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kohotova\Desktop\Nabídky\2021\8\rozpočty\"/>
    </mc:Choice>
  </mc:AlternateContent>
  <xr:revisionPtr revIDLastSave="0" documentId="13_ncr:1_{4BB2AFA3-A3F2-4E1A-8D05-9196A0721053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KANALIZACE" sheetId="12" r:id="rId3"/>
    <sheet name="VODOVOD" sheetId="13" r:id="rId4"/>
  </sheets>
  <externalReferences>
    <externalReference r:id="rId5"/>
  </externalReferences>
  <definedNames>
    <definedName name="CelkemDPHVypocet" localSheetId="0">Stavba!$H$40</definedName>
    <definedName name="CenaCelkem">Stavba!$G$26</definedName>
    <definedName name="CenaCelkemBezDPH">Stavba!$G$25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KANALIZACE!$1:$7</definedName>
    <definedName name="_xlnm.Print_Titles" localSheetId="3">VODOVOD!$1:$7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KANALIZACE!$A$1:$X$134</definedName>
    <definedName name="_xlnm.Print_Area" localSheetId="0">Stavba!$A$1:$J$61</definedName>
    <definedName name="_xlnm.Print_Area" localSheetId="3">VODOVOD!$A$1:$X$145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Stavba!$F$40</definedName>
    <definedName name="ZakladDPHZakl">Stavba!$G$22</definedName>
    <definedName name="ZakladDPHZaklVypocet" localSheetId="0">Stavba!$G$40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1" i="13" l="1"/>
  <c r="I81" i="13"/>
  <c r="K81" i="13"/>
  <c r="H54" i="1" l="1"/>
  <c r="G8" i="13"/>
  <c r="I8" i="13"/>
  <c r="K8" i="13"/>
  <c r="O9" i="13"/>
  <c r="O8" i="13" s="1"/>
  <c r="Q9" i="13"/>
  <c r="Q8" i="13" s="1"/>
  <c r="V9" i="13"/>
  <c r="V8" i="13" s="1"/>
  <c r="M10" i="13"/>
  <c r="O10" i="13"/>
  <c r="Q10" i="13"/>
  <c r="V10" i="13"/>
  <c r="M12" i="13"/>
  <c r="M11" i="13" s="1"/>
  <c r="I11" i="13"/>
  <c r="K11" i="13"/>
  <c r="O12" i="13"/>
  <c r="O11" i="13" s="1"/>
  <c r="Q12" i="13"/>
  <c r="Q11" i="13" s="1"/>
  <c r="V12" i="13"/>
  <c r="V11" i="13" s="1"/>
  <c r="M15" i="13"/>
  <c r="I14" i="13"/>
  <c r="G52" i="1" s="1"/>
  <c r="K14" i="13"/>
  <c r="H52" i="1" s="1"/>
  <c r="O15" i="13"/>
  <c r="O14" i="13" s="1"/>
  <c r="Q15" i="13"/>
  <c r="Q14" i="13" s="1"/>
  <c r="V15" i="13"/>
  <c r="V14" i="13" s="1"/>
  <c r="M16" i="13"/>
  <c r="O16" i="13"/>
  <c r="Q16" i="13"/>
  <c r="V16" i="13"/>
  <c r="M17" i="13"/>
  <c r="O17" i="13"/>
  <c r="Q17" i="13"/>
  <c r="V17" i="13"/>
  <c r="M18" i="13"/>
  <c r="O18" i="13"/>
  <c r="Q18" i="13"/>
  <c r="V18" i="13"/>
  <c r="M19" i="13"/>
  <c r="O19" i="13"/>
  <c r="Q19" i="13"/>
  <c r="V19" i="13"/>
  <c r="M20" i="13"/>
  <c r="O20" i="13"/>
  <c r="Q20" i="13"/>
  <c r="V20" i="13"/>
  <c r="M21" i="13"/>
  <c r="O21" i="13"/>
  <c r="Q21" i="13"/>
  <c r="V21" i="13"/>
  <c r="M22" i="13"/>
  <c r="O22" i="13"/>
  <c r="Q22" i="13"/>
  <c r="V22" i="13"/>
  <c r="M23" i="13"/>
  <c r="O23" i="13"/>
  <c r="Q23" i="13"/>
  <c r="V23" i="13"/>
  <c r="M24" i="13"/>
  <c r="O24" i="13"/>
  <c r="Q24" i="13"/>
  <c r="V24" i="13"/>
  <c r="I25" i="13"/>
  <c r="K25" i="13"/>
  <c r="O26" i="13"/>
  <c r="O25" i="13" s="1"/>
  <c r="Q26" i="13"/>
  <c r="Q25" i="13" s="1"/>
  <c r="V26" i="13"/>
  <c r="V25" i="13" s="1"/>
  <c r="M27" i="13"/>
  <c r="O27" i="13"/>
  <c r="Q27" i="13"/>
  <c r="V27" i="13"/>
  <c r="M28" i="13"/>
  <c r="O28" i="13"/>
  <c r="Q28" i="13"/>
  <c r="V28" i="13"/>
  <c r="M29" i="13"/>
  <c r="O29" i="13"/>
  <c r="Q29" i="13"/>
  <c r="V29" i="13"/>
  <c r="M30" i="13"/>
  <c r="O30" i="13"/>
  <c r="Q30" i="13"/>
  <c r="V30" i="13"/>
  <c r="M31" i="13"/>
  <c r="O31" i="13"/>
  <c r="Q31" i="13"/>
  <c r="V31" i="13"/>
  <c r="M32" i="13"/>
  <c r="O32" i="13"/>
  <c r="Q32" i="13"/>
  <c r="V32" i="13"/>
  <c r="M33" i="13"/>
  <c r="O33" i="13"/>
  <c r="Q33" i="13"/>
  <c r="V33" i="13"/>
  <c r="M34" i="13"/>
  <c r="O34" i="13"/>
  <c r="Q34" i="13"/>
  <c r="V34" i="13"/>
  <c r="M35" i="13"/>
  <c r="O35" i="13"/>
  <c r="Q35" i="13"/>
  <c r="V35" i="13"/>
  <c r="M36" i="13"/>
  <c r="O36" i="13"/>
  <c r="Q36" i="13"/>
  <c r="V36" i="13"/>
  <c r="M37" i="13"/>
  <c r="O37" i="13"/>
  <c r="Q37" i="13"/>
  <c r="V37" i="13"/>
  <c r="M38" i="13"/>
  <c r="O38" i="13"/>
  <c r="Q38" i="13"/>
  <c r="V38" i="13"/>
  <c r="M39" i="13"/>
  <c r="O39" i="13"/>
  <c r="Q39" i="13"/>
  <c r="V39" i="13"/>
  <c r="M40" i="13"/>
  <c r="O40" i="13"/>
  <c r="Q40" i="13"/>
  <c r="V40" i="13"/>
  <c r="I41" i="13"/>
  <c r="G54" i="1" s="1"/>
  <c r="K41" i="13"/>
  <c r="O42" i="13"/>
  <c r="O41" i="13" s="1"/>
  <c r="Q42" i="13"/>
  <c r="Q41" i="13" s="1"/>
  <c r="V42" i="13"/>
  <c r="V41" i="13" s="1"/>
  <c r="M44" i="13"/>
  <c r="I43" i="13"/>
  <c r="G55" i="1" s="1"/>
  <c r="K43" i="13"/>
  <c r="H55" i="1" s="1"/>
  <c r="O44" i="13"/>
  <c r="O43" i="13" s="1"/>
  <c r="Q44" i="13"/>
  <c r="Q43" i="13" s="1"/>
  <c r="V44" i="13"/>
  <c r="V43" i="13" s="1"/>
  <c r="M45" i="13"/>
  <c r="O45" i="13"/>
  <c r="Q45" i="13"/>
  <c r="V45" i="13"/>
  <c r="M46" i="13"/>
  <c r="O46" i="13"/>
  <c r="Q46" i="13"/>
  <c r="V46" i="13"/>
  <c r="M47" i="13"/>
  <c r="O47" i="13"/>
  <c r="Q47" i="13"/>
  <c r="V47" i="13"/>
  <c r="M48" i="13"/>
  <c r="O48" i="13"/>
  <c r="Q48" i="13"/>
  <c r="V48" i="13"/>
  <c r="M49" i="13"/>
  <c r="O49" i="13"/>
  <c r="Q49" i="13"/>
  <c r="V49" i="13"/>
  <c r="M50" i="13"/>
  <c r="O50" i="13"/>
  <c r="Q50" i="13"/>
  <c r="V50" i="13"/>
  <c r="M51" i="13"/>
  <c r="O51" i="13"/>
  <c r="Q51" i="13"/>
  <c r="V51" i="13"/>
  <c r="M52" i="13"/>
  <c r="O52" i="13"/>
  <c r="Q52" i="13"/>
  <c r="V52" i="13"/>
  <c r="M53" i="13"/>
  <c r="O53" i="13"/>
  <c r="Q53" i="13"/>
  <c r="V53" i="13"/>
  <c r="M54" i="13"/>
  <c r="O54" i="13"/>
  <c r="Q54" i="13"/>
  <c r="V54" i="13"/>
  <c r="M55" i="13"/>
  <c r="O55" i="13"/>
  <c r="Q55" i="13"/>
  <c r="V55" i="13"/>
  <c r="M56" i="13"/>
  <c r="O56" i="13"/>
  <c r="Q56" i="13"/>
  <c r="V56" i="13"/>
  <c r="M57" i="13"/>
  <c r="O57" i="13"/>
  <c r="Q57" i="13"/>
  <c r="V57" i="13"/>
  <c r="M58" i="13"/>
  <c r="O58" i="13"/>
  <c r="Q58" i="13"/>
  <c r="V58" i="13"/>
  <c r="M59" i="13"/>
  <c r="O59" i="13"/>
  <c r="Q59" i="13"/>
  <c r="V59" i="13"/>
  <c r="M60" i="13"/>
  <c r="O60" i="13"/>
  <c r="Q60" i="13"/>
  <c r="V60" i="13"/>
  <c r="M61" i="13"/>
  <c r="O61" i="13"/>
  <c r="Q61" i="13"/>
  <c r="V61" i="13"/>
  <c r="M62" i="13"/>
  <c r="O62" i="13"/>
  <c r="Q62" i="13"/>
  <c r="V62" i="13"/>
  <c r="M63" i="13"/>
  <c r="O63" i="13"/>
  <c r="Q63" i="13"/>
  <c r="V63" i="13"/>
  <c r="M64" i="13"/>
  <c r="O64" i="13"/>
  <c r="Q64" i="13"/>
  <c r="V64" i="13"/>
  <c r="M65" i="13"/>
  <c r="O65" i="13"/>
  <c r="Q65" i="13"/>
  <c r="V65" i="13"/>
  <c r="M66" i="13"/>
  <c r="O66" i="13"/>
  <c r="Q66" i="13"/>
  <c r="V66" i="13"/>
  <c r="M67" i="13"/>
  <c r="O67" i="13"/>
  <c r="Q67" i="13"/>
  <c r="V67" i="13"/>
  <c r="M68" i="13"/>
  <c r="O68" i="13"/>
  <c r="Q68" i="13"/>
  <c r="V68" i="13"/>
  <c r="M69" i="13"/>
  <c r="O69" i="13"/>
  <c r="Q69" i="13"/>
  <c r="V69" i="13"/>
  <c r="M70" i="13"/>
  <c r="O70" i="13"/>
  <c r="Q70" i="13"/>
  <c r="V70" i="13"/>
  <c r="M71" i="13"/>
  <c r="O71" i="13"/>
  <c r="Q71" i="13"/>
  <c r="V71" i="13"/>
  <c r="M72" i="13"/>
  <c r="O72" i="13"/>
  <c r="Q72" i="13"/>
  <c r="V72" i="13"/>
  <c r="M73" i="13"/>
  <c r="O73" i="13"/>
  <c r="Q73" i="13"/>
  <c r="V73" i="13"/>
  <c r="M74" i="13"/>
  <c r="O74" i="13"/>
  <c r="Q74" i="13"/>
  <c r="V74" i="13"/>
  <c r="M75" i="13"/>
  <c r="O75" i="13"/>
  <c r="Q75" i="13"/>
  <c r="V75" i="13"/>
  <c r="M76" i="13"/>
  <c r="O76" i="13"/>
  <c r="Q76" i="13"/>
  <c r="V76" i="13"/>
  <c r="M77" i="13"/>
  <c r="O77" i="13"/>
  <c r="Q77" i="13"/>
  <c r="V77" i="13"/>
  <c r="M78" i="13"/>
  <c r="O78" i="13"/>
  <c r="Q78" i="13"/>
  <c r="V78" i="13"/>
  <c r="M79" i="13"/>
  <c r="O79" i="13"/>
  <c r="Q79" i="13"/>
  <c r="V79" i="13"/>
  <c r="M80" i="13"/>
  <c r="O80" i="13"/>
  <c r="Q80" i="13"/>
  <c r="V80" i="13"/>
  <c r="O82" i="13"/>
  <c r="O81" i="13" s="1"/>
  <c r="Q82" i="13"/>
  <c r="Q81" i="13" s="1"/>
  <c r="V82" i="13"/>
  <c r="V81" i="13" s="1"/>
  <c r="M83" i="13"/>
  <c r="O83" i="13"/>
  <c r="Q83" i="13"/>
  <c r="V83" i="13"/>
  <c r="M84" i="13"/>
  <c r="O84" i="13"/>
  <c r="Q84" i="13"/>
  <c r="V84" i="13"/>
  <c r="M85" i="13"/>
  <c r="O85" i="13"/>
  <c r="Q85" i="13"/>
  <c r="V85" i="13"/>
  <c r="M86" i="13"/>
  <c r="O86" i="13"/>
  <c r="Q86" i="13"/>
  <c r="V86" i="13"/>
  <c r="M88" i="13"/>
  <c r="O88" i="13"/>
  <c r="Q88" i="13"/>
  <c r="V88" i="13"/>
  <c r="M90" i="13"/>
  <c r="O90" i="13"/>
  <c r="Q90" i="13"/>
  <c r="V90" i="13"/>
  <c r="M91" i="13"/>
  <c r="O91" i="13"/>
  <c r="Q91" i="13"/>
  <c r="V91" i="13"/>
  <c r="M93" i="13"/>
  <c r="O93" i="13"/>
  <c r="Q93" i="13"/>
  <c r="V93" i="13"/>
  <c r="M95" i="13"/>
  <c r="O95" i="13"/>
  <c r="Q95" i="13"/>
  <c r="V95" i="13"/>
  <c r="M96" i="13"/>
  <c r="O96" i="13"/>
  <c r="Q96" i="13"/>
  <c r="V96" i="13"/>
  <c r="M98" i="13"/>
  <c r="O98" i="13"/>
  <c r="Q98" i="13"/>
  <c r="V98" i="13"/>
  <c r="M100" i="13"/>
  <c r="O100" i="13"/>
  <c r="Q100" i="13"/>
  <c r="V100" i="13"/>
  <c r="M101" i="13"/>
  <c r="O101" i="13"/>
  <c r="Q101" i="13"/>
  <c r="V101" i="13"/>
  <c r="M103" i="13"/>
  <c r="O103" i="13"/>
  <c r="Q103" i="13"/>
  <c r="V103" i="13"/>
  <c r="M105" i="13"/>
  <c r="O105" i="13"/>
  <c r="Q105" i="13"/>
  <c r="V105" i="13"/>
  <c r="M106" i="13"/>
  <c r="O106" i="13"/>
  <c r="Q106" i="13"/>
  <c r="V106" i="13"/>
  <c r="M108" i="13"/>
  <c r="O108" i="13"/>
  <c r="Q108" i="13"/>
  <c r="V108" i="13"/>
  <c r="M110" i="13"/>
  <c r="O110" i="13"/>
  <c r="Q110" i="13"/>
  <c r="V110" i="13"/>
  <c r="M111" i="13"/>
  <c r="O111" i="13"/>
  <c r="Q111" i="13"/>
  <c r="V111" i="13"/>
  <c r="M113" i="13"/>
  <c r="O113" i="13"/>
  <c r="Q113" i="13"/>
  <c r="V113" i="13"/>
  <c r="M115" i="13"/>
  <c r="O115" i="13"/>
  <c r="Q115" i="13"/>
  <c r="V115" i="13"/>
  <c r="M117" i="13"/>
  <c r="M116" i="13" s="1"/>
  <c r="I116" i="13"/>
  <c r="K116" i="13"/>
  <c r="O117" i="13"/>
  <c r="O116" i="13" s="1"/>
  <c r="Q117" i="13"/>
  <c r="Q116" i="13" s="1"/>
  <c r="V117" i="13"/>
  <c r="V116" i="13" s="1"/>
  <c r="I118" i="13"/>
  <c r="K118" i="13"/>
  <c r="O119" i="13"/>
  <c r="O118" i="13" s="1"/>
  <c r="Q119" i="13"/>
  <c r="Q118" i="13" s="1"/>
  <c r="V119" i="13"/>
  <c r="V118" i="13" s="1"/>
  <c r="M120" i="13"/>
  <c r="O120" i="13"/>
  <c r="Q120" i="13"/>
  <c r="V120" i="13"/>
  <c r="M121" i="13"/>
  <c r="O121" i="13"/>
  <c r="Q121" i="13"/>
  <c r="V121" i="13"/>
  <c r="M122" i="13"/>
  <c r="O122" i="13"/>
  <c r="Q122" i="13"/>
  <c r="V122" i="13"/>
  <c r="I123" i="13"/>
  <c r="O124" i="13"/>
  <c r="O123" i="13" s="1"/>
  <c r="Q124" i="13"/>
  <c r="Q123" i="13" s="1"/>
  <c r="V124" i="13"/>
  <c r="V123" i="13" s="1"/>
  <c r="M125" i="13"/>
  <c r="O125" i="13"/>
  <c r="Q125" i="13"/>
  <c r="V125" i="13"/>
  <c r="M126" i="13"/>
  <c r="O126" i="13"/>
  <c r="Q126" i="13"/>
  <c r="V126" i="13"/>
  <c r="M127" i="13"/>
  <c r="O127" i="13"/>
  <c r="Q127" i="13"/>
  <c r="V127" i="13"/>
  <c r="Q128" i="13"/>
  <c r="I128" i="13"/>
  <c r="M129" i="13"/>
  <c r="O129" i="13"/>
  <c r="Q129" i="13"/>
  <c r="V129" i="13"/>
  <c r="M130" i="13"/>
  <c r="O130" i="13"/>
  <c r="Q130" i="13"/>
  <c r="V130" i="13"/>
  <c r="M131" i="13"/>
  <c r="O131" i="13"/>
  <c r="Q131" i="13"/>
  <c r="V131" i="13"/>
  <c r="M132" i="13"/>
  <c r="O132" i="13"/>
  <c r="Q132" i="13"/>
  <c r="V132" i="13"/>
  <c r="M133" i="13"/>
  <c r="O133" i="13"/>
  <c r="Q133" i="13"/>
  <c r="V133" i="13"/>
  <c r="AE135" i="13"/>
  <c r="F39" i="1" s="1"/>
  <c r="AF135" i="13"/>
  <c r="G39" i="1" s="1"/>
  <c r="M9" i="12"/>
  <c r="O9" i="12"/>
  <c r="Q9" i="12"/>
  <c r="V9" i="12"/>
  <c r="M10" i="12"/>
  <c r="O10" i="12"/>
  <c r="Q10" i="12"/>
  <c r="V10" i="12"/>
  <c r="M11" i="12"/>
  <c r="O11" i="12"/>
  <c r="Q11" i="12"/>
  <c r="V11" i="12"/>
  <c r="M12" i="12"/>
  <c r="O12" i="12"/>
  <c r="Q12" i="12"/>
  <c r="V12" i="12"/>
  <c r="M13" i="12"/>
  <c r="O13" i="12"/>
  <c r="Q13" i="12"/>
  <c r="V13" i="12"/>
  <c r="M14" i="12"/>
  <c r="O14" i="12"/>
  <c r="Q14" i="12"/>
  <c r="V14" i="12"/>
  <c r="M15" i="12"/>
  <c r="O15" i="12"/>
  <c r="Q15" i="12"/>
  <c r="V15" i="12"/>
  <c r="M16" i="12"/>
  <c r="O16" i="12"/>
  <c r="Q16" i="12"/>
  <c r="V16" i="12"/>
  <c r="M17" i="12"/>
  <c r="O17" i="12"/>
  <c r="Q17" i="12"/>
  <c r="V17" i="12"/>
  <c r="O19" i="12"/>
  <c r="Q19" i="12"/>
  <c r="V19" i="12"/>
  <c r="M20" i="12"/>
  <c r="O20" i="12"/>
  <c r="Q20" i="12"/>
  <c r="V20" i="12"/>
  <c r="M21" i="12"/>
  <c r="O21" i="12"/>
  <c r="Q21" i="12"/>
  <c r="V21" i="12"/>
  <c r="M22" i="12"/>
  <c r="O22" i="12"/>
  <c r="Q22" i="12"/>
  <c r="V22" i="12"/>
  <c r="M23" i="12"/>
  <c r="O23" i="12"/>
  <c r="Q23" i="12"/>
  <c r="V23" i="12"/>
  <c r="M24" i="12"/>
  <c r="O24" i="12"/>
  <c r="Q24" i="12"/>
  <c r="V24" i="12"/>
  <c r="M25" i="12"/>
  <c r="O25" i="12"/>
  <c r="Q25" i="12"/>
  <c r="V25" i="12"/>
  <c r="M26" i="12"/>
  <c r="O26" i="12"/>
  <c r="Q26" i="12"/>
  <c r="V26" i="12"/>
  <c r="M27" i="12"/>
  <c r="O27" i="12"/>
  <c r="Q27" i="12"/>
  <c r="V27" i="12"/>
  <c r="M29" i="12"/>
  <c r="M28" i="12" s="1"/>
  <c r="I28" i="12"/>
  <c r="G49" i="1" s="1"/>
  <c r="K28" i="12"/>
  <c r="H49" i="1" s="1"/>
  <c r="O29" i="12"/>
  <c r="O28" i="12" s="1"/>
  <c r="Q29" i="12"/>
  <c r="Q28" i="12" s="1"/>
  <c r="V29" i="12"/>
  <c r="V28" i="12" s="1"/>
  <c r="I30" i="12"/>
  <c r="G50" i="1" s="1"/>
  <c r="K30" i="12"/>
  <c r="H50" i="1" s="1"/>
  <c r="O31" i="12"/>
  <c r="O30" i="12" s="1"/>
  <c r="Q31" i="12"/>
  <c r="Q30" i="12" s="1"/>
  <c r="V31" i="12"/>
  <c r="V30" i="12" s="1"/>
  <c r="M34" i="12"/>
  <c r="M33" i="12" s="1"/>
  <c r="I33" i="12"/>
  <c r="G51" i="1" s="1"/>
  <c r="K33" i="12"/>
  <c r="H51" i="1" s="1"/>
  <c r="O34" i="12"/>
  <c r="O33" i="12" s="1"/>
  <c r="Q34" i="12"/>
  <c r="Q33" i="12" s="1"/>
  <c r="V34" i="12"/>
  <c r="V33" i="12" s="1"/>
  <c r="I35" i="12"/>
  <c r="K35" i="12"/>
  <c r="O36" i="12"/>
  <c r="Q36" i="12"/>
  <c r="V36" i="12"/>
  <c r="V35" i="12" s="1"/>
  <c r="M37" i="12"/>
  <c r="O37" i="12"/>
  <c r="Q37" i="12"/>
  <c r="V37" i="12"/>
  <c r="M38" i="12"/>
  <c r="O38" i="12"/>
  <c r="Q38" i="12"/>
  <c r="V38" i="12"/>
  <c r="O40" i="12"/>
  <c r="Q40" i="12"/>
  <c r="V40" i="12"/>
  <c r="M41" i="12"/>
  <c r="O41" i="12"/>
  <c r="Q41" i="12"/>
  <c r="V41" i="12"/>
  <c r="M42" i="12"/>
  <c r="O42" i="12"/>
  <c r="Q42" i="12"/>
  <c r="V42" i="12"/>
  <c r="M43" i="12"/>
  <c r="O43" i="12"/>
  <c r="Q43" i="12"/>
  <c r="V43" i="12"/>
  <c r="M44" i="12"/>
  <c r="O44" i="12"/>
  <c r="Q44" i="12"/>
  <c r="V44" i="12"/>
  <c r="M45" i="12"/>
  <c r="O45" i="12"/>
  <c r="Q45" i="12"/>
  <c r="V45" i="12"/>
  <c r="M46" i="12"/>
  <c r="O46" i="12"/>
  <c r="Q46" i="12"/>
  <c r="V46" i="12"/>
  <c r="M47" i="12"/>
  <c r="O47" i="12"/>
  <c r="Q47" i="12"/>
  <c r="V47" i="12"/>
  <c r="M48" i="12"/>
  <c r="O48" i="12"/>
  <c r="Q48" i="12"/>
  <c r="V48" i="12"/>
  <c r="M49" i="12"/>
  <c r="O49" i="12"/>
  <c r="Q49" i="12"/>
  <c r="V49" i="12"/>
  <c r="M50" i="12"/>
  <c r="O50" i="12"/>
  <c r="Q50" i="12"/>
  <c r="V50" i="12"/>
  <c r="M51" i="12"/>
  <c r="O51" i="12"/>
  <c r="Q51" i="12"/>
  <c r="V51" i="12"/>
  <c r="M52" i="12"/>
  <c r="O52" i="12"/>
  <c r="Q52" i="12"/>
  <c r="V52" i="12"/>
  <c r="M53" i="12"/>
  <c r="O53" i="12"/>
  <c r="Q53" i="12"/>
  <c r="V53" i="12"/>
  <c r="M54" i="12"/>
  <c r="O54" i="12"/>
  <c r="Q54" i="12"/>
  <c r="V54" i="12"/>
  <c r="M55" i="12"/>
  <c r="O55" i="12"/>
  <c r="Q55" i="12"/>
  <c r="V55" i="12"/>
  <c r="M56" i="12"/>
  <c r="O56" i="12"/>
  <c r="Q56" i="12"/>
  <c r="V56" i="12"/>
  <c r="M57" i="12"/>
  <c r="O57" i="12"/>
  <c r="Q57" i="12"/>
  <c r="V57" i="12"/>
  <c r="M58" i="12"/>
  <c r="O58" i="12"/>
  <c r="Q58" i="12"/>
  <c r="V58" i="12"/>
  <c r="M59" i="12"/>
  <c r="O59" i="12"/>
  <c r="Q59" i="12"/>
  <c r="V59" i="12"/>
  <c r="M60" i="12"/>
  <c r="O60" i="12"/>
  <c r="Q60" i="12"/>
  <c r="V60" i="12"/>
  <c r="M61" i="12"/>
  <c r="O61" i="12"/>
  <c r="Q61" i="12"/>
  <c r="V61" i="12"/>
  <c r="M62" i="12"/>
  <c r="O62" i="12"/>
  <c r="Q62" i="12"/>
  <c r="V62" i="12"/>
  <c r="M63" i="12"/>
  <c r="O63" i="12"/>
  <c r="Q63" i="12"/>
  <c r="V63" i="12"/>
  <c r="M64" i="12"/>
  <c r="O64" i="12"/>
  <c r="Q64" i="12"/>
  <c r="V64" i="12"/>
  <c r="M65" i="12"/>
  <c r="O65" i="12"/>
  <c r="Q65" i="12"/>
  <c r="V65" i="12"/>
  <c r="M66" i="12"/>
  <c r="O66" i="12"/>
  <c r="Q66" i="12"/>
  <c r="V66" i="12"/>
  <c r="M67" i="12"/>
  <c r="O67" i="12"/>
  <c r="Q67" i="12"/>
  <c r="V67" i="12"/>
  <c r="M68" i="12"/>
  <c r="O68" i="12"/>
  <c r="Q68" i="12"/>
  <c r="V68" i="12"/>
  <c r="M69" i="12"/>
  <c r="O69" i="12"/>
  <c r="Q69" i="12"/>
  <c r="V69" i="12"/>
  <c r="M70" i="12"/>
  <c r="O70" i="12"/>
  <c r="Q70" i="12"/>
  <c r="V70" i="12"/>
  <c r="M71" i="12"/>
  <c r="O71" i="12"/>
  <c r="Q71" i="12"/>
  <c r="V71" i="12"/>
  <c r="M72" i="12"/>
  <c r="O72" i="12"/>
  <c r="Q72" i="12"/>
  <c r="V72" i="12"/>
  <c r="M73" i="12"/>
  <c r="O73" i="12"/>
  <c r="Q73" i="12"/>
  <c r="V73" i="12"/>
  <c r="M74" i="12"/>
  <c r="O74" i="12"/>
  <c r="Q74" i="12"/>
  <c r="V74" i="12"/>
  <c r="M75" i="12"/>
  <c r="O75" i="12"/>
  <c r="Q75" i="12"/>
  <c r="V75" i="12"/>
  <c r="M76" i="12"/>
  <c r="O76" i="12"/>
  <c r="Q76" i="12"/>
  <c r="V76" i="12"/>
  <c r="M77" i="12"/>
  <c r="O77" i="12"/>
  <c r="Q77" i="12"/>
  <c r="V77" i="12"/>
  <c r="M78" i="12"/>
  <c r="O78" i="12"/>
  <c r="Q78" i="12"/>
  <c r="V78" i="12"/>
  <c r="M79" i="12"/>
  <c r="O79" i="12"/>
  <c r="Q79" i="12"/>
  <c r="V79" i="12"/>
  <c r="M80" i="12"/>
  <c r="O80" i="12"/>
  <c r="Q80" i="12"/>
  <c r="V80" i="12"/>
  <c r="M81" i="12"/>
  <c r="O81" i="12"/>
  <c r="Q81" i="12"/>
  <c r="V81" i="12"/>
  <c r="M82" i="12"/>
  <c r="O82" i="12"/>
  <c r="Q82" i="12"/>
  <c r="V82" i="12"/>
  <c r="M83" i="12"/>
  <c r="O83" i="12"/>
  <c r="Q83" i="12"/>
  <c r="V83" i="12"/>
  <c r="M84" i="12"/>
  <c r="O84" i="12"/>
  <c r="Q84" i="12"/>
  <c r="V84" i="12"/>
  <c r="M85" i="12"/>
  <c r="O85" i="12"/>
  <c r="Q85" i="12"/>
  <c r="V85" i="12"/>
  <c r="M86" i="12"/>
  <c r="O86" i="12"/>
  <c r="Q86" i="12"/>
  <c r="V86" i="12"/>
  <c r="M87" i="12"/>
  <c r="O87" i="12"/>
  <c r="Q87" i="12"/>
  <c r="V87" i="12"/>
  <c r="M88" i="12"/>
  <c r="O88" i="12"/>
  <c r="Q88" i="12"/>
  <c r="V88" i="12"/>
  <c r="M89" i="12"/>
  <c r="O89" i="12"/>
  <c r="Q89" i="12"/>
  <c r="V89" i="12"/>
  <c r="M90" i="12"/>
  <c r="O90" i="12"/>
  <c r="Q90" i="12"/>
  <c r="V90" i="12"/>
  <c r="M91" i="12"/>
  <c r="O91" i="12"/>
  <c r="Q91" i="12"/>
  <c r="V91" i="12"/>
  <c r="M92" i="12"/>
  <c r="O92" i="12"/>
  <c r="Q92" i="12"/>
  <c r="V92" i="12"/>
  <c r="M93" i="12"/>
  <c r="O93" i="12"/>
  <c r="Q93" i="12"/>
  <c r="V93" i="12"/>
  <c r="M94" i="12"/>
  <c r="O94" i="12"/>
  <c r="Q94" i="12"/>
  <c r="V94" i="12"/>
  <c r="M95" i="12"/>
  <c r="O95" i="12"/>
  <c r="Q95" i="12"/>
  <c r="V95" i="12"/>
  <c r="M96" i="12"/>
  <c r="O96" i="12"/>
  <c r="Q96" i="12"/>
  <c r="V96" i="12"/>
  <c r="M97" i="12"/>
  <c r="O97" i="12"/>
  <c r="Q97" i="12"/>
  <c r="V97" i="12"/>
  <c r="M98" i="12"/>
  <c r="O98" i="12"/>
  <c r="Q98" i="12"/>
  <c r="V98" i="12"/>
  <c r="M99" i="12"/>
  <c r="O99" i="12"/>
  <c r="Q99" i="12"/>
  <c r="V99" i="12"/>
  <c r="M100" i="12"/>
  <c r="O100" i="12"/>
  <c r="Q100" i="12"/>
  <c r="V100" i="12"/>
  <c r="M101" i="12"/>
  <c r="O101" i="12"/>
  <c r="Q101" i="12"/>
  <c r="V101" i="12"/>
  <c r="M102" i="12"/>
  <c r="O102" i="12"/>
  <c r="Q102" i="12"/>
  <c r="V102" i="12"/>
  <c r="M103" i="12"/>
  <c r="O103" i="12"/>
  <c r="Q103" i="12"/>
  <c r="V103" i="12"/>
  <c r="M104" i="12"/>
  <c r="O104" i="12"/>
  <c r="Q104" i="12"/>
  <c r="V104" i="12"/>
  <c r="M105" i="12"/>
  <c r="O105" i="12"/>
  <c r="Q105" i="12"/>
  <c r="V105" i="12"/>
  <c r="G106" i="12"/>
  <c r="I106" i="12"/>
  <c r="K106" i="12"/>
  <c r="H57" i="1" s="1"/>
  <c r="O107" i="12"/>
  <c r="O106" i="12" s="1"/>
  <c r="Q107" i="12"/>
  <c r="Q106" i="12" s="1"/>
  <c r="V107" i="12"/>
  <c r="V106" i="12" s="1"/>
  <c r="K108" i="12"/>
  <c r="H58" i="1" s="1"/>
  <c r="O109" i="12"/>
  <c r="Q109" i="12"/>
  <c r="V109" i="12"/>
  <c r="M110" i="12"/>
  <c r="O110" i="12"/>
  <c r="Q110" i="12"/>
  <c r="V110" i="12"/>
  <c r="M111" i="12"/>
  <c r="O111" i="12"/>
  <c r="Q111" i="12"/>
  <c r="V111" i="12"/>
  <c r="M113" i="12"/>
  <c r="K112" i="12"/>
  <c r="O113" i="12"/>
  <c r="Q113" i="12"/>
  <c r="V113" i="12"/>
  <c r="O114" i="12"/>
  <c r="Q114" i="12"/>
  <c r="V114" i="12"/>
  <c r="M115" i="12"/>
  <c r="O115" i="12"/>
  <c r="Q115" i="12"/>
  <c r="V115" i="12"/>
  <c r="M116" i="12"/>
  <c r="O116" i="12"/>
  <c r="Q116" i="12"/>
  <c r="V116" i="12"/>
  <c r="O118" i="12"/>
  <c r="Q118" i="12"/>
  <c r="V118" i="12"/>
  <c r="M119" i="12"/>
  <c r="O119" i="12"/>
  <c r="Q119" i="12"/>
  <c r="V119" i="12"/>
  <c r="M120" i="12"/>
  <c r="O120" i="12"/>
  <c r="Q120" i="12"/>
  <c r="V120" i="12"/>
  <c r="M121" i="12"/>
  <c r="O121" i="12"/>
  <c r="Q121" i="12"/>
  <c r="V121" i="12"/>
  <c r="M122" i="12"/>
  <c r="O122" i="12"/>
  <c r="Q122" i="12"/>
  <c r="V122" i="12"/>
  <c r="AE124" i="12"/>
  <c r="G17" i="1"/>
  <c r="E17" i="1"/>
  <c r="I61" i="1"/>
  <c r="J60" i="1" s="1"/>
  <c r="J55" i="1" l="1"/>
  <c r="J51" i="1"/>
  <c r="J47" i="1"/>
  <c r="G57" i="1"/>
  <c r="G53" i="1"/>
  <c r="H53" i="1"/>
  <c r="G14" i="1"/>
  <c r="H39" i="1"/>
  <c r="I39" i="1" s="1"/>
  <c r="F37" i="1"/>
  <c r="M114" i="12"/>
  <c r="G112" i="12"/>
  <c r="G35" i="12"/>
  <c r="O117" i="12"/>
  <c r="O112" i="12"/>
  <c r="O108" i="12"/>
  <c r="O35" i="12"/>
  <c r="K18" i="12"/>
  <c r="H48" i="1" s="1"/>
  <c r="V8" i="12"/>
  <c r="I8" i="12"/>
  <c r="G47" i="1" s="1"/>
  <c r="F36" i="1"/>
  <c r="F40" i="1" s="1"/>
  <c r="G20" i="1" s="1"/>
  <c r="A20" i="1" s="1"/>
  <c r="A21" i="1" s="1"/>
  <c r="G21" i="1" s="1"/>
  <c r="F38" i="1"/>
  <c r="K117" i="12"/>
  <c r="V18" i="12"/>
  <c r="I18" i="12"/>
  <c r="G48" i="1" s="1"/>
  <c r="Q8" i="12"/>
  <c r="E14" i="1"/>
  <c r="V117" i="12"/>
  <c r="I117" i="12"/>
  <c r="G60" i="1" s="1"/>
  <c r="E16" i="1" s="1"/>
  <c r="V112" i="12"/>
  <c r="I112" i="12"/>
  <c r="G59" i="1" s="1"/>
  <c r="V108" i="12"/>
  <c r="Q18" i="12"/>
  <c r="G18" i="12"/>
  <c r="O8" i="12"/>
  <c r="Q117" i="12"/>
  <c r="G117" i="12"/>
  <c r="Q112" i="12"/>
  <c r="Q35" i="12"/>
  <c r="O18" i="12"/>
  <c r="K8" i="12"/>
  <c r="H47" i="1" s="1"/>
  <c r="J49" i="1"/>
  <c r="J53" i="1"/>
  <c r="J57" i="1"/>
  <c r="J50" i="1"/>
  <c r="J54" i="1"/>
  <c r="J58" i="1"/>
  <c r="J48" i="1"/>
  <c r="J52" i="1"/>
  <c r="J56" i="1"/>
  <c r="M128" i="13"/>
  <c r="M82" i="13"/>
  <c r="M81" i="13" s="1"/>
  <c r="M26" i="13"/>
  <c r="M25" i="13" s="1"/>
  <c r="G25" i="13"/>
  <c r="O128" i="13"/>
  <c r="G128" i="13"/>
  <c r="K123" i="13"/>
  <c r="H59" i="1" s="1"/>
  <c r="G118" i="13"/>
  <c r="M119" i="13"/>
  <c r="M118" i="13" s="1"/>
  <c r="G41" i="13"/>
  <c r="M42" i="13"/>
  <c r="M41" i="13" s="1"/>
  <c r="M14" i="13"/>
  <c r="M43" i="13"/>
  <c r="V128" i="13"/>
  <c r="K128" i="13"/>
  <c r="M124" i="13"/>
  <c r="M123" i="13" s="1"/>
  <c r="G123" i="13"/>
  <c r="G43" i="13"/>
  <c r="G11" i="13"/>
  <c r="M9" i="13"/>
  <c r="M8" i="13" s="1"/>
  <c r="G14" i="13"/>
  <c r="G116" i="13"/>
  <c r="M112" i="12"/>
  <c r="G108" i="12"/>
  <c r="AF124" i="12"/>
  <c r="M109" i="12"/>
  <c r="M108" i="12" s="1"/>
  <c r="M118" i="12"/>
  <c r="M117" i="12" s="1"/>
  <c r="Q108" i="12"/>
  <c r="I108" i="12"/>
  <c r="G58" i="1" s="1"/>
  <c r="O39" i="12"/>
  <c r="K39" i="12"/>
  <c r="H56" i="1" s="1"/>
  <c r="G15" i="1" s="1"/>
  <c r="M31" i="12"/>
  <c r="M30" i="12" s="1"/>
  <c r="G30" i="12"/>
  <c r="M8" i="12"/>
  <c r="V39" i="12"/>
  <c r="I39" i="12"/>
  <c r="G56" i="1" s="1"/>
  <c r="M107" i="12"/>
  <c r="M106" i="12" s="1"/>
  <c r="Q39" i="12"/>
  <c r="M40" i="12"/>
  <c r="M39" i="12" s="1"/>
  <c r="G39" i="12"/>
  <c r="M36" i="12"/>
  <c r="M35" i="12" s="1"/>
  <c r="G28" i="12"/>
  <c r="M19" i="12"/>
  <c r="M18" i="12" s="1"/>
  <c r="G33" i="12"/>
  <c r="G8" i="12"/>
  <c r="J59" i="1"/>
  <c r="I18" i="1"/>
  <c r="J25" i="1"/>
  <c r="J23" i="1"/>
  <c r="G35" i="1"/>
  <c r="F35" i="1"/>
  <c r="J20" i="1"/>
  <c r="J21" i="1"/>
  <c r="J22" i="1"/>
  <c r="J24" i="1"/>
  <c r="E21" i="1"/>
  <c r="E23" i="1"/>
  <c r="H60" i="1" l="1"/>
  <c r="G16" i="1" s="1"/>
  <c r="E13" i="1"/>
  <c r="G135" i="13"/>
  <c r="G13" i="1"/>
  <c r="G124" i="12"/>
  <c r="G61" i="1"/>
  <c r="H61" i="1"/>
  <c r="G37" i="1"/>
  <c r="H37" i="1" s="1"/>
  <c r="I37" i="1" s="1"/>
  <c r="G38" i="1"/>
  <c r="H38" i="1" s="1"/>
  <c r="I38" i="1" s="1"/>
  <c r="G36" i="1"/>
  <c r="E15" i="1"/>
  <c r="J61" i="1"/>
  <c r="G18" i="1" l="1"/>
  <c r="E18" i="1"/>
  <c r="G40" i="1"/>
  <c r="H36" i="1"/>
  <c r="H40" i="1" s="1"/>
  <c r="I36" i="1" l="1"/>
  <c r="I40" i="1" s="1"/>
  <c r="G22" i="1"/>
  <c r="G25" i="1"/>
  <c r="A22" i="1" l="1"/>
  <c r="A23" i="1" s="1"/>
  <c r="G23" i="1" s="1"/>
  <c r="A24" i="1" s="1"/>
  <c r="A26" i="1" s="1"/>
  <c r="G26" i="1" s="1"/>
  <c r="G24" i="1" s="1"/>
  <c r="J38" i="1"/>
  <c r="J36" i="1"/>
  <c r="J40" i="1" s="1"/>
  <c r="J39" i="1"/>
  <c r="J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159AB09A-D9F1-448B-8570-11C85615ED3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3F7CAC2-D4B0-4C20-9002-0231333ADED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74A79AD9-9643-4A63-80AA-58703132BD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21F111-0949-4697-BBE6-5EF5721F8F5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<sst xmlns="http://schemas.openxmlformats.org/spreadsheetml/2006/main" count="1791" uniqueCount="478">
  <si>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</si>
  <si>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</si>
  <si>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</si>
  <si>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</si>
  <si>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</si>
  <si>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</si>
  <si>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</si>
  <si>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</si>
  <si>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</si>
  <si>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</si>
  <si>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</si>
  <si>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</si>
  <si>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</si>
  <si>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</si>
  <si>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</si>
  <si>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</si>
  <si>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</si>
  <si>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</si>
  <si>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</si>
  <si>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</si>
  <si>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</si>
  <si>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</si>
  <si>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</si>
  <si>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</si>
  <si>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</si>
  <si>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</si>
  <si>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</si>
  <si>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</si>
  <si>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</si>
  <si>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</si>
  <si>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</si>
  <si>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</si>
  <si>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</si>
  <si>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</si>
  <si>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</si>
  <si>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</si>
  <si>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</si>
  <si>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</si>
  <si>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</si>
  <si>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 xml:space="preserve"> </t>
  </si>
  <si>
    <t>1</t>
  </si>
  <si>
    <t>Stavba</t>
  </si>
  <si>
    <t>kanalizace</t>
  </si>
  <si>
    <t>vodovod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</si>
  <si>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</si>
  <si>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</si>
  <si>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</si>
  <si>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</si>
  <si>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</si>
  <si>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</si>
  <si>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</si>
  <si>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</si>
  <si>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</si>
  <si>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96</t>
  </si>
  <si>
    <t>Bourání konstrukcí</t>
  </si>
  <si>
    <t>99</t>
  </si>
  <si>
    <t>Staveništní přesun hmot</t>
  </si>
  <si>
    <t>722</t>
  </si>
  <si>
    <t>Vnitřní vodovod</t>
  </si>
  <si>
    <t>725</t>
  </si>
  <si>
    <t>Zařizovací předměty</t>
  </si>
  <si>
    <t>726</t>
  </si>
  <si>
    <t>Předstěnové systémy</t>
  </si>
  <si>
    <t>734</t>
  </si>
  <si>
    <t>Armatury</t>
  </si>
  <si>
    <t>M23</t>
  </si>
  <si>
    <t>Montáže potrubí</t>
  </si>
  <si>
    <t>M99</t>
  </si>
  <si>
    <t>Ostatní práce</t>
  </si>
  <si>
    <t>O</t>
  </si>
  <si>
    <t xml:space="preserve">Ostatní 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</si>
  <si>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</si>
  <si>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</si>
  <si>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</si>
  <si>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</si>
  <si>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</si>
  <si>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</si>
  <si>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</si>
  <si>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</si>
  <si>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</si>
  <si>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</si>
  <si>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</si>
  <si>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</si>
  <si>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</si>
  <si>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</si>
  <si>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</si>
  <si>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</si>
  <si>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</si>
  <si>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</si>
  <si>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</si>
  <si>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</si>
  <si>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</si>
  <si>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</si>
  <si>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</si>
  <si>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</si>
  <si>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</si>
  <si>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</si>
  <si>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</si>
  <si>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</si>
  <si>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</si>
  <si>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</si>
  <si>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</si>
  <si>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</si>
  <si>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Z02</t>
  </si>
  <si>
    <t>Zemní práce pro kanalizaci vně objektu vč. písk.lože 10cm, obsypu zásypu</t>
  </si>
  <si>
    <t xml:space="preserve">m3    </t>
  </si>
  <si>
    <t>Vlastní</t>
  </si>
  <si>
    <t>Indiv</t>
  </si>
  <si>
    <t>Práce</t>
  </si>
  <si>
    <t>POL1_</t>
  </si>
  <si>
    <t>Z01</t>
  </si>
  <si>
    <t>Zemní práce pro kanalizaci uvnitř objektu vč. písk.lože 10cm, obsypu zásypu, odvozu sutě na skládku</t>
  </si>
  <si>
    <t>115101201</t>
  </si>
  <si>
    <t>Čerpání vody na výšku do 10 m, přítok do 500 l/min</t>
  </si>
  <si>
    <t>h</t>
  </si>
  <si>
    <t>RTS 20/ II</t>
  </si>
  <si>
    <t>115101301</t>
  </si>
  <si>
    <t>Pohotovost čerp.soupravy, výška 10 m, přítok 500 l</t>
  </si>
  <si>
    <t>den</t>
  </si>
  <si>
    <t>151101111</t>
  </si>
  <si>
    <t>Odstranění pažení stěn rýh - příložné - hl. do 2 m</t>
  </si>
  <si>
    <t>m2</t>
  </si>
  <si>
    <t>151101101</t>
  </si>
  <si>
    <t>Pažení a rozepření stěn rýh - příložné - hl.do 2 m</t>
  </si>
  <si>
    <t>175101101</t>
  </si>
  <si>
    <t>Obsyp potrubí bez prohození sypaniny s dodáním štěrkopísku frakce 0 - 22 mm</t>
  </si>
  <si>
    <t>m3</t>
  </si>
  <si>
    <t>174101101</t>
  </si>
  <si>
    <t>Zásyp jam, rýh, šachet se zhutněním , zbytek zeminy rozprostřen po pozemku</t>
  </si>
  <si>
    <t>132201214</t>
  </si>
  <si>
    <t>Hloubení rýh š.do 200 cm hor.3 nad 10000m3,STROJNĚ</t>
  </si>
  <si>
    <t>310100011</t>
  </si>
  <si>
    <t>Zazdívka otvorů ve zdivu, bez úpravy povrchu</t>
  </si>
  <si>
    <t>Součtová</t>
  </si>
  <si>
    <t>Agregovaná položka</t>
  </si>
  <si>
    <t>POL2_</t>
  </si>
  <si>
    <t>748211OA0</t>
  </si>
  <si>
    <t>POVRCHOVÁ ÚPRAVA NÁTĚREM</t>
  </si>
  <si>
    <t>M2</t>
  </si>
  <si>
    <t>PU1 M</t>
  </si>
  <si>
    <t xml:space="preserve">Montážní požární ucpávky DN70 </t>
  </si>
  <si>
    <t>kus</t>
  </si>
  <si>
    <t xml:space="preserve">PU1 </t>
  </si>
  <si>
    <t xml:space="preserve">Požární ucpávka DN70 </t>
  </si>
  <si>
    <t>Specifikace</t>
  </si>
  <si>
    <t>POL3_</t>
  </si>
  <si>
    <t>PU3M</t>
  </si>
  <si>
    <t>Montáž požární ucpávky DN110</t>
  </si>
  <si>
    <t>PU3</t>
  </si>
  <si>
    <t>Požární ucpávka DN110</t>
  </si>
  <si>
    <t>59534685</t>
  </si>
  <si>
    <t>Protipožární pěna ocelová tlaková nádoba 700 ml - provedení pro pistole PROFI</t>
  </si>
  <si>
    <t>SPCM</t>
  </si>
  <si>
    <t>Prostup_1</t>
  </si>
  <si>
    <t>Prostup základy</t>
  </si>
  <si>
    <t>Prostup_2</t>
  </si>
  <si>
    <t>Prostup stropem</t>
  </si>
  <si>
    <t>451572111</t>
  </si>
  <si>
    <t>974031153</t>
  </si>
  <si>
    <t>Vysekání rýh ve zdi cihelné 10 x 10 cm</t>
  </si>
  <si>
    <t>m</t>
  </si>
  <si>
    <t>146</t>
  </si>
  <si>
    <t>VV</t>
  </si>
  <si>
    <t>998276101</t>
  </si>
  <si>
    <t>Přesun hmot, trubní vedení plastová, otevř. výkop</t>
  </si>
  <si>
    <t>t</t>
  </si>
  <si>
    <t>RTS 16/ I</t>
  </si>
  <si>
    <t>Přesun hmot</t>
  </si>
  <si>
    <t>POL7_</t>
  </si>
  <si>
    <t>725100002</t>
  </si>
  <si>
    <t>Dřez, baterie, zápachová uzávěrka</t>
  </si>
  <si>
    <t>725329101</t>
  </si>
  <si>
    <t>Montáž dřezů dvojitých</t>
  </si>
  <si>
    <t>soubor</t>
  </si>
  <si>
    <t>55231350</t>
  </si>
  <si>
    <t>Dvoudřez nerez nástavný 501 celoplošný</t>
  </si>
  <si>
    <t>871313121R00T</t>
  </si>
  <si>
    <t>Montáž trub z plastu, gumový kroužek, do DN 150</t>
  </si>
  <si>
    <t>28611260.A</t>
  </si>
  <si>
    <t>Trubka kanalizační KGEM SN 8 PVC 160x4,7x1000</t>
  </si>
  <si>
    <t>28611146.A</t>
  </si>
  <si>
    <t>Trubka kanalizační KGEM SN 4 PVC 125x3,2x1000 mm</t>
  </si>
  <si>
    <t>28611141.A</t>
  </si>
  <si>
    <t>Trubka kanalizační KGEM SN 4 PVC 110x3,2x1000 mm</t>
  </si>
  <si>
    <t>230180032</t>
  </si>
  <si>
    <t>Montáž trub z plastických hmot PE, PP, 125 x 7,1</t>
  </si>
  <si>
    <t>28615244.A</t>
  </si>
  <si>
    <t>Trubka HT s hrdlem D 125 mm délka 1000 mm PP</t>
  </si>
  <si>
    <t>230180028</t>
  </si>
  <si>
    <t>Montáž trub z plastických hmot PE, PP, 110 x 6,2</t>
  </si>
  <si>
    <t>28615234.A</t>
  </si>
  <si>
    <t>Trubka HT s hrdlem D 110 mm délka 1000 mm PP</t>
  </si>
  <si>
    <t>230180024</t>
  </si>
  <si>
    <t>Montáž trub z plastických hmot PE, PP, 75 x 4,3</t>
  </si>
  <si>
    <t>28615224.A</t>
  </si>
  <si>
    <t>Trubka HT s hrdlem D 75 mm délka 1000 mm PP</t>
  </si>
  <si>
    <t>230180018</t>
  </si>
  <si>
    <t>Montáž trub z plastických hmot PE, PP, 50 x 4,5</t>
  </si>
  <si>
    <t>28615214.A</t>
  </si>
  <si>
    <t>Trubka HT s hrdlem D 50 mm délka 1000 mm PP</t>
  </si>
  <si>
    <t>230180014</t>
  </si>
  <si>
    <t>Montáž trub z plastických hmot PE, PP, 40 x 3,6</t>
  </si>
  <si>
    <t>28615204.A</t>
  </si>
  <si>
    <t>Trubka HT s hrdlem D 40 mm délka 1000 mm PP</t>
  </si>
  <si>
    <t>877313123</t>
  </si>
  <si>
    <t>Montáž tvarovek jednoos. plast. gum.kroužek do DN 150</t>
  </si>
  <si>
    <t>28651652.A</t>
  </si>
  <si>
    <t>Koleno kanalizační KGB 110/ 45° PVC</t>
  </si>
  <si>
    <t>28651700.A</t>
  </si>
  <si>
    <t>Odbočka kanalizační KGEA 110/ 110/45° PVC</t>
  </si>
  <si>
    <t>28651657.A</t>
  </si>
  <si>
    <t>Koleno kanalizační KGB 125/ 45° PVC</t>
  </si>
  <si>
    <t>28651690.A</t>
  </si>
  <si>
    <t>Redukce kanalizační KGR 125/ 110 PVC</t>
  </si>
  <si>
    <t>28651701.A</t>
  </si>
  <si>
    <t>Odbočka kanalizační KGEA 125/ 110/45° PVC</t>
  </si>
  <si>
    <t>28651662.A</t>
  </si>
  <si>
    <t>Koleno kanalizační KGB 160/ 45° PVC</t>
  </si>
  <si>
    <t>28651703.A</t>
  </si>
  <si>
    <t>Odbočka kanalizační KGEA 160/ 110/45° PVC</t>
  </si>
  <si>
    <t>28651692.A</t>
  </si>
  <si>
    <t>Redukce kanalizační KGR 160/ 125 PVC</t>
  </si>
  <si>
    <t>28651704.A</t>
  </si>
  <si>
    <t>Odbočka kanalizační KGEA 160/ 125/45° PVC</t>
  </si>
  <si>
    <t>230180068</t>
  </si>
  <si>
    <t>Montáž trubních dílů PE, PP, D 50</t>
  </si>
  <si>
    <t>28615402.ART</t>
  </si>
  <si>
    <t xml:space="preserve">Redukce HTR DN  50/  40 mm PP </t>
  </si>
  <si>
    <t>721273150</t>
  </si>
  <si>
    <t>Hlavice ventilační přivětrávací   přivzdušňovací ventil, D 50/75/110 mm</t>
  </si>
  <si>
    <t>230180069R00T</t>
  </si>
  <si>
    <t>Montáž trubních dílů PE, PP, D 75</t>
  </si>
  <si>
    <t>28615442.A</t>
  </si>
  <si>
    <t xml:space="preserve">Kus čisticí HTRE D 75 mm PP </t>
  </si>
  <si>
    <t>28615292.A</t>
  </si>
  <si>
    <t>Koleno HTB D 75 mm 45° PP</t>
  </si>
  <si>
    <t>28615402.A</t>
  </si>
  <si>
    <t>Redukce nesouosá HTR DN  75/  50 mm PP</t>
  </si>
  <si>
    <t>28615350.A</t>
  </si>
  <si>
    <t>Odbočka HTEA D 75/ 50 mm 45° PP</t>
  </si>
  <si>
    <t>230180072</t>
  </si>
  <si>
    <t>Montáž trubních dílů PE, PP, D 110 x 6,2</t>
  </si>
  <si>
    <t>28615443.A</t>
  </si>
  <si>
    <t>Kus čisticí HTRE D 110 mm PP</t>
  </si>
  <si>
    <t>28615297.A</t>
  </si>
  <si>
    <t>Koleno HTB D 110 mm 45° PP</t>
  </si>
  <si>
    <t>28615404.ART</t>
  </si>
  <si>
    <t>Redukce nesouosá HTR DN 110/  50 mm PP</t>
  </si>
  <si>
    <t>28615360.A</t>
  </si>
  <si>
    <t>Odbočka HTEA D 110/ 50 mm 45° PP</t>
  </si>
  <si>
    <t>28615328.ART</t>
  </si>
  <si>
    <t>Odbočka HTDA dvojitá D 110/110-45°</t>
  </si>
  <si>
    <t>28615370.A</t>
  </si>
  <si>
    <t>Odbočka HTEA D 110/ 110 mm 45° PP</t>
  </si>
  <si>
    <t>230180074</t>
  </si>
  <si>
    <t>Montáž trubních dílů PE, PP, D 125 do 7,1</t>
  </si>
  <si>
    <t>28615444.A</t>
  </si>
  <si>
    <t>Kus čisticí HTRE D 125 mm PP</t>
  </si>
  <si>
    <t>28615302.A</t>
  </si>
  <si>
    <t>Koleno HTB D 125 mm 45° PP</t>
  </si>
  <si>
    <t>28615405.A</t>
  </si>
  <si>
    <t>Redukce nesouosá HTR DN 125/110 mm PP</t>
  </si>
  <si>
    <t>28615375.A</t>
  </si>
  <si>
    <t>Odbočka HTEA D 125/ 110 mm 45° PP</t>
  </si>
  <si>
    <t>75096134T1</t>
  </si>
  <si>
    <t xml:space="preserve">Nepředvídatelné práce, jenž je třeba zahrnout do celkového rozsahu prací </t>
  </si>
  <si>
    <t>hod</t>
  </si>
  <si>
    <t>892581111R00TT</t>
  </si>
  <si>
    <t>Vizuální prohlídka před tlakovými zkouškami</t>
  </si>
  <si>
    <t>kpl</t>
  </si>
  <si>
    <t>892581111R00T</t>
  </si>
  <si>
    <t>Zkouška těsnosti kanalizace DN do 160</t>
  </si>
  <si>
    <t>892581111R00TTT</t>
  </si>
  <si>
    <t>Vizuální prohlídka po tlakových zkouškách</t>
  </si>
  <si>
    <t>979082111</t>
  </si>
  <si>
    <t>Vnitrostaveništní doprava suti do 10 m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</si>
  <si>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</si>
  <si>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</si>
  <si>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</si>
  <si>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</si>
  <si>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</si>
  <si>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</si>
  <si>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979990001</t>
  </si>
  <si>
    <t>Poplatek za skládku stavební suti</t>
  </si>
  <si>
    <t>RTS 20/ I</t>
  </si>
  <si>
    <t>005124010R</t>
  </si>
  <si>
    <t>Koordinační činnost</t>
  </si>
  <si>
    <t>Soubor</t>
  </si>
  <si>
    <t>VRN</t>
  </si>
  <si>
    <t>POL99_2</t>
  </si>
  <si>
    <t>005121020R</t>
  </si>
  <si>
    <t xml:space="preserve">Provoz zařízení staveniště </t>
  </si>
  <si>
    <t>005121 R</t>
  </si>
  <si>
    <t>Zařízení staveniště</t>
  </si>
  <si>
    <t>005121010R</t>
  </si>
  <si>
    <t>Vybudování zařízení staveniště</t>
  </si>
  <si>
    <t>005121030R</t>
  </si>
  <si>
    <t>Odstranění zařízení staveniště</t>
  </si>
  <si>
    <t>SUM</t>
  </si>
  <si>
    <t>Poznámky uchazeče k zadání</t>
  </si>
  <si>
    <t>POPUZIV</t>
  </si>
  <si>
    <t>END</t>
  </si>
  <si>
    <t>722254201</t>
  </si>
  <si>
    <t>Hydrantový systém, box s plnými dveřmi průměr 25/30, stálotvará hadice</t>
  </si>
  <si>
    <t>732339102R00T</t>
  </si>
  <si>
    <t xml:space="preserve">Montáž nádoby expanzní tlakové  </t>
  </si>
  <si>
    <t>48466601</t>
  </si>
  <si>
    <t>Nádoba expanzní vodárenská 8/10</t>
  </si>
  <si>
    <t>48466602</t>
  </si>
  <si>
    <t>Nádoba expanzní vodárenská 12/10</t>
  </si>
  <si>
    <t>55110065RM</t>
  </si>
  <si>
    <t xml:space="preserve">Montáž flexi hadice </t>
  </si>
  <si>
    <t>55110065</t>
  </si>
  <si>
    <t xml:space="preserve">Flexi hadice </t>
  </si>
  <si>
    <t>C1M</t>
  </si>
  <si>
    <t>Montáž cirkulačního čerpadla Q=0,4m3/h, h=1,1 m</t>
  </si>
  <si>
    <t>C1</t>
  </si>
  <si>
    <t>Cirkulační čerpadlo Q=0,4m3/h, h=1,1 m</t>
  </si>
  <si>
    <t>C2M</t>
  </si>
  <si>
    <t>Montáž cirkulačního čerpadla Q=0,9m3/h, h=2,5 m</t>
  </si>
  <si>
    <t>C2</t>
  </si>
  <si>
    <t>Cirkulační čerpadlo Q=0,9m3/h, h=2,5 m</t>
  </si>
  <si>
    <t>725100001RA0TT</t>
  </si>
  <si>
    <t>Umyvadlo1, baterie, zápachová uzávěrka</t>
  </si>
  <si>
    <t>725100001</t>
  </si>
  <si>
    <t>Umyvadlo, baterie, zápachová uzávěrka</t>
  </si>
  <si>
    <t>725100001RA0T</t>
  </si>
  <si>
    <t>Umyvadlo i , baterie, zápachová uzávěrka</t>
  </si>
  <si>
    <t>725019101</t>
  </si>
  <si>
    <t>Výlevka stojící s plastovou mřížkou</t>
  </si>
  <si>
    <t>725100006</t>
  </si>
  <si>
    <t xml:space="preserve">Klozet </t>
  </si>
  <si>
    <t>725100006RA0T</t>
  </si>
  <si>
    <t>Klozet i</t>
  </si>
  <si>
    <t>S1M</t>
  </si>
  <si>
    <t>Montáž sifonu VZT</t>
  </si>
  <si>
    <t>S1</t>
  </si>
  <si>
    <t>Sifon VZT</t>
  </si>
  <si>
    <t>S2M</t>
  </si>
  <si>
    <t>Montáž sifonu VYT</t>
  </si>
  <si>
    <t>S2</t>
  </si>
  <si>
    <t>Sifon VYT</t>
  </si>
  <si>
    <t>S3M</t>
  </si>
  <si>
    <t>Montáž sifon myčka</t>
  </si>
  <si>
    <t>S3</t>
  </si>
  <si>
    <t>Sifon myčka</t>
  </si>
  <si>
    <t>725100005</t>
  </si>
  <si>
    <t>Sprchová kabina, baterie, zápachová uzávěrka</t>
  </si>
  <si>
    <t>725122231</t>
  </si>
  <si>
    <t>Pisoár s radarovým splachovačem</t>
  </si>
  <si>
    <t>726211121</t>
  </si>
  <si>
    <t xml:space="preserve">Předstěnový instalační systém </t>
  </si>
  <si>
    <t>230040004</t>
  </si>
  <si>
    <t>Montáž závitových dílů DN 1/2"</t>
  </si>
  <si>
    <t>73421015</t>
  </si>
  <si>
    <t>Uzavírací kulový kohout závitový (DN15)  1/2"</t>
  </si>
  <si>
    <t xml:space="preserve">kus   </t>
  </si>
  <si>
    <t>VL2011</t>
  </si>
  <si>
    <t>230040005</t>
  </si>
  <si>
    <t>Montáž závitových dílů DN 3/4"</t>
  </si>
  <si>
    <t>73421020</t>
  </si>
  <si>
    <t>Uzavírací kulový kohout závitový (DN20)  3/4"</t>
  </si>
  <si>
    <t>230040006</t>
  </si>
  <si>
    <t>Montáž závitových dílů DN 1"</t>
  </si>
  <si>
    <t>73421025</t>
  </si>
  <si>
    <t>Uzavírací kulový kohout závitový (DN25)   1"</t>
  </si>
  <si>
    <t>230040007</t>
  </si>
  <si>
    <t>Montáž závitových dílů DN 1 1/4"</t>
  </si>
  <si>
    <t>73421032</t>
  </si>
  <si>
    <t>Uzavírací kulový kohout závitový (DN32) 1+3/4"</t>
  </si>
  <si>
    <t>230040008</t>
  </si>
  <si>
    <t>Montáž závitových dílů DN 1 1/2"</t>
  </si>
  <si>
    <t>73421040</t>
  </si>
  <si>
    <t>Uzavírací kulový kohout závitový (DN40)  6/4"</t>
  </si>
  <si>
    <t>230040009</t>
  </si>
  <si>
    <t>Montáž závitových dílů DN 2"</t>
  </si>
  <si>
    <t>73421040TT</t>
  </si>
  <si>
    <t>Uzavírací kulový kohout závitový (DN50)  2"</t>
  </si>
  <si>
    <t>73431025</t>
  </si>
  <si>
    <t>Filtr závitový (DN25)    1"</t>
  </si>
  <si>
    <t>73431015</t>
  </si>
  <si>
    <t>Filtr závitový (DN15)   1/2"</t>
  </si>
  <si>
    <t>ZK1</t>
  </si>
  <si>
    <t xml:space="preserve">Zpětná klapka DN25 </t>
  </si>
  <si>
    <t>ZK2</t>
  </si>
  <si>
    <t>Zpětná klapka DN32</t>
  </si>
  <si>
    <t>230040007R00T</t>
  </si>
  <si>
    <t xml:space="preserve">Montáž závitových dílů </t>
  </si>
  <si>
    <t>55141100</t>
  </si>
  <si>
    <t xml:space="preserve">Ventil rohový </t>
  </si>
  <si>
    <t>PR1M</t>
  </si>
  <si>
    <t xml:space="preserve">Montáž potrubního rozdělovače DN50 </t>
  </si>
  <si>
    <t>PR1</t>
  </si>
  <si>
    <t xml:space="preserve">Potrubní rozdělovač DN50 </t>
  </si>
  <si>
    <t>551200350RT</t>
  </si>
  <si>
    <t xml:space="preserve">Ventil pojistný 8 bar </t>
  </si>
  <si>
    <t>5513805002RM</t>
  </si>
  <si>
    <t>Montáž termostatu do cirkulace TUV, DN 20 kvs 0,45</t>
  </si>
  <si>
    <t>5513805002</t>
  </si>
  <si>
    <t>Termostat do cirkulace TUV, DN 20 kvs 0,45</t>
  </si>
  <si>
    <t>734253117</t>
  </si>
  <si>
    <t xml:space="preserve">Ventil pojistný  </t>
  </si>
  <si>
    <t>38832110RTM</t>
  </si>
  <si>
    <t xml:space="preserve">Montáž teploměru 0-120°C </t>
  </si>
  <si>
    <t>38832110RT</t>
  </si>
  <si>
    <t xml:space="preserve">Teploměr 0-120°C </t>
  </si>
  <si>
    <t>M1M</t>
  </si>
  <si>
    <t>Montáž manometru 0-10 Bar</t>
  </si>
  <si>
    <t>M1</t>
  </si>
  <si>
    <t>Manometr 0-10 Bar</t>
  </si>
  <si>
    <t>V1M</t>
  </si>
  <si>
    <t>Montáž vodoměru Qn=2,5 m3/h</t>
  </si>
  <si>
    <t>V1</t>
  </si>
  <si>
    <t>Vodoměr Qn=2,5 m3/h</t>
  </si>
  <si>
    <t>V2M</t>
  </si>
  <si>
    <t>Montáž vodoměru Qn=3,5 m3/h</t>
  </si>
  <si>
    <t>V2</t>
  </si>
  <si>
    <t>Vodoměr Qn=3,5 m3/h</t>
  </si>
  <si>
    <t>230011020R00T</t>
  </si>
  <si>
    <t xml:space="preserve">Montáž trubky pozinkované </t>
  </si>
  <si>
    <t>14470105RT</t>
  </si>
  <si>
    <t>Trubka pozinkovaná d25</t>
  </si>
  <si>
    <t>230011020R00TT</t>
  </si>
  <si>
    <t>14470118RT</t>
  </si>
  <si>
    <t>Trubka pozinkovaná d50</t>
  </si>
  <si>
    <t>286151870RM</t>
  </si>
  <si>
    <t>Montáž trubky třívrstvé 20x2,8x4000 mm třívrstvá PP-RCT/PP-RCT+BF/PP-RCT, S 3,2, max 90°C</t>
  </si>
  <si>
    <t>128+201+162</t>
  </si>
  <si>
    <t>286151870</t>
  </si>
  <si>
    <t>Trubka třívrstvá 20x2,8x4000 mm třívrstvá PP-RCT/PP-RCT+BF/PP-RCT, S 3,2, max 90°C</t>
  </si>
  <si>
    <t>722181213</t>
  </si>
  <si>
    <t>Izolace návleková tl. stěny 13 mm vnitřní průměr 20 mm</t>
  </si>
  <si>
    <t>286151871RM</t>
  </si>
  <si>
    <t>Montáž trubky třívrstvé 25x3,5x4000 mm třívrstvá PP-RCT/PP-RCT+BF/PP-RCT, S 3,2, max 90°C</t>
  </si>
  <si>
    <t>98+146</t>
  </si>
  <si>
    <t>286151871</t>
  </si>
  <si>
    <t>Trubka třívrstvá 25x3,5x4000 mm třívrstvá PP-RCT/PP-RCT+BF/PP-RCT, S 3,2, max 90°C</t>
  </si>
  <si>
    <t>Izolace návleková tl. stěny 13 mm vnitřní průměr 25 mm</t>
  </si>
  <si>
    <t>286151872RM</t>
  </si>
  <si>
    <t>Montáž trubky třívrstvé 32x4,4x4000 mm třívrstvá PP-RCT/PP-RCT+BF/PP-RCT, S 3,2, max 90°C</t>
  </si>
  <si>
    <t>70+105+25</t>
  </si>
  <si>
    <t>286151872</t>
  </si>
  <si>
    <t>Trubka třívrstvá 32x4,4x4000 mm třívrstvá PP-RCT/PP-RCT+BF/PP-RCT, S 3,2, max 90°C</t>
  </si>
  <si>
    <t>Izolace návleková tl. stěny 13 mm vnitřní průměr 32 mm</t>
  </si>
  <si>
    <t>286151873RM</t>
  </si>
  <si>
    <t>Montáž trubky třívrstvé 40x5,5x4000 mm třívrstvá PP-RCT/PP-RCT+BF/PP-RCT, S 3,2, max 90°C</t>
  </si>
  <si>
    <t>76+112</t>
  </si>
  <si>
    <t>286151873</t>
  </si>
  <si>
    <t>Trubka třívrstvá 40x5,5x4000 mm třívrstvá PP-RCT/PP-RCT+BF/PP-RCT, S 3,2, max 90°C</t>
  </si>
  <si>
    <t>Izolace návleková tl. stěny 13 mm vnitřní průměr 40 mm</t>
  </si>
  <si>
    <t>286151874RM</t>
  </si>
  <si>
    <t>Montáž trubky třívrstvé 50x6,9x4000 mm třívrstvá PP-RCT/PP-RCT+BF/PP-RCT, S 3,2, max 90°C</t>
  </si>
  <si>
    <t>121</t>
  </si>
  <si>
    <t>286151874</t>
  </si>
  <si>
    <t>Trubka třívrstvá 50x6,9x4000 mm třívrstvá PP-RCT/PP-RCT+BF/PP-RCT, S 3,2, max 90°C</t>
  </si>
  <si>
    <t>722181233</t>
  </si>
  <si>
    <t>Izolace návleková tl. stěny 13 mm vnitřní průměr 50 mm</t>
  </si>
  <si>
    <t>286151874RTM</t>
  </si>
  <si>
    <t>Montáž trubky třívrstvé 63x8,6x4000 mm třívrstvá PP-RCT/PP-RCT+BF/PP-RCT, S 3,2, max 90°C</t>
  </si>
  <si>
    <t>27</t>
  </si>
  <si>
    <t>286151874RT</t>
  </si>
  <si>
    <t>Trubka třívrstvá 63x8,6x4000 mm třívrstvá PP-RCT/PP-RCT+BF/PP-RCT, S 3,2, max 90°C</t>
  </si>
  <si>
    <t>Izolace návleková tl. stěny 13 mm vnitřní průměr 63 mm</t>
  </si>
  <si>
    <t>722280108R00T</t>
  </si>
  <si>
    <t>Tlaková zkouška vodovodního potrubí do D63</t>
  </si>
  <si>
    <t>L1</t>
  </si>
  <si>
    <t>Labor. rozbor. pitné vody</t>
  </si>
  <si>
    <t>STAVEBNÍ ÚPRAVY S NÁSTAVBOU A PŘÍSTAVBA OBJEKTU BROWNFIELDU V MĚLČANECH</t>
  </si>
  <si>
    <t xml:space="preserve">Část dokumentace : </t>
  </si>
  <si>
    <t>D.1.4.1 - ZDRAVOTNĚ TECHNICKÉ INSTALACE</t>
  </si>
  <si>
    <t>Rozpočet:</t>
  </si>
  <si>
    <t>Investor a objednatel:</t>
  </si>
  <si>
    <t>Obec Mělčany; Mělčany 163, 664 64 Mělčany</t>
  </si>
  <si>
    <t>Barbora Kohotová</t>
  </si>
  <si>
    <t>VODOVOD</t>
  </si>
  <si>
    <t>KANALIZACE</t>
  </si>
  <si>
    <t>ZTI</t>
  </si>
  <si>
    <t xml:space="preserve">Lože pod potrubí z kameniva těženého 0 - 4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</si>
</sst>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left" vertical="center" indent="1"/>
    </xf>
    <xf numFmtId="0" fontId="0" fillId="0" borderId="2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8" xfId="0" applyBorder="1"/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16" fillId="0" borderId="6" xfId="0" applyNumberFormat="1" applyFont="1" applyBorder="1" applyAlignment="1">
      <alignment vertical="top" shrinkToFit="1"/>
    </xf>
    <xf numFmtId="0" fontId="16" fillId="0" borderId="0" xfId="0" applyFont="1" applyBorder="1"/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view="pageBreakPreview" topLeftCell="B1" zoomScale="75" zoomScaleNormal="100" zoomScaleSheetLayoutView="75" workbookViewId="0">
      <selection activeCell="O56" sqref="O5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6" customWidth="1"/>
    <col min="4" max="4" width="13" style="36" customWidth="1"/>
    <col min="5" max="5" width="9.7109375" style="3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2" t="s">
        <v>36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173" t="s">
        <v>22</v>
      </c>
      <c r="C2" s="225" t="s">
        <v>467</v>
      </c>
      <c r="D2" s="225"/>
      <c r="E2" s="225"/>
      <c r="F2" s="225"/>
      <c r="G2" s="225"/>
      <c r="H2" s="225"/>
      <c r="I2" s="225"/>
      <c r="J2" s="226"/>
      <c r="O2" s="1"/>
    </row>
    <row r="3" spans="1:15" ht="27" hidden="1" customHeight="1" x14ac:dyDescent="0.2">
      <c r="A3" s="2"/>
      <c r="B3" s="175" t="s">
        <v>468</v>
      </c>
      <c r="C3" s="174"/>
      <c r="D3" s="227" t="s">
        <v>469</v>
      </c>
      <c r="E3" s="227"/>
      <c r="F3" s="227"/>
      <c r="G3" s="227"/>
      <c r="H3" s="227"/>
      <c r="I3" s="227"/>
      <c r="J3" s="228"/>
    </row>
    <row r="4" spans="1:15" ht="23.25" customHeight="1" x14ac:dyDescent="0.2">
      <c r="A4" s="2"/>
      <c r="B4" s="176" t="s">
        <v>470</v>
      </c>
      <c r="C4" s="229" t="s">
        <v>469</v>
      </c>
      <c r="D4" s="229"/>
      <c r="E4" s="229"/>
      <c r="F4" s="229"/>
      <c r="G4" s="229"/>
      <c r="H4" s="229"/>
      <c r="I4" s="229"/>
      <c r="J4" s="230"/>
    </row>
    <row r="5" spans="1:15" ht="24" customHeight="1" x14ac:dyDescent="0.2">
      <c r="A5" s="2"/>
      <c r="B5" s="156" t="s">
        <v>471</v>
      </c>
      <c r="C5" s="155"/>
      <c r="D5" s="211" t="s">
        <v>472</v>
      </c>
      <c r="E5" s="212"/>
      <c r="F5" s="212"/>
      <c r="G5" s="212"/>
      <c r="H5" s="158"/>
      <c r="I5" s="160"/>
      <c r="J5" s="157"/>
    </row>
    <row r="6" spans="1:15" ht="15.75" customHeight="1" x14ac:dyDescent="0.2">
      <c r="A6" s="2"/>
      <c r="B6" s="163"/>
      <c r="C6" s="171"/>
      <c r="D6" s="213"/>
      <c r="E6" s="214"/>
      <c r="F6" s="214"/>
      <c r="G6" s="214"/>
      <c r="H6" s="158"/>
      <c r="I6" s="160"/>
      <c r="J6" s="157"/>
    </row>
    <row r="7" spans="1:15" ht="15.75" customHeight="1" x14ac:dyDescent="0.2">
      <c r="A7" s="2"/>
      <c r="B7" s="164"/>
      <c r="C7" s="172"/>
      <c r="D7" s="170"/>
      <c r="E7" s="215"/>
      <c r="F7" s="216"/>
      <c r="G7" s="216"/>
      <c r="H7" s="162"/>
      <c r="I7" s="161"/>
      <c r="J7" s="165"/>
    </row>
    <row r="8" spans="1:15" ht="24" customHeight="1" x14ac:dyDescent="0.2">
      <c r="A8" s="2"/>
      <c r="B8" s="156" t="s">
        <v>20</v>
      </c>
      <c r="C8" s="155"/>
      <c r="D8" s="220"/>
      <c r="E8" s="220"/>
      <c r="F8" s="220"/>
      <c r="G8" s="220"/>
      <c r="H8" s="158" t="s">
        <v>38</v>
      </c>
      <c r="I8" s="178"/>
      <c r="J8" s="157"/>
    </row>
    <row r="9" spans="1:15" ht="15.75" customHeight="1" x14ac:dyDescent="0.2">
      <c r="A9" s="2"/>
      <c r="B9" s="163"/>
      <c r="C9" s="171"/>
      <c r="D9" s="221"/>
      <c r="E9" s="221"/>
      <c r="F9" s="221"/>
      <c r="G9" s="221"/>
      <c r="H9" s="158" t="s">
        <v>34</v>
      </c>
      <c r="I9" s="178"/>
      <c r="J9" s="157"/>
    </row>
    <row r="10" spans="1:15" ht="15.75" customHeight="1" x14ac:dyDescent="0.2">
      <c r="A10" s="2"/>
      <c r="B10" s="164"/>
      <c r="C10" s="172"/>
      <c r="D10" s="177"/>
      <c r="E10" s="222"/>
      <c r="F10" s="223"/>
      <c r="G10" s="223"/>
      <c r="H10" s="159"/>
      <c r="I10" s="161"/>
      <c r="J10" s="165"/>
    </row>
    <row r="11" spans="1:15" ht="24" customHeight="1" x14ac:dyDescent="0.2">
      <c r="A11" s="2"/>
      <c r="B11" s="166" t="s">
        <v>21</v>
      </c>
      <c r="C11" s="224" t="s">
        <v>473</v>
      </c>
      <c r="D11" s="224"/>
      <c r="E11" s="224"/>
      <c r="F11" s="167"/>
      <c r="G11" s="167"/>
      <c r="H11" s="168"/>
      <c r="I11" s="167"/>
      <c r="J11" s="169"/>
    </row>
    <row r="12" spans="1:15" ht="32.25" customHeight="1" x14ac:dyDescent="0.2">
      <c r="A12" s="2"/>
      <c r="B12" s="25" t="s">
        <v>32</v>
      </c>
      <c r="C12" s="38"/>
      <c r="D12" s="37"/>
      <c r="E12" s="181" t="s">
        <v>30</v>
      </c>
      <c r="F12" s="181"/>
      <c r="G12" s="182" t="s">
        <v>31</v>
      </c>
      <c r="H12" s="182"/>
      <c r="I12" s="182" t="s">
        <v>29</v>
      </c>
      <c r="J12" s="183"/>
    </row>
    <row r="13" spans="1:15" ht="23.25" customHeight="1" x14ac:dyDescent="0.2">
      <c r="A13" s="105" t="s">
        <v>24</v>
      </c>
      <c r="B13" s="27" t="s">
        <v>24</v>
      </c>
      <c r="C13" s="39"/>
      <c r="D13" s="40"/>
      <c r="E13" s="184">
        <f>SUMIF(F47:F60,A13,G47:G60)+SUMIF(F47:F60,"PSU",G47:G60)</f>
        <v>0</v>
      </c>
      <c r="F13" s="188"/>
      <c r="G13" s="184">
        <f>SUMIF(F47:F60,A13,H47:H60)+SUMIF(F47:F60,"PSU",H47:H60)</f>
        <v>0</v>
      </c>
      <c r="H13" s="188"/>
      <c r="I13" s="184">
        <v>0</v>
      </c>
      <c r="J13" s="185"/>
    </row>
    <row r="14" spans="1:15" ht="23.25" customHeight="1" x14ac:dyDescent="0.2">
      <c r="A14" s="105" t="s">
        <v>25</v>
      </c>
      <c r="B14" s="27" t="s">
        <v>25</v>
      </c>
      <c r="C14" s="39"/>
      <c r="D14" s="40"/>
      <c r="E14" s="184">
        <f>SUMIF(F47:F60,A14,G47:G60)</f>
        <v>0</v>
      </c>
      <c r="F14" s="188"/>
      <c r="G14" s="184">
        <f>SUMIF(F47:F60,A14,H47:H60)</f>
        <v>0</v>
      </c>
      <c r="H14" s="188"/>
      <c r="I14" s="184">
        <v>0</v>
      </c>
      <c r="J14" s="185"/>
    </row>
    <row r="15" spans="1:15" ht="23.25" customHeight="1" x14ac:dyDescent="0.2">
      <c r="A15" s="105" t="s">
        <v>26</v>
      </c>
      <c r="B15" s="27" t="s">
        <v>26</v>
      </c>
      <c r="C15" s="39"/>
      <c r="D15" s="40"/>
      <c r="E15" s="184">
        <f>SUMIF(F47:F60,A15,G47:G60)</f>
        <v>0</v>
      </c>
      <c r="F15" s="188"/>
      <c r="G15" s="184">
        <f>SUMIF(F47:F60,A15,H47:H60)</f>
        <v>0</v>
      </c>
      <c r="H15" s="188"/>
      <c r="I15" s="184">
        <v>0</v>
      </c>
      <c r="J15" s="185"/>
    </row>
    <row r="16" spans="1:15" ht="23.25" customHeight="1" x14ac:dyDescent="0.2">
      <c r="A16" s="105" t="s">
        <v>74</v>
      </c>
      <c r="B16" s="27" t="s">
        <v>27</v>
      </c>
      <c r="C16" s="39"/>
      <c r="D16" s="40"/>
      <c r="E16" s="184">
        <f>SUMIF(F47:F60,A16,G47:G60)</f>
        <v>0</v>
      </c>
      <c r="F16" s="188"/>
      <c r="G16" s="184">
        <f>SUMIF(F47:F60,A16,H47:H60)</f>
        <v>0</v>
      </c>
      <c r="H16" s="188"/>
      <c r="I16" s="184">
        <v>0</v>
      </c>
      <c r="J16" s="185"/>
    </row>
    <row r="17" spans="1:10" ht="23.25" customHeight="1" x14ac:dyDescent="0.2">
      <c r="A17" s="105" t="s">
        <v>75</v>
      </c>
      <c r="B17" s="27" t="s">
        <v>28</v>
      </c>
      <c r="C17" s="39"/>
      <c r="D17" s="40"/>
      <c r="E17" s="184">
        <f>SUMIF(F47:F60,A17,G47:G60)</f>
        <v>0</v>
      </c>
      <c r="F17" s="188"/>
      <c r="G17" s="184">
        <f>SUMIF(F47:F60,A17,H47:H60)</f>
        <v>0</v>
      </c>
      <c r="H17" s="188"/>
      <c r="I17" s="184">
        <v>0</v>
      </c>
      <c r="J17" s="185"/>
    </row>
    <row r="18" spans="1:10" ht="23.25" customHeight="1" x14ac:dyDescent="0.2">
      <c r="A18" s="2"/>
      <c r="B18" s="33" t="s">
        <v>29</v>
      </c>
      <c r="C18" s="41"/>
      <c r="D18" s="42"/>
      <c r="E18" s="186">
        <f>SUM(E13:F17)</f>
        <v>0</v>
      </c>
      <c r="F18" s="187"/>
      <c r="G18" s="186">
        <f>SUM(G13:H17)</f>
        <v>0</v>
      </c>
      <c r="H18" s="187"/>
      <c r="I18" s="186">
        <f>SUM(I13:J17)</f>
        <v>0</v>
      </c>
      <c r="J18" s="196"/>
    </row>
    <row r="19" spans="1:10" ht="33" customHeight="1" x14ac:dyDescent="0.2">
      <c r="A19" s="2"/>
      <c r="B19" s="31" t="s">
        <v>33</v>
      </c>
      <c r="C19" s="39"/>
      <c r="D19" s="40"/>
      <c r="E19" s="43"/>
      <c r="F19" s="28"/>
      <c r="G19" s="24"/>
      <c r="H19" s="24"/>
      <c r="I19" s="24"/>
      <c r="J19" s="29"/>
    </row>
    <row r="20" spans="1:10" ht="23.25" customHeight="1" x14ac:dyDescent="0.2">
      <c r="A20" s="2">
        <f>ZakladDPHSni*SazbaDPH1/100</f>
        <v>0</v>
      </c>
      <c r="B20" s="27" t="s">
        <v>13</v>
      </c>
      <c r="C20" s="39"/>
      <c r="D20" s="40"/>
      <c r="E20" s="44">
        <v>15</v>
      </c>
      <c r="F20" s="28" t="s">
        <v>0</v>
      </c>
      <c r="G20" s="194">
        <f>ZakladDPHSniVypocet</f>
        <v>0</v>
      </c>
      <c r="H20" s="195"/>
      <c r="I20" s="195"/>
      <c r="J20" s="29" t="str">
        <f t="shared" ref="J20:J25" si="0">Mena</f>
        <v>CZK</v>
      </c>
    </row>
    <row r="21" spans="1:10" ht="23.25" customHeight="1" x14ac:dyDescent="0.2">
      <c r="A21" s="2">
        <f>(A20-INT(A20))*100</f>
        <v>0</v>
      </c>
      <c r="B21" s="27" t="s">
        <v>14</v>
      </c>
      <c r="C21" s="39"/>
      <c r="D21" s="40"/>
      <c r="E21" s="44">
        <f>SazbaDPH1</f>
        <v>15</v>
      </c>
      <c r="F21" s="28" t="s">
        <v>0</v>
      </c>
      <c r="G21" s="192">
        <f>IF(A21&gt;50, ROUNDUP(A20, 0), ROUNDDOWN(A20, 0))</f>
        <v>0</v>
      </c>
      <c r="H21" s="193"/>
      <c r="I21" s="193"/>
      <c r="J21" s="29" t="str">
        <f t="shared" si="0"/>
        <v>CZK</v>
      </c>
    </row>
    <row r="22" spans="1:10" ht="23.25" customHeight="1" x14ac:dyDescent="0.2">
      <c r="A22" s="2">
        <f>ZakladDPHZakl*SazbaDPH2/100</f>
        <v>0</v>
      </c>
      <c r="B22" s="27" t="s">
        <v>15</v>
      </c>
      <c r="C22" s="39"/>
      <c r="D22" s="40"/>
      <c r="E22" s="44">
        <v>21</v>
      </c>
      <c r="F22" s="28" t="s">
        <v>0</v>
      </c>
      <c r="G22" s="194">
        <f>ZakladDPHZaklVypocet</f>
        <v>0</v>
      </c>
      <c r="H22" s="195"/>
      <c r="I22" s="195"/>
      <c r="J22" s="29" t="str">
        <f t="shared" si="0"/>
        <v>CZK</v>
      </c>
    </row>
    <row r="23" spans="1:10" ht="23.25" customHeight="1" x14ac:dyDescent="0.2">
      <c r="A23" s="2">
        <f>(A22-INT(A22))*100</f>
        <v>0</v>
      </c>
      <c r="B23" s="23" t="s">
        <v>16</v>
      </c>
      <c r="C23" s="45"/>
      <c r="D23" s="37"/>
      <c r="E23" s="46">
        <f>SazbaDPH2</f>
        <v>21</v>
      </c>
      <c r="F23" s="21" t="s">
        <v>0</v>
      </c>
      <c r="G23" s="189">
        <f>IF(A23&gt;50, ROUNDUP(A22, 0), ROUNDDOWN(A22, 0))</f>
        <v>0</v>
      </c>
      <c r="H23" s="190"/>
      <c r="I23" s="190"/>
      <c r="J23" s="26" t="str">
        <f t="shared" si="0"/>
        <v>CZK</v>
      </c>
    </row>
    <row r="24" spans="1:10" ht="23.25" customHeight="1" thickBot="1" x14ac:dyDescent="0.25">
      <c r="A24" s="2">
        <f>ZakladDPHSni+DPHSni+ZakladDPHZakl+DPHZakl</f>
        <v>0</v>
      </c>
      <c r="B24" s="22" t="s">
        <v>5</v>
      </c>
      <c r="C24" s="47"/>
      <c r="D24" s="48"/>
      <c r="E24" s="47"/>
      <c r="F24" s="14"/>
      <c r="G24" s="203">
        <f>CenaCelkem-(ZakladDPHSni+DPHSni+ZakladDPHZakl+DPHZakl)</f>
        <v>0</v>
      </c>
      <c r="H24" s="203"/>
      <c r="I24" s="203"/>
      <c r="J24" s="30" t="str">
        <f t="shared" si="0"/>
        <v>CZK</v>
      </c>
    </row>
    <row r="25" spans="1:10" ht="27.75" hidden="1" customHeight="1" thickBot="1" x14ac:dyDescent="0.25">
      <c r="A25" s="2"/>
      <c r="B25" s="79" t="s">
        <v>23</v>
      </c>
      <c r="C25" s="80"/>
      <c r="D25" s="80"/>
      <c r="E25" s="81"/>
      <c r="F25" s="82"/>
      <c r="G25" s="197">
        <f>ZakladDPHSniVypocet+ZakladDPHZaklVypocet</f>
        <v>0</v>
      </c>
      <c r="H25" s="198"/>
      <c r="I25" s="198"/>
      <c r="J25" s="83" t="str">
        <f t="shared" si="0"/>
        <v>CZK</v>
      </c>
    </row>
    <row r="26" spans="1:10" ht="27.75" customHeight="1" thickBot="1" x14ac:dyDescent="0.25">
      <c r="A26" s="2">
        <f>(A24-INT(A24))*100</f>
        <v>0</v>
      </c>
      <c r="B26" s="79" t="s">
        <v>35</v>
      </c>
      <c r="C26" s="84"/>
      <c r="D26" s="84"/>
      <c r="E26" s="84"/>
      <c r="F26" s="85"/>
      <c r="G26" s="197">
        <f>IF(A26&gt;50, ROUNDUP(A24, 0), ROUNDDOWN(A24, 0))</f>
        <v>0</v>
      </c>
      <c r="H26" s="197"/>
      <c r="I26" s="197"/>
      <c r="J26" s="86" t="s">
        <v>45</v>
      </c>
    </row>
    <row r="27" spans="1:10" ht="12.75" customHeight="1" x14ac:dyDescent="0.2">
      <c r="A27" s="2"/>
      <c r="B27" s="2"/>
      <c r="J27" s="8"/>
    </row>
    <row r="28" spans="1:10" ht="30" customHeight="1" x14ac:dyDescent="0.2">
      <c r="A28" s="2"/>
      <c r="B28" s="2"/>
      <c r="J28" s="8"/>
    </row>
    <row r="29" spans="1:10" ht="18.75" customHeight="1" x14ac:dyDescent="0.2">
      <c r="A29" s="2"/>
      <c r="B29" s="15"/>
      <c r="C29" s="49" t="s">
        <v>12</v>
      </c>
      <c r="D29" s="50"/>
      <c r="E29" s="50"/>
      <c r="F29" s="13" t="s">
        <v>11</v>
      </c>
      <c r="G29" s="19"/>
      <c r="H29" s="20"/>
      <c r="I29" s="19"/>
      <c r="J29" s="8"/>
    </row>
    <row r="30" spans="1:10" ht="47.25" customHeight="1" x14ac:dyDescent="0.2">
      <c r="A30" s="2"/>
      <c r="B30" s="2"/>
      <c r="J30" s="8"/>
    </row>
    <row r="31" spans="1:10" s="17" customFormat="1" ht="18.75" customHeight="1" x14ac:dyDescent="0.2">
      <c r="A31" s="16"/>
      <c r="B31" s="16"/>
      <c r="C31" s="51"/>
      <c r="D31" s="199" t="s">
        <v>39</v>
      </c>
      <c r="E31" s="200"/>
      <c r="G31" s="201"/>
      <c r="H31" s="202"/>
      <c r="I31" s="202"/>
      <c r="J31" s="18"/>
    </row>
    <row r="32" spans="1:10" ht="12.75" customHeight="1" x14ac:dyDescent="0.2">
      <c r="A32" s="2"/>
      <c r="B32" s="2"/>
      <c r="D32" s="191" t="s">
        <v>2</v>
      </c>
      <c r="E32" s="191"/>
      <c r="H32" s="9" t="s">
        <v>3</v>
      </c>
      <c r="J32" s="8"/>
    </row>
    <row r="33" spans="1:10" ht="13.5" customHeight="1" thickBot="1" x14ac:dyDescent="0.25">
      <c r="A33" s="10"/>
      <c r="B33" s="10"/>
      <c r="C33" s="52"/>
      <c r="D33" s="52"/>
      <c r="E33" s="52"/>
      <c r="F33" s="11"/>
      <c r="G33" s="11"/>
      <c r="H33" s="11"/>
      <c r="I33" s="11"/>
      <c r="J33" s="12"/>
    </row>
    <row r="34" spans="1:10" ht="27" customHeight="1" x14ac:dyDescent="0.2">
      <c r="B34" s="56" t="s">
        <v>17</v>
      </c>
      <c r="C34" s="57"/>
      <c r="D34" s="57"/>
      <c r="E34" s="57"/>
      <c r="F34" s="58"/>
      <c r="G34" s="58"/>
      <c r="H34" s="58"/>
      <c r="I34" s="58"/>
      <c r="J34" s="59"/>
    </row>
    <row r="35" spans="1:10" ht="25.5" customHeight="1" x14ac:dyDescent="0.2">
      <c r="A35" s="55" t="s">
        <v>37</v>
      </c>
      <c r="B35" s="60" t="s">
        <v>18</v>
      </c>
      <c r="C35" s="61" t="s">
        <v>6</v>
      </c>
      <c r="D35" s="61"/>
      <c r="E35" s="61"/>
      <c r="F35" s="62" t="str">
        <f>B20</f>
        <v>Základ pro sníženou DPH</v>
      </c>
      <c r="G35" s="62" t="str">
        <f>B22</f>
        <v>Základ pro základní DPH</v>
      </c>
      <c r="H35" s="63" t="s">
        <v>19</v>
      </c>
      <c r="I35" s="63" t="s">
        <v>1</v>
      </c>
      <c r="J35" s="64" t="s">
        <v>0</v>
      </c>
    </row>
    <row r="36" spans="1:10" ht="25.5" hidden="1" customHeight="1" x14ac:dyDescent="0.2">
      <c r="A36" s="55">
        <v>1</v>
      </c>
      <c r="B36" s="65" t="s">
        <v>41</v>
      </c>
      <c r="C36" s="206"/>
      <c r="D36" s="206"/>
      <c r="E36" s="206"/>
      <c r="F36" s="66">
        <f>KANALIZACE!AE124+VODOVOD!AE135</f>
        <v>0</v>
      </c>
      <c r="G36" s="67">
        <f>KANALIZACE!AF124+VODOVOD!AF135</f>
        <v>0</v>
      </c>
      <c r="H36" s="68">
        <f>(F36*SazbaDPH1/100)+(G36*SazbaDPH2/100)</f>
        <v>0</v>
      </c>
      <c r="I36" s="68">
        <f>F36+G36+H36</f>
        <v>0</v>
      </c>
      <c r="J36" s="69" t="str">
        <f>IF(CenaCelkemVypocet=0,"",I36/CenaCelkemVypocet*100)</f>
        <v/>
      </c>
    </row>
    <row r="37" spans="1:10" ht="25.5" customHeight="1" x14ac:dyDescent="0.2">
      <c r="A37" s="55">
        <v>2</v>
      </c>
      <c r="B37" s="70"/>
      <c r="C37" s="207" t="s">
        <v>476</v>
      </c>
      <c r="D37" s="207"/>
      <c r="E37" s="207"/>
      <c r="F37" s="71">
        <f>KANALIZACE!AE124+VODOVOD!AE135</f>
        <v>0</v>
      </c>
      <c r="G37" s="72">
        <f>KANALIZACE!AF124+VODOVOD!AF135</f>
        <v>0</v>
      </c>
      <c r="H37" s="72">
        <f>(F37*SazbaDPH1/100)+(G37*SazbaDPH2/100)</f>
        <v>0</v>
      </c>
      <c r="I37" s="72">
        <f>F37+G37+H37</f>
        <v>0</v>
      </c>
      <c r="J37" s="73" t="str">
        <f>IF(CenaCelkemVypocet=0,"",I37/CenaCelkemVypocet*100)</f>
        <v/>
      </c>
    </row>
    <row r="38" spans="1:10" ht="25.5" customHeight="1" x14ac:dyDescent="0.2">
      <c r="A38" s="55">
        <v>3</v>
      </c>
      <c r="B38" s="74" t="s">
        <v>42</v>
      </c>
      <c r="C38" s="206" t="s">
        <v>42</v>
      </c>
      <c r="D38" s="206"/>
      <c r="E38" s="206"/>
      <c r="F38" s="75">
        <f>KANALIZACE!AE124</f>
        <v>0</v>
      </c>
      <c r="G38" s="68">
        <f>KANALIZACE!AF124</f>
        <v>0</v>
      </c>
      <c r="H38" s="68">
        <f>(F38*SazbaDPH1/100)+(G38*SazbaDPH2/100)</f>
        <v>0</v>
      </c>
      <c r="I38" s="68">
        <f>F38+G38+H38</f>
        <v>0</v>
      </c>
      <c r="J38" s="69" t="str">
        <f>IF(CenaCelkemVypocet=0,"",I38/CenaCelkemVypocet*100)</f>
        <v/>
      </c>
    </row>
    <row r="39" spans="1:10" ht="25.5" customHeight="1" x14ac:dyDescent="0.2">
      <c r="A39" s="55">
        <v>3</v>
      </c>
      <c r="B39" s="74" t="s">
        <v>43</v>
      </c>
      <c r="C39" s="206" t="s">
        <v>43</v>
      </c>
      <c r="D39" s="206"/>
      <c r="E39" s="206"/>
      <c r="F39" s="75">
        <f>VODOVOD!AE135</f>
        <v>0</v>
      </c>
      <c r="G39" s="68">
        <f>VODOVOD!AF135</f>
        <v>0</v>
      </c>
      <c r="H39" s="68">
        <f>(F39*SazbaDPH1/100)+(G39*SazbaDPH2/100)</f>
        <v>0</v>
      </c>
      <c r="I39" s="68">
        <f>F39+G39+H39</f>
        <v>0</v>
      </c>
      <c r="J39" s="69" t="str">
        <f>IF(CenaCelkemVypocet=0,"",I39/CenaCelkemVypocet*100)</f>
        <v/>
      </c>
    </row>
    <row r="40" spans="1:10" ht="25.5" customHeight="1" x14ac:dyDescent="0.2">
      <c r="A40" s="55"/>
      <c r="B40" s="208" t="s">
        <v>44</v>
      </c>
      <c r="C40" s="209"/>
      <c r="D40" s="209"/>
      <c r="E40" s="210"/>
      <c r="F40" s="76">
        <f>SUMIF(A36:A39,"=1",F36:F39)</f>
        <v>0</v>
      </c>
      <c r="G40" s="77">
        <f>SUMIF(A36:A39,"=1",G36:G39)</f>
        <v>0</v>
      </c>
      <c r="H40" s="77">
        <f>SUMIF(A36:A39,"=1",H36:H39)</f>
        <v>0</v>
      </c>
      <c r="I40" s="77">
        <f>SUMIF(A36:A39,"=1",I36:I39)</f>
        <v>0</v>
      </c>
      <c r="J40" s="78">
        <f>SUMIF(A36:A39,"=1",J36:J39)</f>
        <v>0</v>
      </c>
    </row>
    <row r="44" spans="1:10" ht="15.75" x14ac:dyDescent="0.25">
      <c r="B44" s="87" t="s">
        <v>46</v>
      </c>
    </row>
    <row r="46" spans="1:10" ht="25.5" customHeight="1" x14ac:dyDescent="0.2">
      <c r="A46" s="89"/>
      <c r="B46" s="92" t="s">
        <v>18</v>
      </c>
      <c r="C46" s="92" t="s">
        <v>6</v>
      </c>
      <c r="D46" s="93"/>
      <c r="E46" s="93"/>
      <c r="F46" s="94" t="s">
        <v>47</v>
      </c>
      <c r="G46" s="94" t="s">
        <v>30</v>
      </c>
      <c r="H46" s="94" t="s">
        <v>31</v>
      </c>
      <c r="I46" s="94" t="s">
        <v>29</v>
      </c>
      <c r="J46" s="94" t="s">
        <v>0</v>
      </c>
    </row>
    <row r="47" spans="1:10" ht="36.75" customHeight="1" x14ac:dyDescent="0.2">
      <c r="A47" s="90"/>
      <c r="B47" s="95" t="s">
        <v>40</v>
      </c>
      <c r="C47" s="204" t="s">
        <v>48</v>
      </c>
      <c r="D47" s="205"/>
      <c r="E47" s="205"/>
      <c r="F47" s="103" t="s">
        <v>24</v>
      </c>
      <c r="G47" s="96">
        <f>KANALIZACE!I8</f>
        <v>0</v>
      </c>
      <c r="H47" s="96">
        <f>KANALIZACE!K8</f>
        <v>0</v>
      </c>
      <c r="I47" s="96">
        <v>0</v>
      </c>
      <c r="J47" s="101" t="str">
        <f>IF(I61=0,"",I47/I61*100)</f>
        <v/>
      </c>
    </row>
    <row r="48" spans="1:10" ht="36.75" customHeight="1" x14ac:dyDescent="0.2">
      <c r="A48" s="90"/>
      <c r="B48" s="95" t="s">
        <v>49</v>
      </c>
      <c r="C48" s="204" t="s">
        <v>50</v>
      </c>
      <c r="D48" s="205"/>
      <c r="E48" s="205"/>
      <c r="F48" s="103" t="s">
        <v>24</v>
      </c>
      <c r="G48" s="96">
        <f>KANALIZACE!I18+VODOVOD!I8</f>
        <v>0</v>
      </c>
      <c r="H48" s="96">
        <f>KANALIZACE!K18+VODOVOD!K8</f>
        <v>0</v>
      </c>
      <c r="I48" s="96">
        <v>0</v>
      </c>
      <c r="J48" s="101" t="str">
        <f>IF(I61=0,"",I48/I61*100)</f>
        <v/>
      </c>
    </row>
    <row r="49" spans="1:10" ht="36.75" customHeight="1" x14ac:dyDescent="0.2">
      <c r="A49" s="90"/>
      <c r="B49" s="95" t="s">
        <v>51</v>
      </c>
      <c r="C49" s="204" t="s">
        <v>52</v>
      </c>
      <c r="D49" s="205"/>
      <c r="E49" s="205"/>
      <c r="F49" s="103" t="s">
        <v>24</v>
      </c>
      <c r="G49" s="96">
        <f>KANALIZACE!I28</f>
        <v>0</v>
      </c>
      <c r="H49" s="96">
        <f>KANALIZACE!K28</f>
        <v>0</v>
      </c>
      <c r="I49" s="96">
        <v>0</v>
      </c>
      <c r="J49" s="101" t="str">
        <f>IF(I61=0,"",I49/I61*100)</f>
        <v/>
      </c>
    </row>
    <row r="50" spans="1:10" ht="36.75" customHeight="1" x14ac:dyDescent="0.2">
      <c r="A50" s="90"/>
      <c r="B50" s="95" t="s">
        <v>53</v>
      </c>
      <c r="C50" s="204" t="s">
        <v>54</v>
      </c>
      <c r="D50" s="205"/>
      <c r="E50" s="205"/>
      <c r="F50" s="103" t="s">
        <v>24</v>
      </c>
      <c r="G50" s="96">
        <f>KANALIZACE!I30+VODOVOD!I11</f>
        <v>0</v>
      </c>
      <c r="H50" s="96">
        <f>KANALIZACE!K30+VODOVOD!K11</f>
        <v>0</v>
      </c>
      <c r="I50" s="96">
        <v>0</v>
      </c>
      <c r="J50" s="101" t="str">
        <f>IF(I61=0,"",I50/I61*100)</f>
        <v/>
      </c>
    </row>
    <row r="51" spans="1:10" ht="36.75" customHeight="1" x14ac:dyDescent="0.2">
      <c r="A51" s="90"/>
      <c r="B51" s="95" t="s">
        <v>55</v>
      </c>
      <c r="C51" s="204" t="s">
        <v>56</v>
      </c>
      <c r="D51" s="205"/>
      <c r="E51" s="205"/>
      <c r="F51" s="103" t="s">
        <v>24</v>
      </c>
      <c r="G51" s="96">
        <f>KANALIZACE!I33</f>
        <v>0</v>
      </c>
      <c r="H51" s="96">
        <f>KANALIZACE!K33</f>
        <v>0</v>
      </c>
      <c r="I51" s="96">
        <v>0</v>
      </c>
      <c r="J51" s="101" t="str">
        <f>IF(I61=0,"",I51/I61*100)</f>
        <v/>
      </c>
    </row>
    <row r="52" spans="1:10" ht="36.75" customHeight="1" x14ac:dyDescent="0.2">
      <c r="A52" s="90"/>
      <c r="B52" s="95" t="s">
        <v>57</v>
      </c>
      <c r="C52" s="204" t="s">
        <v>58</v>
      </c>
      <c r="D52" s="205"/>
      <c r="E52" s="205"/>
      <c r="F52" s="103" t="s">
        <v>25</v>
      </c>
      <c r="G52" s="96">
        <f>VODOVOD!I14</f>
        <v>0</v>
      </c>
      <c r="H52" s="96">
        <f>VODOVOD!K14</f>
        <v>0</v>
      </c>
      <c r="I52" s="96">
        <v>0</v>
      </c>
      <c r="J52" s="101" t="str">
        <f>IF(I61=0,"",I52/I61*100)</f>
        <v/>
      </c>
    </row>
    <row r="53" spans="1:10" ht="36.75" customHeight="1" x14ac:dyDescent="0.2">
      <c r="A53" s="90"/>
      <c r="B53" s="95" t="s">
        <v>59</v>
      </c>
      <c r="C53" s="204" t="s">
        <v>60</v>
      </c>
      <c r="D53" s="205"/>
      <c r="E53" s="205"/>
      <c r="F53" s="103" t="s">
        <v>25</v>
      </c>
      <c r="G53" s="96">
        <f>KANALIZACE!I35+VODOVOD!I25</f>
        <v>0</v>
      </c>
      <c r="H53" s="96">
        <f>KANALIZACE!K35+VODOVOD!K25</f>
        <v>0</v>
      </c>
      <c r="I53" s="96">
        <v>0</v>
      </c>
      <c r="J53" s="101" t="str">
        <f>IF(I61=0,"",I53/I61*100)</f>
        <v/>
      </c>
    </row>
    <row r="54" spans="1:10" ht="36.75" customHeight="1" x14ac:dyDescent="0.2">
      <c r="A54" s="90"/>
      <c r="B54" s="95" t="s">
        <v>61</v>
      </c>
      <c r="C54" s="204" t="s">
        <v>62</v>
      </c>
      <c r="D54" s="205"/>
      <c r="E54" s="205"/>
      <c r="F54" s="103" t="s">
        <v>25</v>
      </c>
      <c r="G54" s="96">
        <f>VODOVOD!I41</f>
        <v>0</v>
      </c>
      <c r="H54" s="96">
        <f>VODOVOD!K41</f>
        <v>0</v>
      </c>
      <c r="I54" s="96">
        <v>0</v>
      </c>
      <c r="J54" s="101" t="str">
        <f>IF(I61=0,"",I54/I61*100)</f>
        <v/>
      </c>
    </row>
    <row r="55" spans="1:10" ht="36.75" customHeight="1" x14ac:dyDescent="0.2">
      <c r="A55" s="90"/>
      <c r="B55" s="95" t="s">
        <v>63</v>
      </c>
      <c r="C55" s="204" t="s">
        <v>64</v>
      </c>
      <c r="D55" s="205"/>
      <c r="E55" s="205"/>
      <c r="F55" s="103" t="s">
        <v>25</v>
      </c>
      <c r="G55" s="96">
        <f>VODOVOD!I43</f>
        <v>0</v>
      </c>
      <c r="H55" s="96">
        <f>VODOVOD!K43</f>
        <v>0</v>
      </c>
      <c r="I55" s="96">
        <v>0</v>
      </c>
      <c r="J55" s="101" t="str">
        <f>IF(I61=0,"",I55/I61*100)</f>
        <v/>
      </c>
    </row>
    <row r="56" spans="1:10" ht="36.75" customHeight="1" x14ac:dyDescent="0.2">
      <c r="A56" s="90"/>
      <c r="B56" s="95" t="s">
        <v>65</v>
      </c>
      <c r="C56" s="204" t="s">
        <v>66</v>
      </c>
      <c r="D56" s="205"/>
      <c r="E56" s="205"/>
      <c r="F56" s="103" t="s">
        <v>26</v>
      </c>
      <c r="G56" s="96">
        <f>KANALIZACE!I39+VODOVOD!I81</f>
        <v>0</v>
      </c>
      <c r="H56" s="96">
        <f>KANALIZACE!K39+VODOVOD!K81</f>
        <v>0</v>
      </c>
      <c r="I56" s="96">
        <v>0</v>
      </c>
      <c r="J56" s="101" t="str">
        <f>IF(I61=0,"",I56/I61*100)</f>
        <v/>
      </c>
    </row>
    <row r="57" spans="1:10" ht="36.75" customHeight="1" x14ac:dyDescent="0.2">
      <c r="A57" s="90"/>
      <c r="B57" s="95" t="s">
        <v>67</v>
      </c>
      <c r="C57" s="204" t="s">
        <v>68</v>
      </c>
      <c r="D57" s="205"/>
      <c r="E57" s="205"/>
      <c r="F57" s="103" t="s">
        <v>26</v>
      </c>
      <c r="G57" s="96">
        <f>KANALIZACE!I106+VODOVOD!I116</f>
        <v>0</v>
      </c>
      <c r="H57" s="96">
        <f>KANALIZACE!K106+VODOVOD!K116</f>
        <v>0</v>
      </c>
      <c r="I57" s="96">
        <v>0</v>
      </c>
      <c r="J57" s="101" t="str">
        <f>IF(I61=0,"",I57/I61*100)</f>
        <v/>
      </c>
    </row>
    <row r="58" spans="1:10" ht="36.75" customHeight="1" x14ac:dyDescent="0.2">
      <c r="A58" s="90"/>
      <c r="B58" s="95" t="s">
        <v>69</v>
      </c>
      <c r="C58" s="204" t="s">
        <v>70</v>
      </c>
      <c r="D58" s="205"/>
      <c r="E58" s="205"/>
      <c r="F58" s="103" t="s">
        <v>26</v>
      </c>
      <c r="G58" s="96">
        <f>KANALIZACE!I108+VODOVOD!I118</f>
        <v>0</v>
      </c>
      <c r="H58" s="96">
        <f>KANALIZACE!K108+VODOVOD!K118</f>
        <v>0</v>
      </c>
      <c r="I58" s="96">
        <v>0</v>
      </c>
      <c r="J58" s="101" t="str">
        <f>IF(I61=0,"",I58/I61*100)</f>
        <v/>
      </c>
    </row>
    <row r="59" spans="1:10" ht="36.75" customHeight="1" x14ac:dyDescent="0.2">
      <c r="A59" s="90"/>
      <c r="B59" s="95" t="s">
        <v>71</v>
      </c>
      <c r="C59" s="204" t="s">
        <v>72</v>
      </c>
      <c r="D59" s="205"/>
      <c r="E59" s="205"/>
      <c r="F59" s="103" t="s">
        <v>73</v>
      </c>
      <c r="G59" s="96">
        <f>KANALIZACE!I112+VODOVOD!I123</f>
        <v>0</v>
      </c>
      <c r="H59" s="96">
        <f>KANALIZACE!K112+VODOVOD!K123</f>
        <v>0</v>
      </c>
      <c r="I59" s="96">
        <v>0</v>
      </c>
      <c r="J59" s="101" t="str">
        <f>IF(I61=0,"",I59/I61*100)</f>
        <v/>
      </c>
    </row>
    <row r="60" spans="1:10" ht="36.75" customHeight="1" x14ac:dyDescent="0.2">
      <c r="A60" s="90"/>
      <c r="B60" s="95" t="s">
        <v>74</v>
      </c>
      <c r="C60" s="204" t="s">
        <v>27</v>
      </c>
      <c r="D60" s="205"/>
      <c r="E60" s="205"/>
      <c r="F60" s="103" t="s">
        <v>74</v>
      </c>
      <c r="G60" s="96">
        <f>KANALIZACE!I117+VODOVOD!I128</f>
        <v>0</v>
      </c>
      <c r="H60" s="96">
        <f>KANALIZACE!K117+VODOVOD!K128</f>
        <v>0</v>
      </c>
      <c r="I60" s="96">
        <v>0</v>
      </c>
      <c r="J60" s="101" t="str">
        <f>IF(I61=0,"",I60/I61*100)</f>
        <v/>
      </c>
    </row>
    <row r="61" spans="1:10" ht="25.5" customHeight="1" x14ac:dyDescent="0.2">
      <c r="A61" s="91"/>
      <c r="B61" s="97" t="s">
        <v>1</v>
      </c>
      <c r="C61" s="98"/>
      <c r="D61" s="99"/>
      <c r="E61" s="99"/>
      <c r="F61" s="104"/>
      <c r="G61" s="100">
        <f>SUM(G47:G60)</f>
        <v>0</v>
      </c>
      <c r="H61" s="100">
        <f>SUM(H47:H60)</f>
        <v>0</v>
      </c>
      <c r="I61" s="100">
        <f>SUM(I47:I60)</f>
        <v>0</v>
      </c>
      <c r="J61" s="102">
        <f>SUM(J47:J60)</f>
        <v>0</v>
      </c>
    </row>
    <row r="62" spans="1:10" x14ac:dyDescent="0.2">
      <c r="F62" s="53"/>
      <c r="G62" s="53"/>
      <c r="H62" s="53"/>
      <c r="I62" s="53"/>
      <c r="J62" s="54"/>
    </row>
    <row r="63" spans="1:10" x14ac:dyDescent="0.2">
      <c r="F63" s="53"/>
      <c r="G63" s="53"/>
      <c r="H63" s="53"/>
      <c r="I63" s="53"/>
      <c r="J63" s="54"/>
    </row>
    <row r="64" spans="1:10" x14ac:dyDescent="0.2">
      <c r="F64" s="53"/>
      <c r="G64" s="53"/>
      <c r="H64" s="53"/>
      <c r="I64" s="53"/>
      <c r="J64" s="5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D8:G8"/>
    <mergeCell ref="D9:G9"/>
    <mergeCell ref="E10:G10"/>
    <mergeCell ref="C11:E11"/>
    <mergeCell ref="C2:J2"/>
    <mergeCell ref="D3:J3"/>
    <mergeCell ref="C4:J4"/>
    <mergeCell ref="C57:E57"/>
    <mergeCell ref="C58:E58"/>
    <mergeCell ref="C59:E59"/>
    <mergeCell ref="C60:E60"/>
    <mergeCell ref="D5:G5"/>
    <mergeCell ref="D6:G6"/>
    <mergeCell ref="E7:G7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36:E36"/>
    <mergeCell ref="C37:E37"/>
    <mergeCell ref="C38:E38"/>
    <mergeCell ref="C39:E39"/>
    <mergeCell ref="B40:E40"/>
    <mergeCell ref="D32:E32"/>
    <mergeCell ref="G21:I21"/>
    <mergeCell ref="G20:I20"/>
    <mergeCell ref="E16:F16"/>
    <mergeCell ref="E17:F17"/>
    <mergeCell ref="I17:J17"/>
    <mergeCell ref="I18:J18"/>
    <mergeCell ref="G16:H16"/>
    <mergeCell ref="G17:H17"/>
    <mergeCell ref="G26:I26"/>
    <mergeCell ref="G22:I22"/>
    <mergeCell ref="I16:J16"/>
    <mergeCell ref="G25:I25"/>
    <mergeCell ref="D31:E31"/>
    <mergeCell ref="G31:I31"/>
    <mergeCell ref="G24:I24"/>
    <mergeCell ref="G23:I23"/>
    <mergeCell ref="G15:H15"/>
    <mergeCell ref="I14:J14"/>
    <mergeCell ref="I15:J15"/>
    <mergeCell ref="E15:F15"/>
    <mergeCell ref="E12:F12"/>
    <mergeCell ref="G12:H12"/>
    <mergeCell ref="I12:J12"/>
    <mergeCell ref="I13:J13"/>
    <mergeCell ref="E18:F18"/>
    <mergeCell ref="G18:H18"/>
    <mergeCell ref="E14:F14"/>
    <mergeCell ref="G13:H13"/>
    <mergeCell ref="G14:H14"/>
    <mergeCell ref="E13:F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35" t="s">
        <v>8</v>
      </c>
      <c r="B2" s="34"/>
      <c r="C2" s="233"/>
      <c r="D2" s="233"/>
      <c r="E2" s="233"/>
      <c r="F2" s="233"/>
      <c r="G2" s="234"/>
    </row>
    <row r="3" spans="1:7" ht="24.95" customHeight="1" x14ac:dyDescent="0.2">
      <c r="A3" s="35" t="s">
        <v>9</v>
      </c>
      <c r="B3" s="34"/>
      <c r="C3" s="233"/>
      <c r="D3" s="233"/>
      <c r="E3" s="233"/>
      <c r="F3" s="233"/>
      <c r="G3" s="234"/>
    </row>
    <row r="4" spans="1:7" ht="24.95" customHeight="1" x14ac:dyDescent="0.2">
      <c r="A4" s="35" t="s">
        <v>10</v>
      </c>
      <c r="B4" s="34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DC342-7229-42EE-9910-9A6290356DC5}">
  <sheetPr>
    <outlinePr summaryBelow="0"/>
  </sheetPr>
  <dimension ref="A1:BH4999"/>
  <sheetViews>
    <sheetView tabSelected="1" view="pageBreakPreview" zoomScale="96" zoomScaleNormal="100" zoomScaleSheetLayoutView="96" workbookViewId="0">
      <pane ySplit="7" topLeftCell="A20" activePane="bottomLeft" state="frozen"/>
      <selection pane="bottomLeft" activeCell="F32" sqref="F32:F33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76</v>
      </c>
    </row>
    <row r="2" spans="1:60" ht="24.95" customHeight="1" x14ac:dyDescent="0.2">
      <c r="A2" s="106" t="s">
        <v>8</v>
      </c>
      <c r="B2" s="34"/>
      <c r="C2" s="248" t="s">
        <v>467</v>
      </c>
      <c r="D2" s="249"/>
      <c r="E2" s="249"/>
      <c r="F2" s="249"/>
      <c r="G2" s="250"/>
      <c r="AG2" t="s">
        <v>77</v>
      </c>
    </row>
    <row r="3" spans="1:60" ht="24.95" customHeight="1" x14ac:dyDescent="0.2">
      <c r="A3" s="106" t="s">
        <v>9</v>
      </c>
      <c r="B3" s="34"/>
      <c r="C3" s="251"/>
      <c r="D3" s="252"/>
      <c r="E3" s="252"/>
      <c r="F3" s="252"/>
      <c r="G3" s="253"/>
      <c r="AC3" s="88" t="s">
        <v>77</v>
      </c>
      <c r="AG3" t="s">
        <v>78</v>
      </c>
    </row>
    <row r="4" spans="1:60" ht="24.95" customHeight="1" x14ac:dyDescent="0.2">
      <c r="A4" s="107" t="s">
        <v>10</v>
      </c>
      <c r="B4" s="108"/>
      <c r="C4" s="254" t="s">
        <v>475</v>
      </c>
      <c r="D4" s="255"/>
      <c r="E4" s="255"/>
      <c r="F4" s="255"/>
      <c r="G4" s="256"/>
      <c r="AG4" t="s">
        <v>79</v>
      </c>
    </row>
    <row r="5" spans="1:60" x14ac:dyDescent="0.2">
      <c r="D5" s="9"/>
    </row>
    <row r="6" spans="1:60" ht="38.25" x14ac:dyDescent="0.2">
      <c r="A6" s="110" t="s">
        <v>80</v>
      </c>
      <c r="B6" s="112" t="s">
        <v>81</v>
      </c>
      <c r="C6" s="112" t="s">
        <v>82</v>
      </c>
      <c r="D6" s="111" t="s">
        <v>83</v>
      </c>
      <c r="E6" s="110" t="s">
        <v>84</v>
      </c>
      <c r="F6" s="109" t="s">
        <v>85</v>
      </c>
      <c r="G6" s="110" t="s">
        <v>29</v>
      </c>
      <c r="H6" s="113" t="s">
        <v>30</v>
      </c>
      <c r="I6" s="113" t="s">
        <v>86</v>
      </c>
      <c r="J6" s="113" t="s">
        <v>31</v>
      </c>
      <c r="K6" s="113" t="s">
        <v>87</v>
      </c>
      <c r="L6" s="113" t="s">
        <v>88</v>
      </c>
      <c r="M6" s="113" t="s">
        <v>89</v>
      </c>
      <c r="N6" s="113" t="s">
        <v>90</v>
      </c>
      <c r="O6" s="113" t="s">
        <v>91</v>
      </c>
      <c r="P6" s="113" t="s">
        <v>92</v>
      </c>
      <c r="Q6" s="113" t="s">
        <v>93</v>
      </c>
      <c r="R6" s="113" t="s">
        <v>94</v>
      </c>
      <c r="S6" s="113" t="s">
        <v>95</v>
      </c>
      <c r="T6" s="113" t="s">
        <v>96</v>
      </c>
      <c r="U6" s="113" t="s">
        <v>97</v>
      </c>
      <c r="V6" s="113" t="s">
        <v>98</v>
      </c>
      <c r="W6" s="113" t="s">
        <v>99</v>
      </c>
      <c r="X6" s="113" t="s">
        <v>100</v>
      </c>
    </row>
    <row r="7" spans="1:60" hidden="1" x14ac:dyDescent="0.2">
      <c r="A7" s="3"/>
      <c r="B7" s="4"/>
      <c r="C7" s="4"/>
      <c r="D7" s="6"/>
      <c r="E7" s="115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</row>
    <row r="8" spans="1:60" x14ac:dyDescent="0.2">
      <c r="A8" s="127" t="s">
        <v>101</v>
      </c>
      <c r="B8" s="128" t="s">
        <v>40</v>
      </c>
      <c r="C8" s="148" t="s">
        <v>48</v>
      </c>
      <c r="D8" s="129"/>
      <c r="E8" s="130"/>
      <c r="F8" s="131"/>
      <c r="G8" s="131">
        <f>SUMIF(AG9:AG17,"&lt;&gt;NOR",G9:G17)</f>
        <v>0</v>
      </c>
      <c r="H8" s="131"/>
      <c r="I8" s="131">
        <f>SUM(I9:I17)</f>
        <v>0</v>
      </c>
      <c r="J8" s="131"/>
      <c r="K8" s="132">
        <f>SUM(K9:K17)</f>
        <v>0</v>
      </c>
      <c r="L8" s="126"/>
      <c r="M8" s="126">
        <f>SUM(M9:M17)</f>
        <v>0</v>
      </c>
      <c r="N8" s="126"/>
      <c r="O8" s="126">
        <f>SUM(O9:O17)</f>
        <v>115.8</v>
      </c>
      <c r="P8" s="126"/>
      <c r="Q8" s="126">
        <f>SUM(Q9:Q17)</f>
        <v>0</v>
      </c>
      <c r="R8" s="126"/>
      <c r="S8" s="126"/>
      <c r="T8" s="126"/>
      <c r="U8" s="126"/>
      <c r="V8" s="126">
        <f>SUM(V9:V17)</f>
        <v>266.21000000000004</v>
      </c>
      <c r="W8" s="126"/>
      <c r="X8" s="126"/>
      <c r="AG8" t="s">
        <v>102</v>
      </c>
    </row>
    <row r="9" spans="1:60" ht="22.5" outlineLevel="1" x14ac:dyDescent="0.2">
      <c r="A9" s="140">
        <v>1</v>
      </c>
      <c r="B9" s="141" t="s">
        <v>103</v>
      </c>
      <c r="C9" s="149" t="s">
        <v>104</v>
      </c>
      <c r="D9" s="142" t="s">
        <v>105</v>
      </c>
      <c r="E9" s="143">
        <v>40</v>
      </c>
      <c r="F9" s="144">
        <v>0</v>
      </c>
      <c r="G9" s="144">
        <v>0</v>
      </c>
      <c r="H9" s="145">
        <v>0</v>
      </c>
      <c r="I9" s="144">
        <v>0</v>
      </c>
      <c r="J9" s="145">
        <v>0</v>
      </c>
      <c r="K9" s="146">
        <v>0</v>
      </c>
      <c r="L9" s="123">
        <v>21</v>
      </c>
      <c r="M9" s="123">
        <f t="shared" ref="M9:M17" si="0">G9*(1+L9/100)</f>
        <v>0</v>
      </c>
      <c r="N9" s="123">
        <v>0</v>
      </c>
      <c r="O9" s="123">
        <f t="shared" ref="O9:O17" si="1">ROUND(E9*N9,2)</f>
        <v>0</v>
      </c>
      <c r="P9" s="123">
        <v>0</v>
      </c>
      <c r="Q9" s="123">
        <f t="shared" ref="Q9:Q17" si="2">ROUND(E9*P9,2)</f>
        <v>0</v>
      </c>
      <c r="R9" s="123"/>
      <c r="S9" s="123" t="s">
        <v>106</v>
      </c>
      <c r="T9" s="123" t="s">
        <v>107</v>
      </c>
      <c r="U9" s="123">
        <v>0</v>
      </c>
      <c r="V9" s="123">
        <f t="shared" ref="V9:V17" si="3">ROUND(E9*U9,2)</f>
        <v>0</v>
      </c>
      <c r="W9" s="123"/>
      <c r="X9" s="123" t="s">
        <v>108</v>
      </c>
      <c r="Y9" s="114"/>
      <c r="Z9" s="114"/>
      <c r="AA9" s="114"/>
      <c r="AB9" s="114"/>
      <c r="AC9" s="114"/>
      <c r="AD9" s="114"/>
      <c r="AE9" s="114"/>
      <c r="AF9" s="114"/>
      <c r="AG9" s="114" t="s">
        <v>109</v>
      </c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</row>
    <row r="10" spans="1:60" ht="33.75" outlineLevel="1" x14ac:dyDescent="0.2">
      <c r="A10" s="140">
        <v>2</v>
      </c>
      <c r="B10" s="141" t="s">
        <v>110</v>
      </c>
      <c r="C10" s="149" t="s">
        <v>111</v>
      </c>
      <c r="D10" s="142" t="s">
        <v>105</v>
      </c>
      <c r="E10" s="143">
        <v>165</v>
      </c>
      <c r="F10" s="144">
        <v>0</v>
      </c>
      <c r="G10" s="144">
        <v>0</v>
      </c>
      <c r="H10" s="145">
        <v>0</v>
      </c>
      <c r="I10" s="144">
        <v>0</v>
      </c>
      <c r="J10" s="145">
        <v>0</v>
      </c>
      <c r="K10" s="146">
        <v>0</v>
      </c>
      <c r="L10" s="123">
        <v>21</v>
      </c>
      <c r="M10" s="123">
        <f t="shared" si="0"/>
        <v>0</v>
      </c>
      <c r="N10" s="123">
        <v>0</v>
      </c>
      <c r="O10" s="123">
        <f t="shared" si="1"/>
        <v>0</v>
      </c>
      <c r="P10" s="123">
        <v>0</v>
      </c>
      <c r="Q10" s="123">
        <f t="shared" si="2"/>
        <v>0</v>
      </c>
      <c r="R10" s="123"/>
      <c r="S10" s="123" t="s">
        <v>106</v>
      </c>
      <c r="T10" s="123" t="s">
        <v>107</v>
      </c>
      <c r="U10" s="123">
        <v>0</v>
      </c>
      <c r="V10" s="123">
        <f t="shared" si="3"/>
        <v>0</v>
      </c>
      <c r="W10" s="123"/>
      <c r="X10" s="123" t="s">
        <v>108</v>
      </c>
      <c r="Y10" s="114"/>
      <c r="Z10" s="114"/>
      <c r="AA10" s="114"/>
      <c r="AB10" s="114"/>
      <c r="AC10" s="114"/>
      <c r="AD10" s="114"/>
      <c r="AE10" s="114"/>
      <c r="AF10" s="114"/>
      <c r="AG10" s="114" t="s">
        <v>109</v>
      </c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</row>
    <row r="11" spans="1:60" outlineLevel="1" x14ac:dyDescent="0.2">
      <c r="A11" s="140">
        <v>3</v>
      </c>
      <c r="B11" s="141" t="s">
        <v>112</v>
      </c>
      <c r="C11" s="149" t="s">
        <v>113</v>
      </c>
      <c r="D11" s="142" t="s">
        <v>114</v>
      </c>
      <c r="E11" s="143">
        <v>15</v>
      </c>
      <c r="F11" s="144">
        <v>0</v>
      </c>
      <c r="G11" s="144">
        <v>0</v>
      </c>
      <c r="H11" s="145">
        <v>0</v>
      </c>
      <c r="I11" s="144">
        <v>0</v>
      </c>
      <c r="J11" s="145">
        <v>0</v>
      </c>
      <c r="K11" s="146">
        <v>0</v>
      </c>
      <c r="L11" s="123">
        <v>21</v>
      </c>
      <c r="M11" s="123">
        <f t="shared" si="0"/>
        <v>0</v>
      </c>
      <c r="N11" s="123">
        <v>0</v>
      </c>
      <c r="O11" s="123">
        <f t="shared" si="1"/>
        <v>0</v>
      </c>
      <c r="P11" s="123">
        <v>0</v>
      </c>
      <c r="Q11" s="123">
        <f t="shared" si="2"/>
        <v>0</v>
      </c>
      <c r="R11" s="123"/>
      <c r="S11" s="123" t="s">
        <v>115</v>
      </c>
      <c r="T11" s="123" t="s">
        <v>115</v>
      </c>
      <c r="U11" s="123">
        <v>0.20300000000000001</v>
      </c>
      <c r="V11" s="123">
        <f t="shared" si="3"/>
        <v>3.05</v>
      </c>
      <c r="W11" s="123"/>
      <c r="X11" s="123" t="s">
        <v>108</v>
      </c>
      <c r="Y11" s="114"/>
      <c r="Z11" s="114"/>
      <c r="AA11" s="114"/>
      <c r="AB11" s="114"/>
      <c r="AC11" s="114"/>
      <c r="AD11" s="114"/>
      <c r="AE11" s="114"/>
      <c r="AF11" s="114"/>
      <c r="AG11" s="114" t="s">
        <v>109</v>
      </c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</row>
    <row r="12" spans="1:60" outlineLevel="1" x14ac:dyDescent="0.2">
      <c r="A12" s="140">
        <v>4</v>
      </c>
      <c r="B12" s="141" t="s">
        <v>116</v>
      </c>
      <c r="C12" s="149" t="s">
        <v>117</v>
      </c>
      <c r="D12" s="142" t="s">
        <v>118</v>
      </c>
      <c r="E12" s="143">
        <v>5</v>
      </c>
      <c r="F12" s="144">
        <v>0</v>
      </c>
      <c r="G12" s="144">
        <v>0</v>
      </c>
      <c r="H12" s="145">
        <v>0</v>
      </c>
      <c r="I12" s="144">
        <v>0</v>
      </c>
      <c r="J12" s="145">
        <v>0</v>
      </c>
      <c r="K12" s="146">
        <v>0</v>
      </c>
      <c r="L12" s="123">
        <v>21</v>
      </c>
      <c r="M12" s="123">
        <f t="shared" si="0"/>
        <v>0</v>
      </c>
      <c r="N12" s="123">
        <v>0</v>
      </c>
      <c r="O12" s="123">
        <f t="shared" si="1"/>
        <v>0</v>
      </c>
      <c r="P12" s="123">
        <v>0</v>
      </c>
      <c r="Q12" s="123">
        <f t="shared" si="2"/>
        <v>0</v>
      </c>
      <c r="R12" s="123"/>
      <c r="S12" s="123" t="s">
        <v>115</v>
      </c>
      <c r="T12" s="123" t="s">
        <v>115</v>
      </c>
      <c r="U12" s="123">
        <v>0</v>
      </c>
      <c r="V12" s="123">
        <f t="shared" si="3"/>
        <v>0</v>
      </c>
      <c r="W12" s="123"/>
      <c r="X12" s="123" t="s">
        <v>108</v>
      </c>
      <c r="Y12" s="114"/>
      <c r="Z12" s="114"/>
      <c r="AA12" s="114"/>
      <c r="AB12" s="114"/>
      <c r="AC12" s="114"/>
      <c r="AD12" s="114"/>
      <c r="AE12" s="114"/>
      <c r="AF12" s="114"/>
      <c r="AG12" s="114" t="s">
        <v>109</v>
      </c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</row>
    <row r="13" spans="1:60" outlineLevel="1" x14ac:dyDescent="0.2">
      <c r="A13" s="140">
        <v>5</v>
      </c>
      <c r="B13" s="141" t="s">
        <v>119</v>
      </c>
      <c r="C13" s="149" t="s">
        <v>120</v>
      </c>
      <c r="D13" s="142" t="s">
        <v>121</v>
      </c>
      <c r="E13" s="143">
        <v>200</v>
      </c>
      <c r="F13" s="144">
        <v>0</v>
      </c>
      <c r="G13" s="144">
        <v>0</v>
      </c>
      <c r="H13" s="145">
        <v>0</v>
      </c>
      <c r="I13" s="144">
        <v>0</v>
      </c>
      <c r="J13" s="145">
        <v>0</v>
      </c>
      <c r="K13" s="146">
        <v>0</v>
      </c>
      <c r="L13" s="123">
        <v>21</v>
      </c>
      <c r="M13" s="123">
        <f t="shared" si="0"/>
        <v>0</v>
      </c>
      <c r="N13" s="123">
        <v>0</v>
      </c>
      <c r="O13" s="123">
        <f t="shared" si="1"/>
        <v>0</v>
      </c>
      <c r="P13" s="123">
        <v>0</v>
      </c>
      <c r="Q13" s="123">
        <f t="shared" si="2"/>
        <v>0</v>
      </c>
      <c r="R13" s="123"/>
      <c r="S13" s="123" t="s">
        <v>115</v>
      </c>
      <c r="T13" s="123" t="s">
        <v>115</v>
      </c>
      <c r="U13" s="123">
        <v>7.0000000000000007E-2</v>
      </c>
      <c r="V13" s="123">
        <f t="shared" si="3"/>
        <v>14</v>
      </c>
      <c r="W13" s="123"/>
      <c r="X13" s="123" t="s">
        <v>108</v>
      </c>
      <c r="Y13" s="114"/>
      <c r="Z13" s="114"/>
      <c r="AA13" s="114"/>
      <c r="AB13" s="114"/>
      <c r="AC13" s="114"/>
      <c r="AD13" s="114"/>
      <c r="AE13" s="114"/>
      <c r="AF13" s="114"/>
      <c r="AG13" s="114" t="s">
        <v>109</v>
      </c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</row>
    <row r="14" spans="1:60" outlineLevel="1" x14ac:dyDescent="0.2">
      <c r="A14" s="140">
        <v>6</v>
      </c>
      <c r="B14" s="141" t="s">
        <v>122</v>
      </c>
      <c r="C14" s="149" t="s">
        <v>123</v>
      </c>
      <c r="D14" s="142" t="s">
        <v>121</v>
      </c>
      <c r="E14" s="143">
        <v>200</v>
      </c>
      <c r="F14" s="144">
        <v>0</v>
      </c>
      <c r="G14" s="144">
        <v>0</v>
      </c>
      <c r="H14" s="145">
        <v>0</v>
      </c>
      <c r="I14" s="144">
        <v>0</v>
      </c>
      <c r="J14" s="145">
        <v>0</v>
      </c>
      <c r="K14" s="146">
        <v>0</v>
      </c>
      <c r="L14" s="123">
        <v>21</v>
      </c>
      <c r="M14" s="123">
        <f t="shared" si="0"/>
        <v>0</v>
      </c>
      <c r="N14" s="123">
        <v>9.8999999999999999E-4</v>
      </c>
      <c r="O14" s="123">
        <f t="shared" si="1"/>
        <v>0.2</v>
      </c>
      <c r="P14" s="123">
        <v>0</v>
      </c>
      <c r="Q14" s="123">
        <f t="shared" si="2"/>
        <v>0</v>
      </c>
      <c r="R14" s="123"/>
      <c r="S14" s="123" t="s">
        <v>115</v>
      </c>
      <c r="T14" s="123" t="s">
        <v>115</v>
      </c>
      <c r="U14" s="123">
        <v>0.23599999999999999</v>
      </c>
      <c r="V14" s="123">
        <f t="shared" si="3"/>
        <v>47.2</v>
      </c>
      <c r="W14" s="123"/>
      <c r="X14" s="123" t="s">
        <v>108</v>
      </c>
      <c r="Y14" s="114"/>
      <c r="Z14" s="114"/>
      <c r="AA14" s="114"/>
      <c r="AB14" s="114"/>
      <c r="AC14" s="114"/>
      <c r="AD14" s="114"/>
      <c r="AE14" s="114"/>
      <c r="AF14" s="114"/>
      <c r="AG14" s="114" t="s">
        <v>109</v>
      </c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</row>
    <row r="15" spans="1:60" ht="22.5" outlineLevel="1" x14ac:dyDescent="0.2">
      <c r="A15" s="140">
        <v>7</v>
      </c>
      <c r="B15" s="141" t="s">
        <v>124</v>
      </c>
      <c r="C15" s="149" t="s">
        <v>125</v>
      </c>
      <c r="D15" s="142" t="s">
        <v>126</v>
      </c>
      <c r="E15" s="143">
        <v>68</v>
      </c>
      <c r="F15" s="144">
        <v>0</v>
      </c>
      <c r="G15" s="144">
        <v>0</v>
      </c>
      <c r="H15" s="145">
        <v>0</v>
      </c>
      <c r="I15" s="144">
        <v>0</v>
      </c>
      <c r="J15" s="145">
        <v>0</v>
      </c>
      <c r="K15" s="146">
        <v>0</v>
      </c>
      <c r="L15" s="123">
        <v>21</v>
      </c>
      <c r="M15" s="123">
        <f t="shared" si="0"/>
        <v>0</v>
      </c>
      <c r="N15" s="123">
        <v>1.7</v>
      </c>
      <c r="O15" s="123">
        <f t="shared" si="1"/>
        <v>115.6</v>
      </c>
      <c r="P15" s="123">
        <v>0</v>
      </c>
      <c r="Q15" s="123">
        <f t="shared" si="2"/>
        <v>0</v>
      </c>
      <c r="R15" s="123"/>
      <c r="S15" s="123" t="s">
        <v>115</v>
      </c>
      <c r="T15" s="123" t="s">
        <v>115</v>
      </c>
      <c r="U15" s="123">
        <v>1.587</v>
      </c>
      <c r="V15" s="123">
        <f t="shared" si="3"/>
        <v>107.92</v>
      </c>
      <c r="W15" s="123"/>
      <c r="X15" s="123" t="s">
        <v>108</v>
      </c>
      <c r="Y15" s="114"/>
      <c r="Z15" s="114"/>
      <c r="AA15" s="114"/>
      <c r="AB15" s="114"/>
      <c r="AC15" s="114"/>
      <c r="AD15" s="114"/>
      <c r="AE15" s="114"/>
      <c r="AF15" s="114"/>
      <c r="AG15" s="114" t="s">
        <v>109</v>
      </c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</row>
    <row r="16" spans="1:60" ht="22.5" outlineLevel="1" x14ac:dyDescent="0.2">
      <c r="A16" s="140">
        <v>8</v>
      </c>
      <c r="B16" s="141" t="s">
        <v>127</v>
      </c>
      <c r="C16" s="149" t="s">
        <v>128</v>
      </c>
      <c r="D16" s="142" t="s">
        <v>126</v>
      </c>
      <c r="E16" s="143">
        <v>269.5</v>
      </c>
      <c r="F16" s="144">
        <v>0</v>
      </c>
      <c r="G16" s="144">
        <v>0</v>
      </c>
      <c r="H16" s="145">
        <v>0</v>
      </c>
      <c r="I16" s="144">
        <v>0</v>
      </c>
      <c r="J16" s="145">
        <v>0</v>
      </c>
      <c r="K16" s="146">
        <v>0</v>
      </c>
      <c r="L16" s="123">
        <v>21</v>
      </c>
      <c r="M16" s="123">
        <f t="shared" si="0"/>
        <v>0</v>
      </c>
      <c r="N16" s="123">
        <v>0</v>
      </c>
      <c r="O16" s="123">
        <f t="shared" si="1"/>
        <v>0</v>
      </c>
      <c r="P16" s="123">
        <v>0</v>
      </c>
      <c r="Q16" s="123">
        <f t="shared" si="2"/>
        <v>0</v>
      </c>
      <c r="R16" s="123"/>
      <c r="S16" s="123" t="s">
        <v>115</v>
      </c>
      <c r="T16" s="123" t="s">
        <v>115</v>
      </c>
      <c r="U16" s="123">
        <v>0.20200000000000001</v>
      </c>
      <c r="V16" s="123">
        <f t="shared" si="3"/>
        <v>54.44</v>
      </c>
      <c r="W16" s="123"/>
      <c r="X16" s="123" t="s">
        <v>108</v>
      </c>
      <c r="Y16" s="114"/>
      <c r="Z16" s="114"/>
      <c r="AA16" s="114"/>
      <c r="AB16" s="114"/>
      <c r="AC16" s="114"/>
      <c r="AD16" s="114"/>
      <c r="AE16" s="114"/>
      <c r="AF16" s="114"/>
      <c r="AG16" s="114" t="s">
        <v>109</v>
      </c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</row>
    <row r="17" spans="1:60" ht="22.5" outlineLevel="1" x14ac:dyDescent="0.2">
      <c r="A17" s="140">
        <v>9</v>
      </c>
      <c r="B17" s="141" t="s">
        <v>129</v>
      </c>
      <c r="C17" s="149" t="s">
        <v>130</v>
      </c>
      <c r="D17" s="142" t="s">
        <v>126</v>
      </c>
      <c r="E17" s="143">
        <v>360</v>
      </c>
      <c r="F17" s="144">
        <v>0</v>
      </c>
      <c r="G17" s="144">
        <v>0</v>
      </c>
      <c r="H17" s="145">
        <v>0</v>
      </c>
      <c r="I17" s="144">
        <v>0</v>
      </c>
      <c r="J17" s="145">
        <v>0</v>
      </c>
      <c r="K17" s="146">
        <v>0</v>
      </c>
      <c r="L17" s="123">
        <v>21</v>
      </c>
      <c r="M17" s="123">
        <f t="shared" si="0"/>
        <v>0</v>
      </c>
      <c r="N17" s="123">
        <v>0</v>
      </c>
      <c r="O17" s="123">
        <f t="shared" si="1"/>
        <v>0</v>
      </c>
      <c r="P17" s="123">
        <v>0</v>
      </c>
      <c r="Q17" s="123">
        <f t="shared" si="2"/>
        <v>0</v>
      </c>
      <c r="R17" s="123"/>
      <c r="S17" s="123" t="s">
        <v>115</v>
      </c>
      <c r="T17" s="123" t="s">
        <v>115</v>
      </c>
      <c r="U17" s="123">
        <v>0.11</v>
      </c>
      <c r="V17" s="123">
        <f t="shared" si="3"/>
        <v>39.6</v>
      </c>
      <c r="W17" s="123"/>
      <c r="X17" s="123" t="s">
        <v>108</v>
      </c>
      <c r="Y17" s="114"/>
      <c r="Z17" s="114"/>
      <c r="AA17" s="114"/>
      <c r="AB17" s="114"/>
      <c r="AC17" s="114"/>
      <c r="AD17" s="114"/>
      <c r="AE17" s="114"/>
      <c r="AF17" s="114"/>
      <c r="AG17" s="114" t="s">
        <v>109</v>
      </c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</row>
    <row r="18" spans="1:60" x14ac:dyDescent="0.2">
      <c r="A18" s="127" t="s">
        <v>101</v>
      </c>
      <c r="B18" s="128" t="s">
        <v>49</v>
      </c>
      <c r="C18" s="148" t="s">
        <v>50</v>
      </c>
      <c r="D18" s="129"/>
      <c r="E18" s="130"/>
      <c r="F18" s="131"/>
      <c r="G18" s="131">
        <f>SUMIF(AG19:AG27,"&lt;&gt;NOR",G19:G27)</f>
        <v>0</v>
      </c>
      <c r="H18" s="131"/>
      <c r="I18" s="131">
        <f>SUM(I19:I27)</f>
        <v>0</v>
      </c>
      <c r="J18" s="131"/>
      <c r="K18" s="132">
        <f>SUM(K19:K27)</f>
        <v>0</v>
      </c>
      <c r="L18" s="126"/>
      <c r="M18" s="126">
        <f>SUM(M19:M27)</f>
        <v>0</v>
      </c>
      <c r="N18" s="126"/>
      <c r="O18" s="126">
        <f>SUM(O19:O27)</f>
        <v>0.81</v>
      </c>
      <c r="P18" s="126"/>
      <c r="Q18" s="126">
        <f>SUM(Q19:Q27)</f>
        <v>0</v>
      </c>
      <c r="R18" s="126"/>
      <c r="S18" s="126"/>
      <c r="T18" s="126"/>
      <c r="U18" s="126"/>
      <c r="V18" s="126">
        <f>SUM(V19:V27)</f>
        <v>4.18</v>
      </c>
      <c r="W18" s="126"/>
      <c r="X18" s="126"/>
      <c r="AG18" t="s">
        <v>102</v>
      </c>
    </row>
    <row r="19" spans="1:60" outlineLevel="1" x14ac:dyDescent="0.2">
      <c r="A19" s="140">
        <v>10</v>
      </c>
      <c r="B19" s="141" t="s">
        <v>131</v>
      </c>
      <c r="C19" s="149" t="s">
        <v>132</v>
      </c>
      <c r="D19" s="142" t="s">
        <v>121</v>
      </c>
      <c r="E19" s="143">
        <v>1.46</v>
      </c>
      <c r="F19" s="144">
        <v>0</v>
      </c>
      <c r="G19" s="144">
        <v>0</v>
      </c>
      <c r="H19" s="145">
        <v>0</v>
      </c>
      <c r="I19" s="144">
        <v>0</v>
      </c>
      <c r="J19" s="145">
        <v>0</v>
      </c>
      <c r="K19" s="146">
        <v>0</v>
      </c>
      <c r="L19" s="123">
        <v>21</v>
      </c>
      <c r="M19" s="123">
        <f t="shared" ref="M19:M27" si="4">G19*(1+L19/100)</f>
        <v>0</v>
      </c>
      <c r="N19" s="123">
        <v>0.55242999999999998</v>
      </c>
      <c r="O19" s="123">
        <f t="shared" ref="O19:O27" si="5">ROUND(E19*N19,2)</f>
        <v>0.81</v>
      </c>
      <c r="P19" s="123">
        <v>0</v>
      </c>
      <c r="Q19" s="123">
        <f t="shared" ref="Q19:Q27" si="6">ROUND(E19*P19,2)</f>
        <v>0</v>
      </c>
      <c r="R19" s="123"/>
      <c r="S19" s="123" t="s">
        <v>115</v>
      </c>
      <c r="T19" s="123" t="s">
        <v>133</v>
      </c>
      <c r="U19" s="123">
        <v>2.8618100000000002</v>
      </c>
      <c r="V19" s="123">
        <f t="shared" ref="V19:V27" si="7">ROUND(E19*U19,2)</f>
        <v>4.18</v>
      </c>
      <c r="W19" s="123"/>
      <c r="X19" s="123" t="s">
        <v>134</v>
      </c>
      <c r="Y19" s="114"/>
      <c r="Z19" s="114"/>
      <c r="AA19" s="114"/>
      <c r="AB19" s="114"/>
      <c r="AC19" s="114"/>
      <c r="AD19" s="114"/>
      <c r="AE19" s="114"/>
      <c r="AF19" s="114"/>
      <c r="AG19" s="114" t="s">
        <v>135</v>
      </c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</row>
    <row r="20" spans="1:60" outlineLevel="1" x14ac:dyDescent="0.2">
      <c r="A20" s="140">
        <v>11</v>
      </c>
      <c r="B20" s="141" t="s">
        <v>136</v>
      </c>
      <c r="C20" s="149" t="s">
        <v>137</v>
      </c>
      <c r="D20" s="142" t="s">
        <v>138</v>
      </c>
      <c r="E20" s="143">
        <v>2</v>
      </c>
      <c r="F20" s="144">
        <v>0</v>
      </c>
      <c r="G20" s="144">
        <v>0</v>
      </c>
      <c r="H20" s="145">
        <v>0</v>
      </c>
      <c r="I20" s="144">
        <v>0</v>
      </c>
      <c r="J20" s="145">
        <v>0</v>
      </c>
      <c r="K20" s="146">
        <v>0</v>
      </c>
      <c r="L20" s="123">
        <v>21</v>
      </c>
      <c r="M20" s="123">
        <f t="shared" si="4"/>
        <v>0</v>
      </c>
      <c r="N20" s="123">
        <v>0</v>
      </c>
      <c r="O20" s="123">
        <f t="shared" si="5"/>
        <v>0</v>
      </c>
      <c r="P20" s="123">
        <v>0</v>
      </c>
      <c r="Q20" s="123">
        <f t="shared" si="6"/>
        <v>0</v>
      </c>
      <c r="R20" s="123"/>
      <c r="S20" s="123" t="s">
        <v>115</v>
      </c>
      <c r="T20" s="123" t="s">
        <v>107</v>
      </c>
      <c r="U20" s="123">
        <v>0</v>
      </c>
      <c r="V20" s="123">
        <f t="shared" si="7"/>
        <v>0</v>
      </c>
      <c r="W20" s="123"/>
      <c r="X20" s="123" t="s">
        <v>134</v>
      </c>
      <c r="Y20" s="114"/>
      <c r="Z20" s="114"/>
      <c r="AA20" s="114"/>
      <c r="AB20" s="114"/>
      <c r="AC20" s="114"/>
      <c r="AD20" s="114"/>
      <c r="AE20" s="114"/>
      <c r="AF20" s="114"/>
      <c r="AG20" s="114" t="s">
        <v>135</v>
      </c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</row>
    <row r="21" spans="1:60" outlineLevel="1" x14ac:dyDescent="0.2">
      <c r="A21" s="140">
        <v>12</v>
      </c>
      <c r="B21" s="141" t="s">
        <v>139</v>
      </c>
      <c r="C21" s="149" t="s">
        <v>140</v>
      </c>
      <c r="D21" s="142" t="s">
        <v>141</v>
      </c>
      <c r="E21" s="143">
        <v>10</v>
      </c>
      <c r="F21" s="144">
        <v>0</v>
      </c>
      <c r="G21" s="144">
        <v>0</v>
      </c>
      <c r="H21" s="145">
        <v>0</v>
      </c>
      <c r="I21" s="144">
        <v>0</v>
      </c>
      <c r="J21" s="145">
        <v>0</v>
      </c>
      <c r="K21" s="146">
        <v>0</v>
      </c>
      <c r="L21" s="123">
        <v>21</v>
      </c>
      <c r="M21" s="123">
        <f t="shared" si="4"/>
        <v>0</v>
      </c>
      <c r="N21" s="123">
        <v>0</v>
      </c>
      <c r="O21" s="123">
        <f t="shared" si="5"/>
        <v>0</v>
      </c>
      <c r="P21" s="123">
        <v>0</v>
      </c>
      <c r="Q21" s="123">
        <f t="shared" si="6"/>
        <v>0</v>
      </c>
      <c r="R21" s="123"/>
      <c r="S21" s="123" t="s">
        <v>106</v>
      </c>
      <c r="T21" s="123" t="s">
        <v>107</v>
      </c>
      <c r="U21" s="123">
        <v>0</v>
      </c>
      <c r="V21" s="123">
        <f t="shared" si="7"/>
        <v>0</v>
      </c>
      <c r="W21" s="123"/>
      <c r="X21" s="123" t="s">
        <v>108</v>
      </c>
      <c r="Y21" s="114"/>
      <c r="Z21" s="114"/>
      <c r="AA21" s="114"/>
      <c r="AB21" s="114"/>
      <c r="AC21" s="114"/>
      <c r="AD21" s="114"/>
      <c r="AE21" s="114"/>
      <c r="AF21" s="114"/>
      <c r="AG21" s="114" t="s">
        <v>109</v>
      </c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</row>
    <row r="22" spans="1:60" outlineLevel="1" x14ac:dyDescent="0.2">
      <c r="A22" s="140">
        <v>13</v>
      </c>
      <c r="B22" s="141" t="s">
        <v>142</v>
      </c>
      <c r="C22" s="149" t="s">
        <v>143</v>
      </c>
      <c r="D22" s="142" t="s">
        <v>141</v>
      </c>
      <c r="E22" s="143">
        <v>10</v>
      </c>
      <c r="F22" s="144">
        <v>0</v>
      </c>
      <c r="G22" s="144">
        <v>0</v>
      </c>
      <c r="H22" s="145">
        <v>0</v>
      </c>
      <c r="I22" s="144">
        <v>0</v>
      </c>
      <c r="J22" s="145">
        <v>0</v>
      </c>
      <c r="K22" s="146">
        <v>0</v>
      </c>
      <c r="L22" s="123">
        <v>21</v>
      </c>
      <c r="M22" s="123">
        <f t="shared" si="4"/>
        <v>0</v>
      </c>
      <c r="N22" s="123">
        <v>0</v>
      </c>
      <c r="O22" s="123">
        <f t="shared" si="5"/>
        <v>0</v>
      </c>
      <c r="P22" s="123">
        <v>0</v>
      </c>
      <c r="Q22" s="123">
        <f t="shared" si="6"/>
        <v>0</v>
      </c>
      <c r="R22" s="123"/>
      <c r="S22" s="123" t="s">
        <v>106</v>
      </c>
      <c r="T22" s="123" t="s">
        <v>107</v>
      </c>
      <c r="U22" s="123">
        <v>0</v>
      </c>
      <c r="V22" s="123">
        <f t="shared" si="7"/>
        <v>0</v>
      </c>
      <c r="W22" s="123"/>
      <c r="X22" s="123" t="s">
        <v>144</v>
      </c>
      <c r="Y22" s="114"/>
      <c r="Z22" s="114"/>
      <c r="AA22" s="114"/>
      <c r="AB22" s="114"/>
      <c r="AC22" s="114"/>
      <c r="AD22" s="114"/>
      <c r="AE22" s="114"/>
      <c r="AF22" s="114"/>
      <c r="AG22" s="114" t="s">
        <v>145</v>
      </c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</row>
    <row r="23" spans="1:60" outlineLevel="1" x14ac:dyDescent="0.2">
      <c r="A23" s="140">
        <v>14</v>
      </c>
      <c r="B23" s="141" t="s">
        <v>146</v>
      </c>
      <c r="C23" s="149" t="s">
        <v>147</v>
      </c>
      <c r="D23" s="142" t="s">
        <v>141</v>
      </c>
      <c r="E23" s="143">
        <v>20</v>
      </c>
      <c r="F23" s="144">
        <v>0</v>
      </c>
      <c r="G23" s="144">
        <v>0</v>
      </c>
      <c r="H23" s="145">
        <v>0</v>
      </c>
      <c r="I23" s="144">
        <v>0</v>
      </c>
      <c r="J23" s="145">
        <v>0</v>
      </c>
      <c r="K23" s="146">
        <v>0</v>
      </c>
      <c r="L23" s="123">
        <v>21</v>
      </c>
      <c r="M23" s="123">
        <f t="shared" si="4"/>
        <v>0</v>
      </c>
      <c r="N23" s="123">
        <v>0</v>
      </c>
      <c r="O23" s="123">
        <f t="shared" si="5"/>
        <v>0</v>
      </c>
      <c r="P23" s="123">
        <v>0</v>
      </c>
      <c r="Q23" s="123">
        <f t="shared" si="6"/>
        <v>0</v>
      </c>
      <c r="R23" s="123"/>
      <c r="S23" s="123" t="s">
        <v>106</v>
      </c>
      <c r="T23" s="123" t="s">
        <v>107</v>
      </c>
      <c r="U23" s="123">
        <v>0</v>
      </c>
      <c r="V23" s="123">
        <f t="shared" si="7"/>
        <v>0</v>
      </c>
      <c r="W23" s="123"/>
      <c r="X23" s="123" t="s">
        <v>108</v>
      </c>
      <c r="Y23" s="114"/>
      <c r="Z23" s="114"/>
      <c r="AA23" s="114"/>
      <c r="AB23" s="114"/>
      <c r="AC23" s="114"/>
      <c r="AD23" s="114"/>
      <c r="AE23" s="114"/>
      <c r="AF23" s="114"/>
      <c r="AG23" s="114" t="s">
        <v>109</v>
      </c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114"/>
      <c r="BE23" s="114"/>
      <c r="BF23" s="114"/>
      <c r="BG23" s="114"/>
      <c r="BH23" s="114"/>
    </row>
    <row r="24" spans="1:60" outlineLevel="1" x14ac:dyDescent="0.2">
      <c r="A24" s="140">
        <v>15</v>
      </c>
      <c r="B24" s="141" t="s">
        <v>148</v>
      </c>
      <c r="C24" s="149" t="s">
        <v>149</v>
      </c>
      <c r="D24" s="142" t="s">
        <v>141</v>
      </c>
      <c r="E24" s="143">
        <v>20</v>
      </c>
      <c r="F24" s="144">
        <v>0</v>
      </c>
      <c r="G24" s="144">
        <v>0</v>
      </c>
      <c r="H24" s="145">
        <v>0</v>
      </c>
      <c r="I24" s="144">
        <v>0</v>
      </c>
      <c r="J24" s="145">
        <v>0</v>
      </c>
      <c r="K24" s="146">
        <v>0</v>
      </c>
      <c r="L24" s="123">
        <v>21</v>
      </c>
      <c r="M24" s="123">
        <f t="shared" si="4"/>
        <v>0</v>
      </c>
      <c r="N24" s="123">
        <v>0</v>
      </c>
      <c r="O24" s="123">
        <f t="shared" si="5"/>
        <v>0</v>
      </c>
      <c r="P24" s="123">
        <v>0</v>
      </c>
      <c r="Q24" s="123">
        <f t="shared" si="6"/>
        <v>0</v>
      </c>
      <c r="R24" s="123"/>
      <c r="S24" s="123" t="s">
        <v>106</v>
      </c>
      <c r="T24" s="123" t="s">
        <v>107</v>
      </c>
      <c r="U24" s="123">
        <v>0</v>
      </c>
      <c r="V24" s="123">
        <f t="shared" si="7"/>
        <v>0</v>
      </c>
      <c r="W24" s="123"/>
      <c r="X24" s="123" t="s">
        <v>144</v>
      </c>
      <c r="Y24" s="114"/>
      <c r="Z24" s="114"/>
      <c r="AA24" s="114"/>
      <c r="AB24" s="114"/>
      <c r="AC24" s="114"/>
      <c r="AD24" s="114"/>
      <c r="AE24" s="114"/>
      <c r="AF24" s="114"/>
      <c r="AG24" s="114" t="s">
        <v>145</v>
      </c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4"/>
      <c r="BF24" s="114"/>
      <c r="BG24" s="114"/>
      <c r="BH24" s="114"/>
    </row>
    <row r="25" spans="1:60" ht="22.5" outlineLevel="1" x14ac:dyDescent="0.2">
      <c r="A25" s="140">
        <v>16</v>
      </c>
      <c r="B25" s="141" t="s">
        <v>150</v>
      </c>
      <c r="C25" s="149" t="s">
        <v>151</v>
      </c>
      <c r="D25" s="142" t="s">
        <v>141</v>
      </c>
      <c r="E25" s="143">
        <v>2</v>
      </c>
      <c r="F25" s="144">
        <v>0</v>
      </c>
      <c r="G25" s="144">
        <v>0</v>
      </c>
      <c r="H25" s="145">
        <v>0</v>
      </c>
      <c r="I25" s="144">
        <v>0</v>
      </c>
      <c r="J25" s="145">
        <v>0</v>
      </c>
      <c r="K25" s="146">
        <v>0</v>
      </c>
      <c r="L25" s="123">
        <v>21</v>
      </c>
      <c r="M25" s="123">
        <f t="shared" si="4"/>
        <v>0</v>
      </c>
      <c r="N25" s="123">
        <v>1.0000000000000001E-5</v>
      </c>
      <c r="O25" s="123">
        <f t="shared" si="5"/>
        <v>0</v>
      </c>
      <c r="P25" s="123">
        <v>0</v>
      </c>
      <c r="Q25" s="123">
        <f t="shared" si="6"/>
        <v>0</v>
      </c>
      <c r="R25" s="123" t="s">
        <v>152</v>
      </c>
      <c r="S25" s="123" t="s">
        <v>115</v>
      </c>
      <c r="T25" s="123" t="s">
        <v>115</v>
      </c>
      <c r="U25" s="123">
        <v>0</v>
      </c>
      <c r="V25" s="123">
        <f t="shared" si="7"/>
        <v>0</v>
      </c>
      <c r="W25" s="123"/>
      <c r="X25" s="123" t="s">
        <v>144</v>
      </c>
      <c r="Y25" s="114"/>
      <c r="Z25" s="114"/>
      <c r="AA25" s="114"/>
      <c r="AB25" s="114"/>
      <c r="AC25" s="114"/>
      <c r="AD25" s="114"/>
      <c r="AE25" s="114"/>
      <c r="AF25" s="114"/>
      <c r="AG25" s="114" t="s">
        <v>145</v>
      </c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</row>
    <row r="26" spans="1:60" outlineLevel="1" x14ac:dyDescent="0.2">
      <c r="A26" s="140">
        <v>17</v>
      </c>
      <c r="B26" s="141" t="s">
        <v>153</v>
      </c>
      <c r="C26" s="149" t="s">
        <v>154</v>
      </c>
      <c r="D26" s="142" t="s">
        <v>141</v>
      </c>
      <c r="E26" s="143">
        <v>20</v>
      </c>
      <c r="F26" s="144">
        <v>0</v>
      </c>
      <c r="G26" s="144">
        <v>0</v>
      </c>
      <c r="H26" s="145">
        <v>0</v>
      </c>
      <c r="I26" s="144">
        <v>0</v>
      </c>
      <c r="J26" s="145">
        <v>0</v>
      </c>
      <c r="K26" s="146">
        <v>0</v>
      </c>
      <c r="L26" s="123">
        <v>21</v>
      </c>
      <c r="M26" s="123">
        <f t="shared" si="4"/>
        <v>0</v>
      </c>
      <c r="N26" s="123">
        <v>0</v>
      </c>
      <c r="O26" s="123">
        <f t="shared" si="5"/>
        <v>0</v>
      </c>
      <c r="P26" s="123">
        <v>0</v>
      </c>
      <c r="Q26" s="123">
        <f t="shared" si="6"/>
        <v>0</v>
      </c>
      <c r="R26" s="123"/>
      <c r="S26" s="123" t="s">
        <v>106</v>
      </c>
      <c r="T26" s="123" t="s">
        <v>107</v>
      </c>
      <c r="U26" s="123">
        <v>0</v>
      </c>
      <c r="V26" s="123">
        <f t="shared" si="7"/>
        <v>0</v>
      </c>
      <c r="W26" s="123"/>
      <c r="X26" s="123" t="s">
        <v>108</v>
      </c>
      <c r="Y26" s="114"/>
      <c r="Z26" s="114"/>
      <c r="AA26" s="114"/>
      <c r="AB26" s="114"/>
      <c r="AC26" s="114"/>
      <c r="AD26" s="114"/>
      <c r="AE26" s="114"/>
      <c r="AF26" s="114"/>
      <c r="AG26" s="114" t="s">
        <v>109</v>
      </c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</row>
    <row r="27" spans="1:60" outlineLevel="1" x14ac:dyDescent="0.2">
      <c r="A27" s="140">
        <v>18</v>
      </c>
      <c r="B27" s="141" t="s">
        <v>155</v>
      </c>
      <c r="C27" s="149" t="s">
        <v>156</v>
      </c>
      <c r="D27" s="142" t="s">
        <v>141</v>
      </c>
      <c r="E27" s="143">
        <v>20</v>
      </c>
      <c r="F27" s="144">
        <v>0</v>
      </c>
      <c r="G27" s="144">
        <v>0</v>
      </c>
      <c r="H27" s="145">
        <v>0</v>
      </c>
      <c r="I27" s="144">
        <v>0</v>
      </c>
      <c r="J27" s="145">
        <v>0</v>
      </c>
      <c r="K27" s="146">
        <v>0</v>
      </c>
      <c r="L27" s="123">
        <v>21</v>
      </c>
      <c r="M27" s="123">
        <f t="shared" si="4"/>
        <v>0</v>
      </c>
      <c r="N27" s="123">
        <v>0</v>
      </c>
      <c r="O27" s="123">
        <f t="shared" si="5"/>
        <v>0</v>
      </c>
      <c r="P27" s="123">
        <v>0</v>
      </c>
      <c r="Q27" s="123">
        <f t="shared" si="6"/>
        <v>0</v>
      </c>
      <c r="R27" s="123"/>
      <c r="S27" s="123" t="s">
        <v>106</v>
      </c>
      <c r="T27" s="123" t="s">
        <v>107</v>
      </c>
      <c r="U27" s="123">
        <v>0</v>
      </c>
      <c r="V27" s="123">
        <f t="shared" si="7"/>
        <v>0</v>
      </c>
      <c r="W27" s="123"/>
      <c r="X27" s="123" t="s">
        <v>108</v>
      </c>
      <c r="Y27" s="114"/>
      <c r="Z27" s="114"/>
      <c r="AA27" s="114"/>
      <c r="AB27" s="114"/>
      <c r="AC27" s="114"/>
      <c r="AD27" s="114"/>
      <c r="AE27" s="114"/>
      <c r="AF27" s="114"/>
      <c r="AG27" s="114" t="s">
        <v>109</v>
      </c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  <c r="AX27" s="114"/>
      <c r="AY27" s="114"/>
      <c r="AZ27" s="114"/>
      <c r="BA27" s="114"/>
      <c r="BB27" s="114"/>
      <c r="BC27" s="114"/>
      <c r="BD27" s="114"/>
      <c r="BE27" s="114"/>
      <c r="BF27" s="114"/>
      <c r="BG27" s="114"/>
      <c r="BH27" s="114"/>
    </row>
    <row r="28" spans="1:60" x14ac:dyDescent="0.2">
      <c r="A28" s="127" t="s">
        <v>101</v>
      </c>
      <c r="B28" s="128" t="s">
        <v>51</v>
      </c>
      <c r="C28" s="148" t="s">
        <v>52</v>
      </c>
      <c r="D28" s="129"/>
      <c r="E28" s="130"/>
      <c r="F28" s="131"/>
      <c r="G28" s="131">
        <f>SUMIF(AG29:AG29,"&lt;&gt;NOR",G29:G29)</f>
        <v>0</v>
      </c>
      <c r="H28" s="131"/>
      <c r="I28" s="131">
        <f>SUM(I29:I29)</f>
        <v>0</v>
      </c>
      <c r="J28" s="131"/>
      <c r="K28" s="132">
        <f>SUM(K29:K29)</f>
        <v>0</v>
      </c>
      <c r="L28" s="126"/>
      <c r="M28" s="126">
        <f>SUM(M29:M29)</f>
        <v>0</v>
      </c>
      <c r="N28" s="126"/>
      <c r="O28" s="126">
        <f>SUM(O29:O29)</f>
        <v>42.54</v>
      </c>
      <c r="P28" s="126"/>
      <c r="Q28" s="126">
        <f>SUM(Q29:Q29)</f>
        <v>0</v>
      </c>
      <c r="R28" s="126"/>
      <c r="S28" s="126"/>
      <c r="T28" s="126"/>
      <c r="U28" s="126"/>
      <c r="V28" s="126">
        <f>SUM(V29:V29)</f>
        <v>38.14</v>
      </c>
      <c r="W28" s="126"/>
      <c r="X28" s="126"/>
      <c r="AG28" t="s">
        <v>102</v>
      </c>
    </row>
    <row r="29" spans="1:60" outlineLevel="1" x14ac:dyDescent="0.2">
      <c r="A29" s="140">
        <v>19</v>
      </c>
      <c r="B29" s="141" t="s">
        <v>157</v>
      </c>
      <c r="C29" s="149" t="s">
        <v>477</v>
      </c>
      <c r="D29" s="142" t="s">
        <v>126</v>
      </c>
      <c r="E29" s="143">
        <v>22.5</v>
      </c>
      <c r="F29" s="144">
        <v>0</v>
      </c>
      <c r="G29" s="144">
        <v>0</v>
      </c>
      <c r="H29" s="145">
        <v>0</v>
      </c>
      <c r="I29" s="144">
        <v>0</v>
      </c>
      <c r="J29" s="145">
        <v>0</v>
      </c>
      <c r="K29" s="146">
        <v>0</v>
      </c>
      <c r="L29" s="123">
        <v>21</v>
      </c>
      <c r="M29" s="123">
        <f>G29*(1+L29/100)</f>
        <v>0</v>
      </c>
      <c r="N29" s="123">
        <v>1.8907700000000001</v>
      </c>
      <c r="O29" s="123">
        <f>ROUND(E29*N29,2)</f>
        <v>42.54</v>
      </c>
      <c r="P29" s="123">
        <v>0</v>
      </c>
      <c r="Q29" s="123">
        <f>ROUND(E29*P29,2)</f>
        <v>0</v>
      </c>
      <c r="R29" s="123"/>
      <c r="S29" s="123" t="s">
        <v>115</v>
      </c>
      <c r="T29" s="123" t="s">
        <v>115</v>
      </c>
      <c r="U29" s="123">
        <v>1.6950000000000001</v>
      </c>
      <c r="V29" s="123">
        <f>ROUND(E29*U29,2)</f>
        <v>38.14</v>
      </c>
      <c r="W29" s="123"/>
      <c r="X29" s="123" t="s">
        <v>108</v>
      </c>
      <c r="Y29" s="114"/>
      <c r="Z29" s="114"/>
      <c r="AA29" s="114"/>
      <c r="AB29" s="114"/>
      <c r="AC29" s="114"/>
      <c r="AD29" s="114"/>
      <c r="AE29" s="114"/>
      <c r="AF29" s="114"/>
      <c r="AG29" s="114" t="s">
        <v>109</v>
      </c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F29" s="114"/>
      <c r="BG29" s="114"/>
      <c r="BH29" s="114"/>
    </row>
    <row r="30" spans="1:60" x14ac:dyDescent="0.2">
      <c r="A30" s="127" t="s">
        <v>101</v>
      </c>
      <c r="B30" s="128" t="s">
        <v>53</v>
      </c>
      <c r="C30" s="148" t="s">
        <v>54</v>
      </c>
      <c r="D30" s="129"/>
      <c r="E30" s="130"/>
      <c r="F30" s="131"/>
      <c r="G30" s="131">
        <f>SUMIF(AG31:AG32,"&lt;&gt;NOR",G31:G32)</f>
        <v>0</v>
      </c>
      <c r="H30" s="131"/>
      <c r="I30" s="131">
        <f>SUM(I31:I32)</f>
        <v>0</v>
      </c>
      <c r="J30" s="131"/>
      <c r="K30" s="132">
        <f>SUM(K31:K32)</f>
        <v>0</v>
      </c>
      <c r="L30" s="126"/>
      <c r="M30" s="126">
        <f>SUM(M31:M32)</f>
        <v>0</v>
      </c>
      <c r="N30" s="126"/>
      <c r="O30" s="126">
        <f>SUM(O31:O32)</f>
        <v>7.0000000000000007E-2</v>
      </c>
      <c r="P30" s="126"/>
      <c r="Q30" s="126">
        <f>SUM(Q31:Q32)</f>
        <v>2.63</v>
      </c>
      <c r="R30" s="126"/>
      <c r="S30" s="126"/>
      <c r="T30" s="126"/>
      <c r="U30" s="126"/>
      <c r="V30" s="126">
        <f>SUM(V31:V32)</f>
        <v>49.93</v>
      </c>
      <c r="W30" s="126"/>
      <c r="X30" s="126"/>
      <c r="AG30" t="s">
        <v>102</v>
      </c>
    </row>
    <row r="31" spans="1:60" outlineLevel="1" x14ac:dyDescent="0.2">
      <c r="A31" s="133">
        <v>20</v>
      </c>
      <c r="B31" s="134" t="s">
        <v>158</v>
      </c>
      <c r="C31" s="150" t="s">
        <v>159</v>
      </c>
      <c r="D31" s="135" t="s">
        <v>160</v>
      </c>
      <c r="E31" s="136">
        <v>146</v>
      </c>
      <c r="F31" s="137">
        <v>0</v>
      </c>
      <c r="G31" s="137">
        <v>0</v>
      </c>
      <c r="H31" s="138">
        <v>0</v>
      </c>
      <c r="I31" s="137">
        <v>0</v>
      </c>
      <c r="J31" s="138">
        <v>0</v>
      </c>
      <c r="K31" s="139">
        <v>0</v>
      </c>
      <c r="L31" s="179">
        <v>21</v>
      </c>
      <c r="M31" s="179">
        <f>G31*(1+L31/100)</f>
        <v>0</v>
      </c>
      <c r="N31" s="179">
        <v>4.8999999999999998E-4</v>
      </c>
      <c r="O31" s="179">
        <f>ROUND(E31*N31,2)</f>
        <v>7.0000000000000007E-2</v>
      </c>
      <c r="P31" s="179">
        <v>1.7999999999999999E-2</v>
      </c>
      <c r="Q31" s="179">
        <f>ROUND(E31*P31,2)</f>
        <v>2.63</v>
      </c>
      <c r="R31" s="179"/>
      <c r="S31" s="179" t="s">
        <v>115</v>
      </c>
      <c r="T31" s="179" t="s">
        <v>115</v>
      </c>
      <c r="U31" s="179">
        <v>0.34200000000000003</v>
      </c>
      <c r="V31" s="179">
        <f>ROUND(E31*U31,2)</f>
        <v>49.93</v>
      </c>
      <c r="W31" s="179"/>
      <c r="X31" s="179" t="s">
        <v>108</v>
      </c>
      <c r="Y31" s="180"/>
      <c r="Z31" s="114"/>
      <c r="AA31" s="114"/>
      <c r="AB31" s="114"/>
      <c r="AC31" s="114"/>
      <c r="AD31" s="114"/>
      <c r="AE31" s="114"/>
      <c r="AF31" s="114"/>
      <c r="AG31" s="114" t="s">
        <v>109</v>
      </c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</row>
    <row r="32" spans="1:60" outlineLevel="1" x14ac:dyDescent="0.2">
      <c r="A32" s="121"/>
      <c r="B32" s="122"/>
      <c r="C32" s="151" t="s">
        <v>161</v>
      </c>
      <c r="D32" s="124"/>
      <c r="E32" s="125">
        <v>146</v>
      </c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14"/>
      <c r="Z32" s="114"/>
      <c r="AA32" s="114"/>
      <c r="AB32" s="114"/>
      <c r="AC32" s="114"/>
      <c r="AD32" s="114"/>
      <c r="AE32" s="114"/>
      <c r="AF32" s="114"/>
      <c r="AG32" s="114" t="s">
        <v>162</v>
      </c>
      <c r="AH32" s="114">
        <v>0</v>
      </c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</row>
    <row r="33" spans="1:60" x14ac:dyDescent="0.2">
      <c r="A33" s="127" t="s">
        <v>101</v>
      </c>
      <c r="B33" s="128" t="s">
        <v>55</v>
      </c>
      <c r="C33" s="148" t="s">
        <v>56</v>
      </c>
      <c r="D33" s="129"/>
      <c r="E33" s="130"/>
      <c r="F33" s="131"/>
      <c r="G33" s="131">
        <f>SUMIF(AG34:AG34,"&lt;&gt;NOR",G34:G34)</f>
        <v>0</v>
      </c>
      <c r="H33" s="131"/>
      <c r="I33" s="131">
        <f>SUM(I34:I34)</f>
        <v>0</v>
      </c>
      <c r="J33" s="131"/>
      <c r="K33" s="132">
        <f>SUM(K34:K34)</f>
        <v>0</v>
      </c>
      <c r="L33" s="126"/>
      <c r="M33" s="126">
        <f>SUM(M34:M34)</f>
        <v>0</v>
      </c>
      <c r="N33" s="126"/>
      <c r="O33" s="126">
        <f>SUM(O34:O34)</f>
        <v>0</v>
      </c>
      <c r="P33" s="126"/>
      <c r="Q33" s="126">
        <f>SUM(Q34:Q34)</f>
        <v>0</v>
      </c>
      <c r="R33" s="126"/>
      <c r="S33" s="126"/>
      <c r="T33" s="126"/>
      <c r="U33" s="126"/>
      <c r="V33" s="126">
        <f>SUM(V34:V34)</f>
        <v>234.45</v>
      </c>
      <c r="W33" s="126"/>
      <c r="X33" s="126"/>
      <c r="AG33" t="s">
        <v>102</v>
      </c>
    </row>
    <row r="34" spans="1:60" outlineLevel="1" x14ac:dyDescent="0.2">
      <c r="A34" s="133">
        <v>21</v>
      </c>
      <c r="B34" s="134" t="s">
        <v>163</v>
      </c>
      <c r="C34" s="150" t="s">
        <v>164</v>
      </c>
      <c r="D34" s="135" t="s">
        <v>165</v>
      </c>
      <c r="E34" s="136">
        <v>158.41189</v>
      </c>
      <c r="F34" s="137">
        <v>0</v>
      </c>
      <c r="G34" s="137">
        <v>0</v>
      </c>
      <c r="H34" s="138">
        <v>0</v>
      </c>
      <c r="I34" s="137">
        <v>0</v>
      </c>
      <c r="J34" s="138">
        <v>0</v>
      </c>
      <c r="K34" s="139">
        <v>0</v>
      </c>
      <c r="L34" s="123">
        <v>21</v>
      </c>
      <c r="M34" s="123">
        <f>G34*(1+L34/100)</f>
        <v>0</v>
      </c>
      <c r="N34" s="123">
        <v>0</v>
      </c>
      <c r="O34" s="123">
        <f>ROUND(E34*N34,2)</f>
        <v>0</v>
      </c>
      <c r="P34" s="123">
        <v>0</v>
      </c>
      <c r="Q34" s="123">
        <f>ROUND(E34*P34,2)</f>
        <v>0</v>
      </c>
      <c r="R34" s="123"/>
      <c r="S34" s="123" t="s">
        <v>115</v>
      </c>
      <c r="T34" s="123" t="s">
        <v>166</v>
      </c>
      <c r="U34" s="123">
        <v>1.48</v>
      </c>
      <c r="V34" s="123">
        <f>ROUND(E34*U34,2)</f>
        <v>234.45</v>
      </c>
      <c r="W34" s="123"/>
      <c r="X34" s="123" t="s">
        <v>167</v>
      </c>
      <c r="Y34" s="114"/>
      <c r="Z34" s="114"/>
      <c r="AA34" s="114"/>
      <c r="AB34" s="114"/>
      <c r="AC34" s="114"/>
      <c r="AD34" s="114"/>
      <c r="AE34" s="114"/>
      <c r="AF34" s="114"/>
      <c r="AG34" s="114" t="s">
        <v>168</v>
      </c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</row>
    <row r="35" spans="1:60" x14ac:dyDescent="0.2">
      <c r="A35" s="127" t="s">
        <v>101</v>
      </c>
      <c r="B35" s="128" t="s">
        <v>59</v>
      </c>
      <c r="C35" s="148" t="s">
        <v>60</v>
      </c>
      <c r="D35" s="129"/>
      <c r="E35" s="130"/>
      <c r="F35" s="131"/>
      <c r="G35" s="131">
        <f>SUMIF(AG36:AG38,"&lt;&gt;NOR",G36:G38)</f>
        <v>0</v>
      </c>
      <c r="H35" s="131"/>
      <c r="I35" s="131">
        <f>SUM(I36:I38)</f>
        <v>0</v>
      </c>
      <c r="J35" s="131"/>
      <c r="K35" s="132">
        <f>SUM(K36:K38)</f>
        <v>0</v>
      </c>
      <c r="L35" s="126"/>
      <c r="M35" s="126">
        <f>SUM(M36:M38)</f>
        <v>0</v>
      </c>
      <c r="N35" s="126"/>
      <c r="O35" s="126">
        <f>SUM(O36:O38)</f>
        <v>7.0000000000000007E-2</v>
      </c>
      <c r="P35" s="126"/>
      <c r="Q35" s="126">
        <f>SUM(Q36:Q38)</f>
        <v>0</v>
      </c>
      <c r="R35" s="126"/>
      <c r="S35" s="126"/>
      <c r="T35" s="126"/>
      <c r="U35" s="126"/>
      <c r="V35" s="126">
        <f>SUM(V36:V38)</f>
        <v>18.600000000000001</v>
      </c>
      <c r="W35" s="126"/>
      <c r="X35" s="126"/>
      <c r="AG35" t="s">
        <v>102</v>
      </c>
    </row>
    <row r="36" spans="1:60" outlineLevel="1" x14ac:dyDescent="0.2">
      <c r="A36" s="140">
        <v>22</v>
      </c>
      <c r="B36" s="141" t="s">
        <v>169</v>
      </c>
      <c r="C36" s="149" t="s">
        <v>170</v>
      </c>
      <c r="D36" s="142" t="s">
        <v>141</v>
      </c>
      <c r="E36" s="143">
        <v>7</v>
      </c>
      <c r="F36" s="137">
        <v>0</v>
      </c>
      <c r="G36" s="137">
        <v>0</v>
      </c>
      <c r="H36" s="138">
        <v>0</v>
      </c>
      <c r="I36" s="137">
        <v>0</v>
      </c>
      <c r="J36" s="138">
        <v>0</v>
      </c>
      <c r="K36" s="139">
        <v>0</v>
      </c>
      <c r="L36" s="123">
        <v>21</v>
      </c>
      <c r="M36" s="123">
        <f>G36*(1+L36/100)</f>
        <v>0</v>
      </c>
      <c r="N36" s="123">
        <v>6.4099999999999999E-3</v>
      </c>
      <c r="O36" s="123">
        <f>ROUND(E36*N36,2)</f>
        <v>0.04</v>
      </c>
      <c r="P36" s="123">
        <v>0</v>
      </c>
      <c r="Q36" s="123">
        <f>ROUND(E36*P36,2)</f>
        <v>0</v>
      </c>
      <c r="R36" s="123"/>
      <c r="S36" s="123" t="s">
        <v>115</v>
      </c>
      <c r="T36" s="123" t="s">
        <v>133</v>
      </c>
      <c r="U36" s="123">
        <v>2.1550799999999999</v>
      </c>
      <c r="V36" s="123">
        <f>ROUND(E36*U36,2)</f>
        <v>15.09</v>
      </c>
      <c r="W36" s="123"/>
      <c r="X36" s="123" t="s">
        <v>134</v>
      </c>
      <c r="Y36" s="114"/>
      <c r="Z36" s="114"/>
      <c r="AA36" s="114"/>
      <c r="AB36" s="114"/>
      <c r="AC36" s="114"/>
      <c r="AD36" s="114"/>
      <c r="AE36" s="114"/>
      <c r="AF36" s="114"/>
      <c r="AG36" s="114" t="s">
        <v>135</v>
      </c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</row>
    <row r="37" spans="1:60" outlineLevel="1" x14ac:dyDescent="0.2">
      <c r="A37" s="140">
        <v>23</v>
      </c>
      <c r="B37" s="141" t="s">
        <v>171</v>
      </c>
      <c r="C37" s="149" t="s">
        <v>172</v>
      </c>
      <c r="D37" s="142" t="s">
        <v>173</v>
      </c>
      <c r="E37" s="143">
        <v>4</v>
      </c>
      <c r="F37" s="137">
        <v>0</v>
      </c>
      <c r="G37" s="137">
        <v>0</v>
      </c>
      <c r="H37" s="138">
        <v>0</v>
      </c>
      <c r="I37" s="137">
        <v>0</v>
      </c>
      <c r="J37" s="138">
        <v>0</v>
      </c>
      <c r="K37" s="139">
        <v>0</v>
      </c>
      <c r="L37" s="123">
        <v>21</v>
      </c>
      <c r="M37" s="123">
        <f>G37*(1+L37/100)</f>
        <v>0</v>
      </c>
      <c r="N37" s="123">
        <v>1.09E-3</v>
      </c>
      <c r="O37" s="123">
        <f>ROUND(E37*N37,2)</f>
        <v>0</v>
      </c>
      <c r="P37" s="123">
        <v>0</v>
      </c>
      <c r="Q37" s="123">
        <f>ROUND(E37*P37,2)</f>
        <v>0</v>
      </c>
      <c r="R37" s="123"/>
      <c r="S37" s="123" t="s">
        <v>115</v>
      </c>
      <c r="T37" s="123" t="s">
        <v>115</v>
      </c>
      <c r="U37" s="123">
        <v>0.878</v>
      </c>
      <c r="V37" s="123">
        <f>ROUND(E37*U37,2)</f>
        <v>3.51</v>
      </c>
      <c r="W37" s="123"/>
      <c r="X37" s="123" t="s">
        <v>108</v>
      </c>
      <c r="Y37" s="114"/>
      <c r="Z37" s="114"/>
      <c r="AA37" s="114"/>
      <c r="AB37" s="114"/>
      <c r="AC37" s="114"/>
      <c r="AD37" s="114"/>
      <c r="AE37" s="114"/>
      <c r="AF37" s="114"/>
      <c r="AG37" s="114" t="s">
        <v>109</v>
      </c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</row>
    <row r="38" spans="1:60" outlineLevel="1" x14ac:dyDescent="0.2">
      <c r="A38" s="140">
        <v>24</v>
      </c>
      <c r="B38" s="141" t="s">
        <v>174</v>
      </c>
      <c r="C38" s="149" t="s">
        <v>175</v>
      </c>
      <c r="D38" s="142" t="s">
        <v>141</v>
      </c>
      <c r="E38" s="143">
        <v>4</v>
      </c>
      <c r="F38" s="137">
        <v>0</v>
      </c>
      <c r="G38" s="137">
        <v>0</v>
      </c>
      <c r="H38" s="138">
        <v>0</v>
      </c>
      <c r="I38" s="137">
        <v>0</v>
      </c>
      <c r="J38" s="138">
        <v>0</v>
      </c>
      <c r="K38" s="139">
        <v>0</v>
      </c>
      <c r="L38" s="123">
        <v>21</v>
      </c>
      <c r="M38" s="123">
        <f>G38*(1+L38/100)</f>
        <v>0</v>
      </c>
      <c r="N38" s="123">
        <v>8.6999999999999994E-3</v>
      </c>
      <c r="O38" s="123">
        <f>ROUND(E38*N38,2)</f>
        <v>0.03</v>
      </c>
      <c r="P38" s="123">
        <v>0</v>
      </c>
      <c r="Q38" s="123">
        <f>ROUND(E38*P38,2)</f>
        <v>0</v>
      </c>
      <c r="R38" s="123" t="s">
        <v>152</v>
      </c>
      <c r="S38" s="123" t="s">
        <v>115</v>
      </c>
      <c r="T38" s="123" t="s">
        <v>115</v>
      </c>
      <c r="U38" s="123">
        <v>0</v>
      </c>
      <c r="V38" s="123">
        <f>ROUND(E38*U38,2)</f>
        <v>0</v>
      </c>
      <c r="W38" s="123"/>
      <c r="X38" s="123" t="s">
        <v>144</v>
      </c>
      <c r="Y38" s="114"/>
      <c r="Z38" s="114"/>
      <c r="AA38" s="114"/>
      <c r="AB38" s="114"/>
      <c r="AC38" s="114"/>
      <c r="AD38" s="114"/>
      <c r="AE38" s="114"/>
      <c r="AF38" s="114"/>
      <c r="AG38" s="114" t="s">
        <v>145</v>
      </c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</row>
    <row r="39" spans="1:60" x14ac:dyDescent="0.2">
      <c r="A39" s="127" t="s">
        <v>101</v>
      </c>
      <c r="B39" s="128" t="s">
        <v>65</v>
      </c>
      <c r="C39" s="148" t="s">
        <v>66</v>
      </c>
      <c r="D39" s="129"/>
      <c r="E39" s="130"/>
      <c r="F39" s="131"/>
      <c r="G39" s="131">
        <f>SUMIF(AG40:AG105,"&lt;&gt;NOR",G40:G105)</f>
        <v>0</v>
      </c>
      <c r="H39" s="131"/>
      <c r="I39" s="131">
        <f>SUM(I40:I105)</f>
        <v>0</v>
      </c>
      <c r="J39" s="131"/>
      <c r="K39" s="132">
        <f>SUM(K40:K105)</f>
        <v>0</v>
      </c>
      <c r="L39" s="126"/>
      <c r="M39" s="126">
        <f>SUM(M40:M105)</f>
        <v>0</v>
      </c>
      <c r="N39" s="126"/>
      <c r="O39" s="126">
        <f>SUM(O40:O105)</f>
        <v>0.68000000000000016</v>
      </c>
      <c r="P39" s="126"/>
      <c r="Q39" s="126">
        <f>SUM(Q40:Q105)</f>
        <v>0</v>
      </c>
      <c r="R39" s="126"/>
      <c r="S39" s="126"/>
      <c r="T39" s="126"/>
      <c r="U39" s="126"/>
      <c r="V39" s="126">
        <f>SUM(V40:V105)</f>
        <v>242.74000000000004</v>
      </c>
      <c r="W39" s="126"/>
      <c r="X39" s="126"/>
      <c r="AG39" t="s">
        <v>102</v>
      </c>
    </row>
    <row r="40" spans="1:60" outlineLevel="1" x14ac:dyDescent="0.2">
      <c r="A40" s="140">
        <v>25</v>
      </c>
      <c r="B40" s="141" t="s">
        <v>176</v>
      </c>
      <c r="C40" s="149" t="s">
        <v>177</v>
      </c>
      <c r="D40" s="142" t="s">
        <v>160</v>
      </c>
      <c r="E40" s="143">
        <v>35</v>
      </c>
      <c r="F40" s="137">
        <v>0</v>
      </c>
      <c r="G40" s="137">
        <v>0</v>
      </c>
      <c r="H40" s="138">
        <v>0</v>
      </c>
      <c r="I40" s="137">
        <v>0</v>
      </c>
      <c r="J40" s="138">
        <v>0</v>
      </c>
      <c r="K40" s="139">
        <v>0</v>
      </c>
      <c r="L40" s="123">
        <v>21</v>
      </c>
      <c r="M40" s="123">
        <f t="shared" ref="M40:M71" si="8">G40*(1+L40/100)</f>
        <v>0</v>
      </c>
      <c r="N40" s="123">
        <v>0</v>
      </c>
      <c r="O40" s="123">
        <f t="shared" ref="O40:O71" si="9">ROUND(E40*N40,2)</f>
        <v>0</v>
      </c>
      <c r="P40" s="123">
        <v>0</v>
      </c>
      <c r="Q40" s="123">
        <f t="shared" ref="Q40:Q71" si="10">ROUND(E40*P40,2)</f>
        <v>0</v>
      </c>
      <c r="R40" s="123"/>
      <c r="S40" s="123" t="s">
        <v>106</v>
      </c>
      <c r="T40" s="123" t="s">
        <v>115</v>
      </c>
      <c r="U40" s="123">
        <v>6.6000000000000003E-2</v>
      </c>
      <c r="V40" s="123">
        <f t="shared" ref="V40:V71" si="11">ROUND(E40*U40,2)</f>
        <v>2.31</v>
      </c>
      <c r="W40" s="123"/>
      <c r="X40" s="123" t="s">
        <v>108</v>
      </c>
      <c r="Y40" s="114"/>
      <c r="Z40" s="114"/>
      <c r="AA40" s="114"/>
      <c r="AB40" s="114"/>
      <c r="AC40" s="114"/>
      <c r="AD40" s="114"/>
      <c r="AE40" s="114"/>
      <c r="AF40" s="114"/>
      <c r="AG40" s="114" t="s">
        <v>109</v>
      </c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114"/>
      <c r="BE40" s="114"/>
      <c r="BF40" s="114"/>
      <c r="BG40" s="114"/>
      <c r="BH40" s="114"/>
    </row>
    <row r="41" spans="1:60" outlineLevel="1" x14ac:dyDescent="0.2">
      <c r="A41" s="140">
        <v>26</v>
      </c>
      <c r="B41" s="141" t="s">
        <v>178</v>
      </c>
      <c r="C41" s="149" t="s">
        <v>179</v>
      </c>
      <c r="D41" s="142" t="s">
        <v>141</v>
      </c>
      <c r="E41" s="143">
        <v>35</v>
      </c>
      <c r="F41" s="137">
        <v>0</v>
      </c>
      <c r="G41" s="137">
        <v>0</v>
      </c>
      <c r="H41" s="138">
        <v>0</v>
      </c>
      <c r="I41" s="137">
        <v>0</v>
      </c>
      <c r="J41" s="138">
        <v>0</v>
      </c>
      <c r="K41" s="139">
        <v>0</v>
      </c>
      <c r="L41" s="123">
        <v>21</v>
      </c>
      <c r="M41" s="123">
        <f t="shared" si="8"/>
        <v>0</v>
      </c>
      <c r="N41" s="123">
        <v>3.2100000000000002E-3</v>
      </c>
      <c r="O41" s="123">
        <f t="shared" si="9"/>
        <v>0.11</v>
      </c>
      <c r="P41" s="123">
        <v>0</v>
      </c>
      <c r="Q41" s="123">
        <f t="shared" si="10"/>
        <v>0</v>
      </c>
      <c r="R41" s="123" t="s">
        <v>152</v>
      </c>
      <c r="S41" s="123" t="s">
        <v>115</v>
      </c>
      <c r="T41" s="123" t="s">
        <v>115</v>
      </c>
      <c r="U41" s="123">
        <v>0</v>
      </c>
      <c r="V41" s="123">
        <f t="shared" si="11"/>
        <v>0</v>
      </c>
      <c r="W41" s="123"/>
      <c r="X41" s="123" t="s">
        <v>144</v>
      </c>
      <c r="Y41" s="114"/>
      <c r="Z41" s="114"/>
      <c r="AA41" s="114"/>
      <c r="AB41" s="114"/>
      <c r="AC41" s="114"/>
      <c r="AD41" s="114"/>
      <c r="AE41" s="114"/>
      <c r="AF41" s="114"/>
      <c r="AG41" s="114" t="s">
        <v>145</v>
      </c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4"/>
      <c r="BE41" s="114"/>
      <c r="BF41" s="114"/>
      <c r="BG41" s="114"/>
      <c r="BH41" s="114"/>
    </row>
    <row r="42" spans="1:60" outlineLevel="1" x14ac:dyDescent="0.2">
      <c r="A42" s="140">
        <v>27</v>
      </c>
      <c r="B42" s="141" t="s">
        <v>176</v>
      </c>
      <c r="C42" s="149" t="s">
        <v>177</v>
      </c>
      <c r="D42" s="142" t="s">
        <v>160</v>
      </c>
      <c r="E42" s="143">
        <v>90</v>
      </c>
      <c r="F42" s="137">
        <v>0</v>
      </c>
      <c r="G42" s="137">
        <v>0</v>
      </c>
      <c r="H42" s="138">
        <v>0</v>
      </c>
      <c r="I42" s="137">
        <v>0</v>
      </c>
      <c r="J42" s="138">
        <v>0</v>
      </c>
      <c r="K42" s="139">
        <v>0</v>
      </c>
      <c r="L42" s="123">
        <v>21</v>
      </c>
      <c r="M42" s="123">
        <f t="shared" si="8"/>
        <v>0</v>
      </c>
      <c r="N42" s="123">
        <v>0</v>
      </c>
      <c r="O42" s="123">
        <f t="shared" si="9"/>
        <v>0</v>
      </c>
      <c r="P42" s="123">
        <v>0</v>
      </c>
      <c r="Q42" s="123">
        <f t="shared" si="10"/>
        <v>0</v>
      </c>
      <c r="R42" s="123"/>
      <c r="S42" s="123" t="s">
        <v>106</v>
      </c>
      <c r="T42" s="123" t="s">
        <v>115</v>
      </c>
      <c r="U42" s="123">
        <v>6.6000000000000003E-2</v>
      </c>
      <c r="V42" s="123">
        <f t="shared" si="11"/>
        <v>5.94</v>
      </c>
      <c r="W42" s="123"/>
      <c r="X42" s="123" t="s">
        <v>108</v>
      </c>
      <c r="Y42" s="114"/>
      <c r="Z42" s="114"/>
      <c r="AA42" s="114"/>
      <c r="AB42" s="114"/>
      <c r="AC42" s="114"/>
      <c r="AD42" s="114"/>
      <c r="AE42" s="114"/>
      <c r="AF42" s="114"/>
      <c r="AG42" s="114" t="s">
        <v>109</v>
      </c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14"/>
      <c r="AS42" s="114"/>
      <c r="AT42" s="114"/>
      <c r="AU42" s="114"/>
      <c r="AV42" s="114"/>
      <c r="AW42" s="114"/>
      <c r="AX42" s="114"/>
      <c r="AY42" s="114"/>
      <c r="AZ42" s="114"/>
      <c r="BA42" s="114"/>
      <c r="BB42" s="114"/>
      <c r="BC42" s="114"/>
      <c r="BD42" s="114"/>
      <c r="BE42" s="114"/>
      <c r="BF42" s="114"/>
      <c r="BG42" s="114"/>
      <c r="BH42" s="114"/>
    </row>
    <row r="43" spans="1:60" ht="22.5" outlineLevel="1" x14ac:dyDescent="0.2">
      <c r="A43" s="140">
        <v>28</v>
      </c>
      <c r="B43" s="141" t="s">
        <v>180</v>
      </c>
      <c r="C43" s="149" t="s">
        <v>181</v>
      </c>
      <c r="D43" s="142" t="s">
        <v>141</v>
      </c>
      <c r="E43" s="143">
        <v>90</v>
      </c>
      <c r="F43" s="137">
        <v>0</v>
      </c>
      <c r="G43" s="137">
        <v>0</v>
      </c>
      <c r="H43" s="138">
        <v>0</v>
      </c>
      <c r="I43" s="137">
        <v>0</v>
      </c>
      <c r="J43" s="138">
        <v>0</v>
      </c>
      <c r="K43" s="139">
        <v>0</v>
      </c>
      <c r="L43" s="123">
        <v>21</v>
      </c>
      <c r="M43" s="123">
        <f t="shared" si="8"/>
        <v>0</v>
      </c>
      <c r="N43" s="123">
        <v>1.6999999999999999E-3</v>
      </c>
      <c r="O43" s="123">
        <f t="shared" si="9"/>
        <v>0.15</v>
      </c>
      <c r="P43" s="123">
        <v>0</v>
      </c>
      <c r="Q43" s="123">
        <f t="shared" si="10"/>
        <v>0</v>
      </c>
      <c r="R43" s="123" t="s">
        <v>152</v>
      </c>
      <c r="S43" s="123" t="s">
        <v>115</v>
      </c>
      <c r="T43" s="123" t="s">
        <v>115</v>
      </c>
      <c r="U43" s="123">
        <v>0</v>
      </c>
      <c r="V43" s="123">
        <f t="shared" si="11"/>
        <v>0</v>
      </c>
      <c r="W43" s="123"/>
      <c r="X43" s="123" t="s">
        <v>144</v>
      </c>
      <c r="Y43" s="114"/>
      <c r="Z43" s="114"/>
      <c r="AA43" s="114"/>
      <c r="AB43" s="114"/>
      <c r="AC43" s="114"/>
      <c r="AD43" s="114"/>
      <c r="AE43" s="114"/>
      <c r="AF43" s="114"/>
      <c r="AG43" s="114" t="s">
        <v>145</v>
      </c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  <c r="BA43" s="114"/>
      <c r="BB43" s="114"/>
      <c r="BC43" s="114"/>
      <c r="BD43" s="114"/>
      <c r="BE43" s="114"/>
      <c r="BF43" s="114"/>
      <c r="BG43" s="114"/>
      <c r="BH43" s="114"/>
    </row>
    <row r="44" spans="1:60" outlineLevel="1" x14ac:dyDescent="0.2">
      <c r="A44" s="140">
        <v>29</v>
      </c>
      <c r="B44" s="141" t="s">
        <v>176</v>
      </c>
      <c r="C44" s="149" t="s">
        <v>177</v>
      </c>
      <c r="D44" s="142" t="s">
        <v>160</v>
      </c>
      <c r="E44" s="143">
        <v>45</v>
      </c>
      <c r="F44" s="137">
        <v>0</v>
      </c>
      <c r="G44" s="137">
        <v>0</v>
      </c>
      <c r="H44" s="138">
        <v>0</v>
      </c>
      <c r="I44" s="137">
        <v>0</v>
      </c>
      <c r="J44" s="138">
        <v>0</v>
      </c>
      <c r="K44" s="139">
        <v>0</v>
      </c>
      <c r="L44" s="123">
        <v>21</v>
      </c>
      <c r="M44" s="123">
        <f t="shared" si="8"/>
        <v>0</v>
      </c>
      <c r="N44" s="123">
        <v>0</v>
      </c>
      <c r="O44" s="123">
        <f t="shared" si="9"/>
        <v>0</v>
      </c>
      <c r="P44" s="123">
        <v>0</v>
      </c>
      <c r="Q44" s="123">
        <f t="shared" si="10"/>
        <v>0</v>
      </c>
      <c r="R44" s="123"/>
      <c r="S44" s="123" t="s">
        <v>106</v>
      </c>
      <c r="T44" s="123" t="s">
        <v>115</v>
      </c>
      <c r="U44" s="123">
        <v>6.6000000000000003E-2</v>
      </c>
      <c r="V44" s="123">
        <f t="shared" si="11"/>
        <v>2.97</v>
      </c>
      <c r="W44" s="123"/>
      <c r="X44" s="123" t="s">
        <v>108</v>
      </c>
      <c r="Y44" s="114"/>
      <c r="Z44" s="114"/>
      <c r="AA44" s="114"/>
      <c r="AB44" s="114"/>
      <c r="AC44" s="114"/>
      <c r="AD44" s="114"/>
      <c r="AE44" s="114"/>
      <c r="AF44" s="114"/>
      <c r="AG44" s="114" t="s">
        <v>109</v>
      </c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4"/>
      <c r="BH44" s="114"/>
    </row>
    <row r="45" spans="1:60" ht="22.5" outlineLevel="1" x14ac:dyDescent="0.2">
      <c r="A45" s="140">
        <v>30</v>
      </c>
      <c r="B45" s="141" t="s">
        <v>182</v>
      </c>
      <c r="C45" s="149" t="s">
        <v>183</v>
      </c>
      <c r="D45" s="142" t="s">
        <v>141</v>
      </c>
      <c r="E45" s="143">
        <v>45</v>
      </c>
      <c r="F45" s="137">
        <v>0</v>
      </c>
      <c r="G45" s="137">
        <v>0</v>
      </c>
      <c r="H45" s="138">
        <v>0</v>
      </c>
      <c r="I45" s="137">
        <v>0</v>
      </c>
      <c r="J45" s="138">
        <v>0</v>
      </c>
      <c r="K45" s="139">
        <v>0</v>
      </c>
      <c r="L45" s="123">
        <v>21</v>
      </c>
      <c r="M45" s="123">
        <f t="shared" si="8"/>
        <v>0</v>
      </c>
      <c r="N45" s="123">
        <v>1.5E-3</v>
      </c>
      <c r="O45" s="123">
        <f t="shared" si="9"/>
        <v>7.0000000000000007E-2</v>
      </c>
      <c r="P45" s="123">
        <v>0</v>
      </c>
      <c r="Q45" s="123">
        <f t="shared" si="10"/>
        <v>0</v>
      </c>
      <c r="R45" s="123" t="s">
        <v>152</v>
      </c>
      <c r="S45" s="123" t="s">
        <v>115</v>
      </c>
      <c r="T45" s="123" t="s">
        <v>115</v>
      </c>
      <c r="U45" s="123">
        <v>0</v>
      </c>
      <c r="V45" s="123">
        <f t="shared" si="11"/>
        <v>0</v>
      </c>
      <c r="W45" s="123"/>
      <c r="X45" s="123" t="s">
        <v>144</v>
      </c>
      <c r="Y45" s="114"/>
      <c r="Z45" s="114"/>
      <c r="AA45" s="114"/>
      <c r="AB45" s="114"/>
      <c r="AC45" s="114"/>
      <c r="AD45" s="114"/>
      <c r="AE45" s="114"/>
      <c r="AF45" s="114"/>
      <c r="AG45" s="114" t="s">
        <v>145</v>
      </c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  <c r="BA45" s="114"/>
      <c r="BB45" s="114"/>
      <c r="BC45" s="114"/>
      <c r="BD45" s="114"/>
      <c r="BE45" s="114"/>
      <c r="BF45" s="114"/>
      <c r="BG45" s="114"/>
      <c r="BH45" s="114"/>
    </row>
    <row r="46" spans="1:60" outlineLevel="1" x14ac:dyDescent="0.2">
      <c r="A46" s="140">
        <v>31</v>
      </c>
      <c r="B46" s="141" t="s">
        <v>184</v>
      </c>
      <c r="C46" s="149" t="s">
        <v>185</v>
      </c>
      <c r="D46" s="142" t="s">
        <v>160</v>
      </c>
      <c r="E46" s="143">
        <v>40</v>
      </c>
      <c r="F46" s="137">
        <v>0</v>
      </c>
      <c r="G46" s="137">
        <v>0</v>
      </c>
      <c r="H46" s="138">
        <v>0</v>
      </c>
      <c r="I46" s="137">
        <v>0</v>
      </c>
      <c r="J46" s="138">
        <v>0</v>
      </c>
      <c r="K46" s="139">
        <v>0</v>
      </c>
      <c r="L46" s="123">
        <v>21</v>
      </c>
      <c r="M46" s="123">
        <f t="shared" si="8"/>
        <v>0</v>
      </c>
      <c r="N46" s="123">
        <v>0</v>
      </c>
      <c r="O46" s="123">
        <f t="shared" si="9"/>
        <v>0</v>
      </c>
      <c r="P46" s="123">
        <v>0</v>
      </c>
      <c r="Q46" s="123">
        <f t="shared" si="10"/>
        <v>0</v>
      </c>
      <c r="R46" s="123"/>
      <c r="S46" s="123" t="s">
        <v>115</v>
      </c>
      <c r="T46" s="123" t="s">
        <v>115</v>
      </c>
      <c r="U46" s="123">
        <v>0.217</v>
      </c>
      <c r="V46" s="123">
        <f t="shared" si="11"/>
        <v>8.68</v>
      </c>
      <c r="W46" s="123"/>
      <c r="X46" s="123" t="s">
        <v>108</v>
      </c>
      <c r="Y46" s="114"/>
      <c r="Z46" s="114"/>
      <c r="AA46" s="114"/>
      <c r="AB46" s="114"/>
      <c r="AC46" s="114"/>
      <c r="AD46" s="114"/>
      <c r="AE46" s="114"/>
      <c r="AF46" s="114"/>
      <c r="AG46" s="114" t="s">
        <v>109</v>
      </c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</row>
    <row r="47" spans="1:60" outlineLevel="1" x14ac:dyDescent="0.2">
      <c r="A47" s="140">
        <v>32</v>
      </c>
      <c r="B47" s="141" t="s">
        <v>186</v>
      </c>
      <c r="C47" s="149" t="s">
        <v>187</v>
      </c>
      <c r="D47" s="142" t="s">
        <v>141</v>
      </c>
      <c r="E47" s="143">
        <v>40</v>
      </c>
      <c r="F47" s="137">
        <v>0</v>
      </c>
      <c r="G47" s="137">
        <v>0</v>
      </c>
      <c r="H47" s="138">
        <v>0</v>
      </c>
      <c r="I47" s="137">
        <v>0</v>
      </c>
      <c r="J47" s="138">
        <v>0</v>
      </c>
      <c r="K47" s="139">
        <v>0</v>
      </c>
      <c r="L47" s="123">
        <v>21</v>
      </c>
      <c r="M47" s="123">
        <f t="shared" si="8"/>
        <v>0</v>
      </c>
      <c r="N47" s="123">
        <v>1.33E-3</v>
      </c>
      <c r="O47" s="123">
        <f t="shared" si="9"/>
        <v>0.05</v>
      </c>
      <c r="P47" s="123">
        <v>0</v>
      </c>
      <c r="Q47" s="123">
        <f t="shared" si="10"/>
        <v>0</v>
      </c>
      <c r="R47" s="123" t="s">
        <v>152</v>
      </c>
      <c r="S47" s="123" t="s">
        <v>115</v>
      </c>
      <c r="T47" s="123" t="s">
        <v>115</v>
      </c>
      <c r="U47" s="123">
        <v>0</v>
      </c>
      <c r="V47" s="123">
        <f t="shared" si="11"/>
        <v>0</v>
      </c>
      <c r="W47" s="123"/>
      <c r="X47" s="123" t="s">
        <v>144</v>
      </c>
      <c r="Y47" s="114"/>
      <c r="Z47" s="114"/>
      <c r="AA47" s="114"/>
      <c r="AB47" s="114"/>
      <c r="AC47" s="114"/>
      <c r="AD47" s="114"/>
      <c r="AE47" s="114"/>
      <c r="AF47" s="114"/>
      <c r="AG47" s="114" t="s">
        <v>145</v>
      </c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14"/>
      <c r="BH47" s="114"/>
    </row>
    <row r="48" spans="1:60" outlineLevel="1" x14ac:dyDescent="0.2">
      <c r="A48" s="140">
        <v>33</v>
      </c>
      <c r="B48" s="141" t="s">
        <v>188</v>
      </c>
      <c r="C48" s="149" t="s">
        <v>189</v>
      </c>
      <c r="D48" s="142" t="s">
        <v>160</v>
      </c>
      <c r="E48" s="143">
        <v>120</v>
      </c>
      <c r="F48" s="137">
        <v>0</v>
      </c>
      <c r="G48" s="137">
        <v>0</v>
      </c>
      <c r="H48" s="138">
        <v>0</v>
      </c>
      <c r="I48" s="137">
        <v>0</v>
      </c>
      <c r="J48" s="138">
        <v>0</v>
      </c>
      <c r="K48" s="139">
        <v>0</v>
      </c>
      <c r="L48" s="123">
        <v>21</v>
      </c>
      <c r="M48" s="123">
        <f t="shared" si="8"/>
        <v>0</v>
      </c>
      <c r="N48" s="123">
        <v>0</v>
      </c>
      <c r="O48" s="123">
        <f t="shared" si="9"/>
        <v>0</v>
      </c>
      <c r="P48" s="123">
        <v>0</v>
      </c>
      <c r="Q48" s="123">
        <f t="shared" si="10"/>
        <v>0</v>
      </c>
      <c r="R48" s="123"/>
      <c r="S48" s="123" t="s">
        <v>115</v>
      </c>
      <c r="T48" s="123" t="s">
        <v>115</v>
      </c>
      <c r="U48" s="123">
        <v>0.18099999999999999</v>
      </c>
      <c r="V48" s="123">
        <f t="shared" si="11"/>
        <v>21.72</v>
      </c>
      <c r="W48" s="123"/>
      <c r="X48" s="123" t="s">
        <v>108</v>
      </c>
      <c r="Y48" s="114"/>
      <c r="Z48" s="114"/>
      <c r="AA48" s="114"/>
      <c r="AB48" s="114"/>
      <c r="AC48" s="114"/>
      <c r="AD48" s="114"/>
      <c r="AE48" s="114"/>
      <c r="AF48" s="114"/>
      <c r="AG48" s="114" t="s">
        <v>109</v>
      </c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</row>
    <row r="49" spans="1:60" outlineLevel="1" x14ac:dyDescent="0.2">
      <c r="A49" s="140">
        <v>34</v>
      </c>
      <c r="B49" s="141" t="s">
        <v>190</v>
      </c>
      <c r="C49" s="149" t="s">
        <v>191</v>
      </c>
      <c r="D49" s="142" t="s">
        <v>141</v>
      </c>
      <c r="E49" s="143">
        <v>120</v>
      </c>
      <c r="F49" s="137">
        <v>0</v>
      </c>
      <c r="G49" s="137">
        <v>0</v>
      </c>
      <c r="H49" s="138">
        <v>0</v>
      </c>
      <c r="I49" s="137">
        <v>0</v>
      </c>
      <c r="J49" s="138">
        <v>0</v>
      </c>
      <c r="K49" s="139">
        <v>0</v>
      </c>
      <c r="L49" s="123">
        <v>21</v>
      </c>
      <c r="M49" s="123">
        <f t="shared" si="8"/>
        <v>0</v>
      </c>
      <c r="N49" s="123">
        <v>1.08E-3</v>
      </c>
      <c r="O49" s="123">
        <f t="shared" si="9"/>
        <v>0.13</v>
      </c>
      <c r="P49" s="123">
        <v>0</v>
      </c>
      <c r="Q49" s="123">
        <f t="shared" si="10"/>
        <v>0</v>
      </c>
      <c r="R49" s="123" t="s">
        <v>152</v>
      </c>
      <c r="S49" s="123" t="s">
        <v>115</v>
      </c>
      <c r="T49" s="123" t="s">
        <v>115</v>
      </c>
      <c r="U49" s="123">
        <v>0</v>
      </c>
      <c r="V49" s="123">
        <f t="shared" si="11"/>
        <v>0</v>
      </c>
      <c r="W49" s="123"/>
      <c r="X49" s="123" t="s">
        <v>144</v>
      </c>
      <c r="Y49" s="114"/>
      <c r="Z49" s="114"/>
      <c r="AA49" s="114"/>
      <c r="AB49" s="114"/>
      <c r="AC49" s="114"/>
      <c r="AD49" s="114"/>
      <c r="AE49" s="114"/>
      <c r="AF49" s="114"/>
      <c r="AG49" s="114" t="s">
        <v>145</v>
      </c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4"/>
      <c r="BB49" s="114"/>
      <c r="BC49" s="114"/>
      <c r="BD49" s="114"/>
      <c r="BE49" s="114"/>
      <c r="BF49" s="114"/>
      <c r="BG49" s="114"/>
      <c r="BH49" s="114"/>
    </row>
    <row r="50" spans="1:60" outlineLevel="1" x14ac:dyDescent="0.2">
      <c r="A50" s="140">
        <v>35</v>
      </c>
      <c r="B50" s="141" t="s">
        <v>192</v>
      </c>
      <c r="C50" s="149" t="s">
        <v>193</v>
      </c>
      <c r="D50" s="142" t="s">
        <v>160</v>
      </c>
      <c r="E50" s="143">
        <v>45</v>
      </c>
      <c r="F50" s="137">
        <v>0</v>
      </c>
      <c r="G50" s="137">
        <v>0</v>
      </c>
      <c r="H50" s="138">
        <v>0</v>
      </c>
      <c r="I50" s="137">
        <v>0</v>
      </c>
      <c r="J50" s="138">
        <v>0</v>
      </c>
      <c r="K50" s="139">
        <v>0</v>
      </c>
      <c r="L50" s="123">
        <v>21</v>
      </c>
      <c r="M50" s="123">
        <f t="shared" si="8"/>
        <v>0</v>
      </c>
      <c r="N50" s="123">
        <v>0</v>
      </c>
      <c r="O50" s="123">
        <f t="shared" si="9"/>
        <v>0</v>
      </c>
      <c r="P50" s="123">
        <v>0</v>
      </c>
      <c r="Q50" s="123">
        <f t="shared" si="10"/>
        <v>0</v>
      </c>
      <c r="R50" s="123"/>
      <c r="S50" s="123" t="s">
        <v>115</v>
      </c>
      <c r="T50" s="123" t="s">
        <v>115</v>
      </c>
      <c r="U50" s="123">
        <v>0.12</v>
      </c>
      <c r="V50" s="123">
        <f t="shared" si="11"/>
        <v>5.4</v>
      </c>
      <c r="W50" s="123"/>
      <c r="X50" s="123" t="s">
        <v>108</v>
      </c>
      <c r="Y50" s="114"/>
      <c r="Z50" s="114"/>
      <c r="AA50" s="114"/>
      <c r="AB50" s="114"/>
      <c r="AC50" s="114"/>
      <c r="AD50" s="114"/>
      <c r="AE50" s="114"/>
      <c r="AF50" s="114"/>
      <c r="AG50" s="114" t="s">
        <v>109</v>
      </c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  <c r="BF50" s="114"/>
      <c r="BG50" s="114"/>
      <c r="BH50" s="114"/>
    </row>
    <row r="51" spans="1:60" outlineLevel="1" x14ac:dyDescent="0.2">
      <c r="A51" s="140">
        <v>36</v>
      </c>
      <c r="B51" s="141" t="s">
        <v>194</v>
      </c>
      <c r="C51" s="149" t="s">
        <v>195</v>
      </c>
      <c r="D51" s="142" t="s">
        <v>141</v>
      </c>
      <c r="E51" s="143">
        <v>45</v>
      </c>
      <c r="F51" s="137">
        <v>0</v>
      </c>
      <c r="G51" s="137">
        <v>0</v>
      </c>
      <c r="H51" s="138">
        <v>0</v>
      </c>
      <c r="I51" s="137">
        <v>0</v>
      </c>
      <c r="J51" s="138">
        <v>0</v>
      </c>
      <c r="K51" s="139">
        <v>0</v>
      </c>
      <c r="L51" s="123">
        <v>21</v>
      </c>
      <c r="M51" s="123">
        <f t="shared" si="8"/>
        <v>0</v>
      </c>
      <c r="N51" s="123">
        <v>4.8000000000000001E-4</v>
      </c>
      <c r="O51" s="123">
        <f t="shared" si="9"/>
        <v>0.02</v>
      </c>
      <c r="P51" s="123">
        <v>0</v>
      </c>
      <c r="Q51" s="123">
        <f t="shared" si="10"/>
        <v>0</v>
      </c>
      <c r="R51" s="123" t="s">
        <v>152</v>
      </c>
      <c r="S51" s="123" t="s">
        <v>115</v>
      </c>
      <c r="T51" s="123" t="s">
        <v>115</v>
      </c>
      <c r="U51" s="123">
        <v>0</v>
      </c>
      <c r="V51" s="123">
        <f t="shared" si="11"/>
        <v>0</v>
      </c>
      <c r="W51" s="123"/>
      <c r="X51" s="123" t="s">
        <v>144</v>
      </c>
      <c r="Y51" s="114"/>
      <c r="Z51" s="114"/>
      <c r="AA51" s="114"/>
      <c r="AB51" s="114"/>
      <c r="AC51" s="114"/>
      <c r="AD51" s="114"/>
      <c r="AE51" s="114"/>
      <c r="AF51" s="114"/>
      <c r="AG51" s="114" t="s">
        <v>145</v>
      </c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</row>
    <row r="52" spans="1:60" outlineLevel="1" x14ac:dyDescent="0.2">
      <c r="A52" s="140">
        <v>37</v>
      </c>
      <c r="B52" s="141" t="s">
        <v>196</v>
      </c>
      <c r="C52" s="149" t="s">
        <v>197</v>
      </c>
      <c r="D52" s="142" t="s">
        <v>160</v>
      </c>
      <c r="E52" s="143">
        <v>90</v>
      </c>
      <c r="F52" s="137">
        <v>0</v>
      </c>
      <c r="G52" s="137">
        <v>0</v>
      </c>
      <c r="H52" s="138">
        <v>0</v>
      </c>
      <c r="I52" s="137">
        <v>0</v>
      </c>
      <c r="J52" s="138">
        <v>0</v>
      </c>
      <c r="K52" s="139">
        <v>0</v>
      </c>
      <c r="L52" s="123">
        <v>21</v>
      </c>
      <c r="M52" s="123">
        <f t="shared" si="8"/>
        <v>0</v>
      </c>
      <c r="N52" s="123">
        <v>0</v>
      </c>
      <c r="O52" s="123">
        <f t="shared" si="9"/>
        <v>0</v>
      </c>
      <c r="P52" s="123">
        <v>0</v>
      </c>
      <c r="Q52" s="123">
        <f t="shared" si="10"/>
        <v>0</v>
      </c>
      <c r="R52" s="123"/>
      <c r="S52" s="123" t="s">
        <v>115</v>
      </c>
      <c r="T52" s="123" t="s">
        <v>115</v>
      </c>
      <c r="U52" s="123">
        <v>0.10299999999999999</v>
      </c>
      <c r="V52" s="123">
        <f t="shared" si="11"/>
        <v>9.27</v>
      </c>
      <c r="W52" s="123"/>
      <c r="X52" s="123" t="s">
        <v>108</v>
      </c>
      <c r="Y52" s="114"/>
      <c r="Z52" s="114"/>
      <c r="AA52" s="114"/>
      <c r="AB52" s="114"/>
      <c r="AC52" s="114"/>
      <c r="AD52" s="114"/>
      <c r="AE52" s="114"/>
      <c r="AF52" s="114"/>
      <c r="AG52" s="114" t="s">
        <v>109</v>
      </c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</row>
    <row r="53" spans="1:60" outlineLevel="1" x14ac:dyDescent="0.2">
      <c r="A53" s="140">
        <v>38</v>
      </c>
      <c r="B53" s="141" t="s">
        <v>198</v>
      </c>
      <c r="C53" s="149" t="s">
        <v>199</v>
      </c>
      <c r="D53" s="142" t="s">
        <v>141</v>
      </c>
      <c r="E53" s="143">
        <v>90</v>
      </c>
      <c r="F53" s="137">
        <v>0</v>
      </c>
      <c r="G53" s="137">
        <v>0</v>
      </c>
      <c r="H53" s="138">
        <v>0</v>
      </c>
      <c r="I53" s="137">
        <v>0</v>
      </c>
      <c r="J53" s="138">
        <v>0</v>
      </c>
      <c r="K53" s="139">
        <v>0</v>
      </c>
      <c r="L53" s="123">
        <v>21</v>
      </c>
      <c r="M53" s="123">
        <f t="shared" si="8"/>
        <v>0</v>
      </c>
      <c r="N53" s="123">
        <v>2.9999999999999997E-4</v>
      </c>
      <c r="O53" s="123">
        <f t="shared" si="9"/>
        <v>0.03</v>
      </c>
      <c r="P53" s="123">
        <v>0</v>
      </c>
      <c r="Q53" s="123">
        <f t="shared" si="10"/>
        <v>0</v>
      </c>
      <c r="R53" s="123" t="s">
        <v>152</v>
      </c>
      <c r="S53" s="123" t="s">
        <v>115</v>
      </c>
      <c r="T53" s="123" t="s">
        <v>115</v>
      </c>
      <c r="U53" s="123">
        <v>0</v>
      </c>
      <c r="V53" s="123">
        <f t="shared" si="11"/>
        <v>0</v>
      </c>
      <c r="W53" s="123"/>
      <c r="X53" s="123" t="s">
        <v>144</v>
      </c>
      <c r="Y53" s="114"/>
      <c r="Z53" s="114"/>
      <c r="AA53" s="114"/>
      <c r="AB53" s="114"/>
      <c r="AC53" s="114"/>
      <c r="AD53" s="114"/>
      <c r="AE53" s="114"/>
      <c r="AF53" s="114"/>
      <c r="AG53" s="114" t="s">
        <v>145</v>
      </c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</row>
    <row r="54" spans="1:60" outlineLevel="1" x14ac:dyDescent="0.2">
      <c r="A54" s="140">
        <v>39</v>
      </c>
      <c r="B54" s="141" t="s">
        <v>200</v>
      </c>
      <c r="C54" s="149" t="s">
        <v>201</v>
      </c>
      <c r="D54" s="142" t="s">
        <v>160</v>
      </c>
      <c r="E54" s="143">
        <v>45</v>
      </c>
      <c r="F54" s="137">
        <v>0</v>
      </c>
      <c r="G54" s="137">
        <v>0</v>
      </c>
      <c r="H54" s="138">
        <v>0</v>
      </c>
      <c r="I54" s="137">
        <v>0</v>
      </c>
      <c r="J54" s="138">
        <v>0</v>
      </c>
      <c r="K54" s="139">
        <v>0</v>
      </c>
      <c r="L54" s="123">
        <v>21</v>
      </c>
      <c r="M54" s="123">
        <f t="shared" si="8"/>
        <v>0</v>
      </c>
      <c r="N54" s="123">
        <v>0</v>
      </c>
      <c r="O54" s="123">
        <f t="shared" si="9"/>
        <v>0</v>
      </c>
      <c r="P54" s="123">
        <v>0</v>
      </c>
      <c r="Q54" s="123">
        <f t="shared" si="10"/>
        <v>0</v>
      </c>
      <c r="R54" s="123"/>
      <c r="S54" s="123" t="s">
        <v>115</v>
      </c>
      <c r="T54" s="123" t="s">
        <v>115</v>
      </c>
      <c r="U54" s="123">
        <v>8.8999999999999996E-2</v>
      </c>
      <c r="V54" s="123">
        <f t="shared" si="11"/>
        <v>4.01</v>
      </c>
      <c r="W54" s="123"/>
      <c r="X54" s="123" t="s">
        <v>108</v>
      </c>
      <c r="Y54" s="114"/>
      <c r="Z54" s="114"/>
      <c r="AA54" s="114"/>
      <c r="AB54" s="114"/>
      <c r="AC54" s="114"/>
      <c r="AD54" s="114"/>
      <c r="AE54" s="114"/>
      <c r="AF54" s="114"/>
      <c r="AG54" s="114" t="s">
        <v>109</v>
      </c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C54" s="114"/>
      <c r="BD54" s="114"/>
      <c r="BE54" s="114"/>
      <c r="BF54" s="114"/>
      <c r="BG54" s="114"/>
      <c r="BH54" s="114"/>
    </row>
    <row r="55" spans="1:60" outlineLevel="1" x14ac:dyDescent="0.2">
      <c r="A55" s="140">
        <v>40</v>
      </c>
      <c r="B55" s="141" t="s">
        <v>202</v>
      </c>
      <c r="C55" s="149" t="s">
        <v>203</v>
      </c>
      <c r="D55" s="142" t="s">
        <v>141</v>
      </c>
      <c r="E55" s="143">
        <v>45</v>
      </c>
      <c r="F55" s="137">
        <v>0</v>
      </c>
      <c r="G55" s="137">
        <v>0</v>
      </c>
      <c r="H55" s="138">
        <v>0</v>
      </c>
      <c r="I55" s="137">
        <v>0</v>
      </c>
      <c r="J55" s="138">
        <v>0</v>
      </c>
      <c r="K55" s="139">
        <v>0</v>
      </c>
      <c r="L55" s="123">
        <v>21</v>
      </c>
      <c r="M55" s="123">
        <f t="shared" si="8"/>
        <v>0</v>
      </c>
      <c r="N55" s="123">
        <v>2.4000000000000001E-4</v>
      </c>
      <c r="O55" s="123">
        <f t="shared" si="9"/>
        <v>0.01</v>
      </c>
      <c r="P55" s="123">
        <v>0</v>
      </c>
      <c r="Q55" s="123">
        <f t="shared" si="10"/>
        <v>0</v>
      </c>
      <c r="R55" s="123" t="s">
        <v>152</v>
      </c>
      <c r="S55" s="123" t="s">
        <v>115</v>
      </c>
      <c r="T55" s="123" t="s">
        <v>115</v>
      </c>
      <c r="U55" s="123">
        <v>0</v>
      </c>
      <c r="V55" s="123">
        <f t="shared" si="11"/>
        <v>0</v>
      </c>
      <c r="W55" s="123"/>
      <c r="X55" s="123" t="s">
        <v>144</v>
      </c>
      <c r="Y55" s="114"/>
      <c r="Z55" s="114"/>
      <c r="AA55" s="114"/>
      <c r="AB55" s="114"/>
      <c r="AC55" s="114"/>
      <c r="AD55" s="114"/>
      <c r="AE55" s="114"/>
      <c r="AF55" s="114"/>
      <c r="AG55" s="114" t="s">
        <v>145</v>
      </c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</row>
    <row r="56" spans="1:60" ht="22.5" outlineLevel="1" x14ac:dyDescent="0.2">
      <c r="A56" s="140">
        <v>41</v>
      </c>
      <c r="B56" s="141" t="s">
        <v>204</v>
      </c>
      <c r="C56" s="149" t="s">
        <v>205</v>
      </c>
      <c r="D56" s="142" t="s">
        <v>141</v>
      </c>
      <c r="E56" s="143">
        <v>75</v>
      </c>
      <c r="F56" s="137">
        <v>0</v>
      </c>
      <c r="G56" s="137">
        <v>0</v>
      </c>
      <c r="H56" s="138">
        <v>0</v>
      </c>
      <c r="I56" s="137">
        <v>0</v>
      </c>
      <c r="J56" s="138">
        <v>0</v>
      </c>
      <c r="K56" s="139">
        <v>0</v>
      </c>
      <c r="L56" s="123">
        <v>21</v>
      </c>
      <c r="M56" s="123">
        <f t="shared" si="8"/>
        <v>0</v>
      </c>
      <c r="N56" s="123">
        <v>1.0000000000000001E-5</v>
      </c>
      <c r="O56" s="123">
        <f t="shared" si="9"/>
        <v>0</v>
      </c>
      <c r="P56" s="123">
        <v>0</v>
      </c>
      <c r="Q56" s="123">
        <f t="shared" si="10"/>
        <v>0</v>
      </c>
      <c r="R56" s="123"/>
      <c r="S56" s="123" t="s">
        <v>115</v>
      </c>
      <c r="T56" s="123" t="s">
        <v>115</v>
      </c>
      <c r="U56" s="123">
        <v>0.17599999999999999</v>
      </c>
      <c r="V56" s="123">
        <f t="shared" si="11"/>
        <v>13.2</v>
      </c>
      <c r="W56" s="123"/>
      <c r="X56" s="123" t="s">
        <v>108</v>
      </c>
      <c r="Y56" s="114"/>
      <c r="Z56" s="114"/>
      <c r="AA56" s="114"/>
      <c r="AB56" s="114"/>
      <c r="AC56" s="114"/>
      <c r="AD56" s="114"/>
      <c r="AE56" s="114"/>
      <c r="AF56" s="114"/>
      <c r="AG56" s="114" t="s">
        <v>109</v>
      </c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</row>
    <row r="57" spans="1:60" outlineLevel="1" x14ac:dyDescent="0.2">
      <c r="A57" s="140">
        <v>42</v>
      </c>
      <c r="B57" s="141" t="s">
        <v>206</v>
      </c>
      <c r="C57" s="149" t="s">
        <v>207</v>
      </c>
      <c r="D57" s="142" t="s">
        <v>141</v>
      </c>
      <c r="E57" s="143">
        <v>75</v>
      </c>
      <c r="F57" s="137">
        <v>0</v>
      </c>
      <c r="G57" s="137">
        <v>0</v>
      </c>
      <c r="H57" s="138">
        <v>0</v>
      </c>
      <c r="I57" s="137">
        <v>0</v>
      </c>
      <c r="J57" s="138">
        <v>0</v>
      </c>
      <c r="K57" s="139">
        <v>0</v>
      </c>
      <c r="L57" s="123">
        <v>21</v>
      </c>
      <c r="M57" s="123">
        <f t="shared" si="8"/>
        <v>0</v>
      </c>
      <c r="N57" s="123">
        <v>2.9E-4</v>
      </c>
      <c r="O57" s="123">
        <f t="shared" si="9"/>
        <v>0.02</v>
      </c>
      <c r="P57" s="123">
        <v>0</v>
      </c>
      <c r="Q57" s="123">
        <f t="shared" si="10"/>
        <v>0</v>
      </c>
      <c r="R57" s="123" t="s">
        <v>152</v>
      </c>
      <c r="S57" s="123" t="s">
        <v>115</v>
      </c>
      <c r="T57" s="123" t="s">
        <v>115</v>
      </c>
      <c r="U57" s="123">
        <v>0</v>
      </c>
      <c r="V57" s="123">
        <f t="shared" si="11"/>
        <v>0</v>
      </c>
      <c r="W57" s="123"/>
      <c r="X57" s="123" t="s">
        <v>144</v>
      </c>
      <c r="Y57" s="114"/>
      <c r="Z57" s="114"/>
      <c r="AA57" s="114"/>
      <c r="AB57" s="114"/>
      <c r="AC57" s="114"/>
      <c r="AD57" s="114"/>
      <c r="AE57" s="114"/>
      <c r="AF57" s="114"/>
      <c r="AG57" s="114" t="s">
        <v>145</v>
      </c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</row>
    <row r="58" spans="1:60" ht="22.5" outlineLevel="1" x14ac:dyDescent="0.2">
      <c r="A58" s="140">
        <v>43</v>
      </c>
      <c r="B58" s="141" t="s">
        <v>204</v>
      </c>
      <c r="C58" s="149" t="s">
        <v>205</v>
      </c>
      <c r="D58" s="142" t="s">
        <v>141</v>
      </c>
      <c r="E58" s="143">
        <v>4</v>
      </c>
      <c r="F58" s="137">
        <v>0</v>
      </c>
      <c r="G58" s="137">
        <v>0</v>
      </c>
      <c r="H58" s="138">
        <v>0</v>
      </c>
      <c r="I58" s="137">
        <v>0</v>
      </c>
      <c r="J58" s="138">
        <v>0</v>
      </c>
      <c r="K58" s="139">
        <v>0</v>
      </c>
      <c r="L58" s="123">
        <v>21</v>
      </c>
      <c r="M58" s="123">
        <f t="shared" si="8"/>
        <v>0</v>
      </c>
      <c r="N58" s="123">
        <v>1.0000000000000001E-5</v>
      </c>
      <c r="O58" s="123">
        <f t="shared" si="9"/>
        <v>0</v>
      </c>
      <c r="P58" s="123">
        <v>0</v>
      </c>
      <c r="Q58" s="123">
        <f t="shared" si="10"/>
        <v>0</v>
      </c>
      <c r="R58" s="123"/>
      <c r="S58" s="123" t="s">
        <v>115</v>
      </c>
      <c r="T58" s="123" t="s">
        <v>115</v>
      </c>
      <c r="U58" s="123">
        <v>0.17599999999999999</v>
      </c>
      <c r="V58" s="123">
        <f t="shared" si="11"/>
        <v>0.7</v>
      </c>
      <c r="W58" s="123"/>
      <c r="X58" s="123" t="s">
        <v>108</v>
      </c>
      <c r="Y58" s="114"/>
      <c r="Z58" s="114"/>
      <c r="AA58" s="114"/>
      <c r="AB58" s="114"/>
      <c r="AC58" s="114"/>
      <c r="AD58" s="114"/>
      <c r="AE58" s="114"/>
      <c r="AF58" s="114"/>
      <c r="AG58" s="114" t="s">
        <v>109</v>
      </c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4"/>
      <c r="BB58" s="114"/>
      <c r="BC58" s="114"/>
      <c r="BD58" s="114"/>
      <c r="BE58" s="114"/>
      <c r="BF58" s="114"/>
      <c r="BG58" s="114"/>
      <c r="BH58" s="114"/>
    </row>
    <row r="59" spans="1:60" outlineLevel="1" x14ac:dyDescent="0.2">
      <c r="A59" s="140">
        <v>44</v>
      </c>
      <c r="B59" s="141" t="s">
        <v>208</v>
      </c>
      <c r="C59" s="149" t="s">
        <v>209</v>
      </c>
      <c r="D59" s="142" t="s">
        <v>141</v>
      </c>
      <c r="E59" s="143">
        <v>4</v>
      </c>
      <c r="F59" s="137">
        <v>0</v>
      </c>
      <c r="G59" s="137">
        <v>0</v>
      </c>
      <c r="H59" s="138">
        <v>0</v>
      </c>
      <c r="I59" s="137">
        <v>0</v>
      </c>
      <c r="J59" s="138">
        <v>0</v>
      </c>
      <c r="K59" s="139">
        <v>0</v>
      </c>
      <c r="L59" s="123">
        <v>21</v>
      </c>
      <c r="M59" s="123">
        <f t="shared" si="8"/>
        <v>0</v>
      </c>
      <c r="N59" s="123">
        <v>6.7000000000000002E-4</v>
      </c>
      <c r="O59" s="123">
        <f t="shared" si="9"/>
        <v>0</v>
      </c>
      <c r="P59" s="123">
        <v>0</v>
      </c>
      <c r="Q59" s="123">
        <f t="shared" si="10"/>
        <v>0</v>
      </c>
      <c r="R59" s="123" t="s">
        <v>152</v>
      </c>
      <c r="S59" s="123" t="s">
        <v>115</v>
      </c>
      <c r="T59" s="123" t="s">
        <v>115</v>
      </c>
      <c r="U59" s="123">
        <v>0</v>
      </c>
      <c r="V59" s="123">
        <f t="shared" si="11"/>
        <v>0</v>
      </c>
      <c r="W59" s="123"/>
      <c r="X59" s="123" t="s">
        <v>144</v>
      </c>
      <c r="Y59" s="114"/>
      <c r="Z59" s="114"/>
      <c r="AA59" s="114"/>
      <c r="AB59" s="114"/>
      <c r="AC59" s="114"/>
      <c r="AD59" s="114"/>
      <c r="AE59" s="114"/>
      <c r="AF59" s="114"/>
      <c r="AG59" s="114" t="s">
        <v>145</v>
      </c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4"/>
      <c r="BC59" s="114"/>
      <c r="BD59" s="114"/>
      <c r="BE59" s="114"/>
      <c r="BF59" s="114"/>
      <c r="BG59" s="114"/>
      <c r="BH59" s="114"/>
    </row>
    <row r="60" spans="1:60" ht="22.5" outlineLevel="1" x14ac:dyDescent="0.2">
      <c r="A60" s="140">
        <v>45</v>
      </c>
      <c r="B60" s="141" t="s">
        <v>204</v>
      </c>
      <c r="C60" s="149" t="s">
        <v>205</v>
      </c>
      <c r="D60" s="142" t="s">
        <v>141</v>
      </c>
      <c r="E60" s="143">
        <v>65</v>
      </c>
      <c r="F60" s="137">
        <v>0</v>
      </c>
      <c r="G60" s="137">
        <v>0</v>
      </c>
      <c r="H60" s="138">
        <v>0</v>
      </c>
      <c r="I60" s="137">
        <v>0</v>
      </c>
      <c r="J60" s="138">
        <v>0</v>
      </c>
      <c r="K60" s="139">
        <v>0</v>
      </c>
      <c r="L60" s="123">
        <v>21</v>
      </c>
      <c r="M60" s="123">
        <f t="shared" si="8"/>
        <v>0</v>
      </c>
      <c r="N60" s="123">
        <v>1.0000000000000001E-5</v>
      </c>
      <c r="O60" s="123">
        <f t="shared" si="9"/>
        <v>0</v>
      </c>
      <c r="P60" s="123">
        <v>0</v>
      </c>
      <c r="Q60" s="123">
        <f t="shared" si="10"/>
        <v>0</v>
      </c>
      <c r="R60" s="123"/>
      <c r="S60" s="123" t="s">
        <v>115</v>
      </c>
      <c r="T60" s="123" t="s">
        <v>115</v>
      </c>
      <c r="U60" s="123">
        <v>0.17599999999999999</v>
      </c>
      <c r="V60" s="123">
        <f t="shared" si="11"/>
        <v>11.44</v>
      </c>
      <c r="W60" s="123"/>
      <c r="X60" s="123" t="s">
        <v>108</v>
      </c>
      <c r="Y60" s="114"/>
      <c r="Z60" s="114"/>
      <c r="AA60" s="114"/>
      <c r="AB60" s="114"/>
      <c r="AC60" s="114"/>
      <c r="AD60" s="114"/>
      <c r="AE60" s="114"/>
      <c r="AF60" s="114"/>
      <c r="AG60" s="114" t="s">
        <v>109</v>
      </c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</row>
    <row r="61" spans="1:60" outlineLevel="1" x14ac:dyDescent="0.2">
      <c r="A61" s="140">
        <v>46</v>
      </c>
      <c r="B61" s="141" t="s">
        <v>210</v>
      </c>
      <c r="C61" s="149" t="s">
        <v>211</v>
      </c>
      <c r="D61" s="142" t="s">
        <v>141</v>
      </c>
      <c r="E61" s="143">
        <v>65</v>
      </c>
      <c r="F61" s="137">
        <v>0</v>
      </c>
      <c r="G61" s="137">
        <v>0</v>
      </c>
      <c r="H61" s="138">
        <v>0</v>
      </c>
      <c r="I61" s="137">
        <v>0</v>
      </c>
      <c r="J61" s="138">
        <v>0</v>
      </c>
      <c r="K61" s="139">
        <v>0</v>
      </c>
      <c r="L61" s="123">
        <v>21</v>
      </c>
      <c r="M61" s="123">
        <f t="shared" si="8"/>
        <v>0</v>
      </c>
      <c r="N61" s="123">
        <v>3.8000000000000002E-4</v>
      </c>
      <c r="O61" s="123">
        <f t="shared" si="9"/>
        <v>0.02</v>
      </c>
      <c r="P61" s="123">
        <v>0</v>
      </c>
      <c r="Q61" s="123">
        <f t="shared" si="10"/>
        <v>0</v>
      </c>
      <c r="R61" s="123" t="s">
        <v>152</v>
      </c>
      <c r="S61" s="123" t="s">
        <v>115</v>
      </c>
      <c r="T61" s="123" t="s">
        <v>115</v>
      </c>
      <c r="U61" s="123">
        <v>0</v>
      </c>
      <c r="V61" s="123">
        <f t="shared" si="11"/>
        <v>0</v>
      </c>
      <c r="W61" s="123"/>
      <c r="X61" s="123" t="s">
        <v>144</v>
      </c>
      <c r="Y61" s="114"/>
      <c r="Z61" s="114"/>
      <c r="AA61" s="114"/>
      <c r="AB61" s="114"/>
      <c r="AC61" s="114"/>
      <c r="AD61" s="114"/>
      <c r="AE61" s="114"/>
      <c r="AF61" s="114"/>
      <c r="AG61" s="114" t="s">
        <v>145</v>
      </c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</row>
    <row r="62" spans="1:60" ht="22.5" outlineLevel="1" x14ac:dyDescent="0.2">
      <c r="A62" s="140">
        <v>47</v>
      </c>
      <c r="B62" s="141" t="s">
        <v>204</v>
      </c>
      <c r="C62" s="149" t="s">
        <v>205</v>
      </c>
      <c r="D62" s="142" t="s">
        <v>141</v>
      </c>
      <c r="E62" s="143">
        <v>1</v>
      </c>
      <c r="F62" s="137">
        <v>0</v>
      </c>
      <c r="G62" s="137">
        <v>0</v>
      </c>
      <c r="H62" s="138">
        <v>0</v>
      </c>
      <c r="I62" s="137">
        <v>0</v>
      </c>
      <c r="J62" s="138">
        <v>0</v>
      </c>
      <c r="K62" s="139">
        <v>0</v>
      </c>
      <c r="L62" s="123">
        <v>21</v>
      </c>
      <c r="M62" s="123">
        <f t="shared" si="8"/>
        <v>0</v>
      </c>
      <c r="N62" s="123">
        <v>1.0000000000000001E-5</v>
      </c>
      <c r="O62" s="123">
        <f t="shared" si="9"/>
        <v>0</v>
      </c>
      <c r="P62" s="123">
        <v>0</v>
      </c>
      <c r="Q62" s="123">
        <f t="shared" si="10"/>
        <v>0</v>
      </c>
      <c r="R62" s="123"/>
      <c r="S62" s="123" t="s">
        <v>115</v>
      </c>
      <c r="T62" s="123" t="s">
        <v>115</v>
      </c>
      <c r="U62" s="123">
        <v>0.17599999999999999</v>
      </c>
      <c r="V62" s="123">
        <f t="shared" si="11"/>
        <v>0.18</v>
      </c>
      <c r="W62" s="123"/>
      <c r="X62" s="123" t="s">
        <v>108</v>
      </c>
      <c r="Y62" s="114"/>
      <c r="Z62" s="114"/>
      <c r="AA62" s="114"/>
      <c r="AB62" s="114"/>
      <c r="AC62" s="114"/>
      <c r="AD62" s="114"/>
      <c r="AE62" s="114"/>
      <c r="AF62" s="114"/>
      <c r="AG62" s="114" t="s">
        <v>109</v>
      </c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</row>
    <row r="63" spans="1:60" outlineLevel="1" x14ac:dyDescent="0.2">
      <c r="A63" s="140">
        <v>48</v>
      </c>
      <c r="B63" s="141" t="s">
        <v>212</v>
      </c>
      <c r="C63" s="149" t="s">
        <v>213</v>
      </c>
      <c r="D63" s="142" t="s">
        <v>141</v>
      </c>
      <c r="E63" s="143">
        <v>1</v>
      </c>
      <c r="F63" s="137">
        <v>0</v>
      </c>
      <c r="G63" s="137">
        <v>0</v>
      </c>
      <c r="H63" s="138">
        <v>0</v>
      </c>
      <c r="I63" s="137">
        <v>0</v>
      </c>
      <c r="J63" s="138">
        <v>0</v>
      </c>
      <c r="K63" s="139">
        <v>0</v>
      </c>
      <c r="L63" s="123">
        <v>21</v>
      </c>
      <c r="M63" s="123">
        <f t="shared" si="8"/>
        <v>0</v>
      </c>
      <c r="N63" s="123">
        <v>2.7999999999999998E-4</v>
      </c>
      <c r="O63" s="123">
        <f t="shared" si="9"/>
        <v>0</v>
      </c>
      <c r="P63" s="123">
        <v>0</v>
      </c>
      <c r="Q63" s="123">
        <f t="shared" si="10"/>
        <v>0</v>
      </c>
      <c r="R63" s="123" t="s">
        <v>152</v>
      </c>
      <c r="S63" s="123" t="s">
        <v>115</v>
      </c>
      <c r="T63" s="123" t="s">
        <v>115</v>
      </c>
      <c r="U63" s="123">
        <v>0</v>
      </c>
      <c r="V63" s="123">
        <f t="shared" si="11"/>
        <v>0</v>
      </c>
      <c r="W63" s="123"/>
      <c r="X63" s="123" t="s">
        <v>144</v>
      </c>
      <c r="Y63" s="114"/>
      <c r="Z63" s="114"/>
      <c r="AA63" s="114"/>
      <c r="AB63" s="114"/>
      <c r="AC63" s="114"/>
      <c r="AD63" s="114"/>
      <c r="AE63" s="114"/>
      <c r="AF63" s="114"/>
      <c r="AG63" s="114" t="s">
        <v>145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</row>
    <row r="64" spans="1:60" ht="22.5" outlineLevel="1" x14ac:dyDescent="0.2">
      <c r="A64" s="140">
        <v>49</v>
      </c>
      <c r="B64" s="141" t="s">
        <v>204</v>
      </c>
      <c r="C64" s="149" t="s">
        <v>205</v>
      </c>
      <c r="D64" s="142" t="s">
        <v>141</v>
      </c>
      <c r="E64" s="143">
        <v>26</v>
      </c>
      <c r="F64" s="137">
        <v>0</v>
      </c>
      <c r="G64" s="137">
        <v>0</v>
      </c>
      <c r="H64" s="138">
        <v>0</v>
      </c>
      <c r="I64" s="137">
        <v>0</v>
      </c>
      <c r="J64" s="138">
        <v>0</v>
      </c>
      <c r="K64" s="139">
        <v>0</v>
      </c>
      <c r="L64" s="123">
        <v>21</v>
      </c>
      <c r="M64" s="123">
        <f t="shared" si="8"/>
        <v>0</v>
      </c>
      <c r="N64" s="123">
        <v>1.0000000000000001E-5</v>
      </c>
      <c r="O64" s="123">
        <f t="shared" si="9"/>
        <v>0</v>
      </c>
      <c r="P64" s="123">
        <v>0</v>
      </c>
      <c r="Q64" s="123">
        <f t="shared" si="10"/>
        <v>0</v>
      </c>
      <c r="R64" s="123"/>
      <c r="S64" s="123" t="s">
        <v>115</v>
      </c>
      <c r="T64" s="123" t="s">
        <v>115</v>
      </c>
      <c r="U64" s="123">
        <v>0.17599999999999999</v>
      </c>
      <c r="V64" s="123">
        <f t="shared" si="11"/>
        <v>4.58</v>
      </c>
      <c r="W64" s="123"/>
      <c r="X64" s="123" t="s">
        <v>108</v>
      </c>
      <c r="Y64" s="114"/>
      <c r="Z64" s="114"/>
      <c r="AA64" s="114"/>
      <c r="AB64" s="114"/>
      <c r="AC64" s="114"/>
      <c r="AD64" s="114"/>
      <c r="AE64" s="114"/>
      <c r="AF64" s="114"/>
      <c r="AG64" s="114" t="s">
        <v>109</v>
      </c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  <c r="BB64" s="114"/>
      <c r="BC64" s="114"/>
      <c r="BD64" s="114"/>
      <c r="BE64" s="114"/>
      <c r="BF64" s="114"/>
      <c r="BG64" s="114"/>
      <c r="BH64" s="114"/>
    </row>
    <row r="65" spans="1:60" outlineLevel="1" x14ac:dyDescent="0.2">
      <c r="A65" s="140">
        <v>50</v>
      </c>
      <c r="B65" s="141" t="s">
        <v>214</v>
      </c>
      <c r="C65" s="149" t="s">
        <v>215</v>
      </c>
      <c r="D65" s="142" t="s">
        <v>141</v>
      </c>
      <c r="E65" s="143">
        <v>26</v>
      </c>
      <c r="F65" s="137">
        <v>0</v>
      </c>
      <c r="G65" s="137">
        <v>0</v>
      </c>
      <c r="H65" s="138">
        <v>0</v>
      </c>
      <c r="I65" s="137">
        <v>0</v>
      </c>
      <c r="J65" s="138">
        <v>0</v>
      </c>
      <c r="K65" s="139">
        <v>0</v>
      </c>
      <c r="L65" s="123">
        <v>21</v>
      </c>
      <c r="M65" s="123">
        <f t="shared" si="8"/>
        <v>0</v>
      </c>
      <c r="N65" s="123">
        <v>7.6000000000000004E-4</v>
      </c>
      <c r="O65" s="123">
        <f t="shared" si="9"/>
        <v>0.02</v>
      </c>
      <c r="P65" s="123">
        <v>0</v>
      </c>
      <c r="Q65" s="123">
        <f t="shared" si="10"/>
        <v>0</v>
      </c>
      <c r="R65" s="123" t="s">
        <v>152</v>
      </c>
      <c r="S65" s="123" t="s">
        <v>115</v>
      </c>
      <c r="T65" s="123" t="s">
        <v>115</v>
      </c>
      <c r="U65" s="123">
        <v>0</v>
      </c>
      <c r="V65" s="123">
        <f t="shared" si="11"/>
        <v>0</v>
      </c>
      <c r="W65" s="123"/>
      <c r="X65" s="123" t="s">
        <v>144</v>
      </c>
      <c r="Y65" s="114"/>
      <c r="Z65" s="114"/>
      <c r="AA65" s="114"/>
      <c r="AB65" s="114"/>
      <c r="AC65" s="114"/>
      <c r="AD65" s="114"/>
      <c r="AE65" s="114"/>
      <c r="AF65" s="114"/>
      <c r="AG65" s="114" t="s">
        <v>145</v>
      </c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</row>
    <row r="66" spans="1:60" ht="22.5" outlineLevel="1" x14ac:dyDescent="0.2">
      <c r="A66" s="140">
        <v>51</v>
      </c>
      <c r="B66" s="141" t="s">
        <v>204</v>
      </c>
      <c r="C66" s="149" t="s">
        <v>205</v>
      </c>
      <c r="D66" s="142" t="s">
        <v>141</v>
      </c>
      <c r="E66" s="143">
        <v>2</v>
      </c>
      <c r="F66" s="137">
        <v>0</v>
      </c>
      <c r="G66" s="137">
        <v>0</v>
      </c>
      <c r="H66" s="138">
        <v>0</v>
      </c>
      <c r="I66" s="137">
        <v>0</v>
      </c>
      <c r="J66" s="138">
        <v>0</v>
      </c>
      <c r="K66" s="139">
        <v>0</v>
      </c>
      <c r="L66" s="123">
        <v>21</v>
      </c>
      <c r="M66" s="123">
        <f t="shared" si="8"/>
        <v>0</v>
      </c>
      <c r="N66" s="123">
        <v>1.0000000000000001E-5</v>
      </c>
      <c r="O66" s="123">
        <f t="shared" si="9"/>
        <v>0</v>
      </c>
      <c r="P66" s="123">
        <v>0</v>
      </c>
      <c r="Q66" s="123">
        <f t="shared" si="10"/>
        <v>0</v>
      </c>
      <c r="R66" s="123"/>
      <c r="S66" s="123" t="s">
        <v>115</v>
      </c>
      <c r="T66" s="123" t="s">
        <v>115</v>
      </c>
      <c r="U66" s="123">
        <v>0.17599999999999999</v>
      </c>
      <c r="V66" s="123">
        <f t="shared" si="11"/>
        <v>0.35</v>
      </c>
      <c r="W66" s="123"/>
      <c r="X66" s="123" t="s">
        <v>108</v>
      </c>
      <c r="Y66" s="114"/>
      <c r="Z66" s="114"/>
      <c r="AA66" s="114"/>
      <c r="AB66" s="114"/>
      <c r="AC66" s="114"/>
      <c r="AD66" s="114"/>
      <c r="AE66" s="114"/>
      <c r="AF66" s="114"/>
      <c r="AG66" s="114" t="s">
        <v>109</v>
      </c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</row>
    <row r="67" spans="1:60" outlineLevel="1" x14ac:dyDescent="0.2">
      <c r="A67" s="140">
        <v>52</v>
      </c>
      <c r="B67" s="141" t="s">
        <v>216</v>
      </c>
      <c r="C67" s="149" t="s">
        <v>217</v>
      </c>
      <c r="D67" s="142" t="s">
        <v>141</v>
      </c>
      <c r="E67" s="143">
        <v>2</v>
      </c>
      <c r="F67" s="137">
        <v>0</v>
      </c>
      <c r="G67" s="137">
        <v>0</v>
      </c>
      <c r="H67" s="138">
        <v>0</v>
      </c>
      <c r="I67" s="137">
        <v>0</v>
      </c>
      <c r="J67" s="138">
        <v>0</v>
      </c>
      <c r="K67" s="139">
        <v>0</v>
      </c>
      <c r="L67" s="123">
        <v>21</v>
      </c>
      <c r="M67" s="123">
        <f t="shared" si="8"/>
        <v>0</v>
      </c>
      <c r="N67" s="123">
        <v>6.6E-4</v>
      </c>
      <c r="O67" s="123">
        <f t="shared" si="9"/>
        <v>0</v>
      </c>
      <c r="P67" s="123">
        <v>0</v>
      </c>
      <c r="Q67" s="123">
        <f t="shared" si="10"/>
        <v>0</v>
      </c>
      <c r="R67" s="123" t="s">
        <v>152</v>
      </c>
      <c r="S67" s="123" t="s">
        <v>115</v>
      </c>
      <c r="T67" s="123" t="s">
        <v>115</v>
      </c>
      <c r="U67" s="123">
        <v>0</v>
      </c>
      <c r="V67" s="123">
        <f t="shared" si="11"/>
        <v>0</v>
      </c>
      <c r="W67" s="123"/>
      <c r="X67" s="123" t="s">
        <v>144</v>
      </c>
      <c r="Y67" s="114"/>
      <c r="Z67" s="114"/>
      <c r="AA67" s="114"/>
      <c r="AB67" s="114"/>
      <c r="AC67" s="114"/>
      <c r="AD67" s="114"/>
      <c r="AE67" s="114"/>
      <c r="AF67" s="114"/>
      <c r="AG67" s="114" t="s">
        <v>145</v>
      </c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</row>
    <row r="68" spans="1:60" ht="22.5" outlineLevel="1" x14ac:dyDescent="0.2">
      <c r="A68" s="140">
        <v>53</v>
      </c>
      <c r="B68" s="141" t="s">
        <v>204</v>
      </c>
      <c r="C68" s="149" t="s">
        <v>205</v>
      </c>
      <c r="D68" s="142" t="s">
        <v>141</v>
      </c>
      <c r="E68" s="143">
        <v>1</v>
      </c>
      <c r="F68" s="137">
        <v>0</v>
      </c>
      <c r="G68" s="137">
        <v>0</v>
      </c>
      <c r="H68" s="138">
        <v>0</v>
      </c>
      <c r="I68" s="137">
        <v>0</v>
      </c>
      <c r="J68" s="138">
        <v>0</v>
      </c>
      <c r="K68" s="139">
        <v>0</v>
      </c>
      <c r="L68" s="123">
        <v>21</v>
      </c>
      <c r="M68" s="123">
        <f t="shared" si="8"/>
        <v>0</v>
      </c>
      <c r="N68" s="123">
        <v>1.0000000000000001E-5</v>
      </c>
      <c r="O68" s="123">
        <f t="shared" si="9"/>
        <v>0</v>
      </c>
      <c r="P68" s="123">
        <v>0</v>
      </c>
      <c r="Q68" s="123">
        <f t="shared" si="10"/>
        <v>0</v>
      </c>
      <c r="R68" s="123"/>
      <c r="S68" s="123" t="s">
        <v>115</v>
      </c>
      <c r="T68" s="123" t="s">
        <v>115</v>
      </c>
      <c r="U68" s="123">
        <v>0.17599999999999999</v>
      </c>
      <c r="V68" s="123">
        <f t="shared" si="11"/>
        <v>0.18</v>
      </c>
      <c r="W68" s="123"/>
      <c r="X68" s="123" t="s">
        <v>108</v>
      </c>
      <c r="Y68" s="114"/>
      <c r="Z68" s="114"/>
      <c r="AA68" s="114"/>
      <c r="AB68" s="114"/>
      <c r="AC68" s="114"/>
      <c r="AD68" s="114"/>
      <c r="AE68" s="114"/>
      <c r="AF68" s="114"/>
      <c r="AG68" s="114" t="s">
        <v>109</v>
      </c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  <c r="BB68" s="114"/>
      <c r="BC68" s="114"/>
      <c r="BD68" s="114"/>
      <c r="BE68" s="114"/>
      <c r="BF68" s="114"/>
      <c r="BG68" s="114"/>
      <c r="BH68" s="114"/>
    </row>
    <row r="69" spans="1:60" outlineLevel="1" x14ac:dyDescent="0.2">
      <c r="A69" s="140">
        <v>54</v>
      </c>
      <c r="B69" s="141" t="s">
        <v>218</v>
      </c>
      <c r="C69" s="149" t="s">
        <v>219</v>
      </c>
      <c r="D69" s="142" t="s">
        <v>141</v>
      </c>
      <c r="E69" s="143">
        <v>1</v>
      </c>
      <c r="F69" s="137">
        <v>0</v>
      </c>
      <c r="G69" s="137">
        <v>0</v>
      </c>
      <c r="H69" s="138">
        <v>0</v>
      </c>
      <c r="I69" s="137">
        <v>0</v>
      </c>
      <c r="J69" s="138">
        <v>0</v>
      </c>
      <c r="K69" s="139">
        <v>0</v>
      </c>
      <c r="L69" s="123">
        <v>21</v>
      </c>
      <c r="M69" s="123">
        <f t="shared" si="8"/>
        <v>0</v>
      </c>
      <c r="N69" s="123">
        <v>1.0499999999999999E-3</v>
      </c>
      <c r="O69" s="123">
        <f t="shared" si="9"/>
        <v>0</v>
      </c>
      <c r="P69" s="123">
        <v>0</v>
      </c>
      <c r="Q69" s="123">
        <f t="shared" si="10"/>
        <v>0</v>
      </c>
      <c r="R69" s="123" t="s">
        <v>152</v>
      </c>
      <c r="S69" s="123" t="s">
        <v>115</v>
      </c>
      <c r="T69" s="123" t="s">
        <v>115</v>
      </c>
      <c r="U69" s="123">
        <v>0</v>
      </c>
      <c r="V69" s="123">
        <f t="shared" si="11"/>
        <v>0</v>
      </c>
      <c r="W69" s="123"/>
      <c r="X69" s="123" t="s">
        <v>144</v>
      </c>
      <c r="Y69" s="114"/>
      <c r="Z69" s="114"/>
      <c r="AA69" s="114"/>
      <c r="AB69" s="114"/>
      <c r="AC69" s="114"/>
      <c r="AD69" s="114"/>
      <c r="AE69" s="114"/>
      <c r="AF69" s="114"/>
      <c r="AG69" s="114" t="s">
        <v>145</v>
      </c>
      <c r="AH69" s="114"/>
      <c r="AI69" s="114"/>
      <c r="AJ69" s="114"/>
      <c r="AK69" s="114"/>
      <c r="AL69" s="11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  <c r="BB69" s="114"/>
      <c r="BC69" s="114"/>
      <c r="BD69" s="114"/>
      <c r="BE69" s="114"/>
      <c r="BF69" s="114"/>
      <c r="BG69" s="114"/>
      <c r="BH69" s="114"/>
    </row>
    <row r="70" spans="1:60" ht="22.5" outlineLevel="1" x14ac:dyDescent="0.2">
      <c r="A70" s="140">
        <v>55</v>
      </c>
      <c r="B70" s="141" t="s">
        <v>204</v>
      </c>
      <c r="C70" s="149" t="s">
        <v>205</v>
      </c>
      <c r="D70" s="142" t="s">
        <v>141</v>
      </c>
      <c r="E70" s="143">
        <v>5</v>
      </c>
      <c r="F70" s="137">
        <v>0</v>
      </c>
      <c r="G70" s="137">
        <v>0</v>
      </c>
      <c r="H70" s="138">
        <v>0</v>
      </c>
      <c r="I70" s="137">
        <v>0</v>
      </c>
      <c r="J70" s="138">
        <v>0</v>
      </c>
      <c r="K70" s="139">
        <v>0</v>
      </c>
      <c r="L70" s="123">
        <v>21</v>
      </c>
      <c r="M70" s="123">
        <f t="shared" si="8"/>
        <v>0</v>
      </c>
      <c r="N70" s="123">
        <v>1.0000000000000001E-5</v>
      </c>
      <c r="O70" s="123">
        <f t="shared" si="9"/>
        <v>0</v>
      </c>
      <c r="P70" s="123">
        <v>0</v>
      </c>
      <c r="Q70" s="123">
        <f t="shared" si="10"/>
        <v>0</v>
      </c>
      <c r="R70" s="123"/>
      <c r="S70" s="123" t="s">
        <v>115</v>
      </c>
      <c r="T70" s="123" t="s">
        <v>115</v>
      </c>
      <c r="U70" s="123">
        <v>0.17599999999999999</v>
      </c>
      <c r="V70" s="123">
        <f t="shared" si="11"/>
        <v>0.88</v>
      </c>
      <c r="W70" s="123"/>
      <c r="X70" s="123" t="s">
        <v>108</v>
      </c>
      <c r="Y70" s="114"/>
      <c r="Z70" s="114"/>
      <c r="AA70" s="114"/>
      <c r="AB70" s="114"/>
      <c r="AC70" s="114"/>
      <c r="AD70" s="114"/>
      <c r="AE70" s="114"/>
      <c r="AF70" s="114"/>
      <c r="AG70" s="114" t="s">
        <v>109</v>
      </c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</row>
    <row r="71" spans="1:60" outlineLevel="1" x14ac:dyDescent="0.2">
      <c r="A71" s="140">
        <v>56</v>
      </c>
      <c r="B71" s="141" t="s">
        <v>220</v>
      </c>
      <c r="C71" s="149" t="s">
        <v>221</v>
      </c>
      <c r="D71" s="142" t="s">
        <v>141</v>
      </c>
      <c r="E71" s="143">
        <v>5</v>
      </c>
      <c r="F71" s="137">
        <v>0</v>
      </c>
      <c r="G71" s="137">
        <v>0</v>
      </c>
      <c r="H71" s="138">
        <v>0</v>
      </c>
      <c r="I71" s="137">
        <v>0</v>
      </c>
      <c r="J71" s="138">
        <v>0</v>
      </c>
      <c r="K71" s="139">
        <v>0</v>
      </c>
      <c r="L71" s="123">
        <v>21</v>
      </c>
      <c r="M71" s="123">
        <f t="shared" si="8"/>
        <v>0</v>
      </c>
      <c r="N71" s="123">
        <v>4.2999999999999999E-4</v>
      </c>
      <c r="O71" s="123">
        <f t="shared" si="9"/>
        <v>0</v>
      </c>
      <c r="P71" s="123">
        <v>0</v>
      </c>
      <c r="Q71" s="123">
        <f t="shared" si="10"/>
        <v>0</v>
      </c>
      <c r="R71" s="123" t="s">
        <v>152</v>
      </c>
      <c r="S71" s="123" t="s">
        <v>115</v>
      </c>
      <c r="T71" s="123" t="s">
        <v>115</v>
      </c>
      <c r="U71" s="123">
        <v>0</v>
      </c>
      <c r="V71" s="123">
        <f t="shared" si="11"/>
        <v>0</v>
      </c>
      <c r="W71" s="123"/>
      <c r="X71" s="123" t="s">
        <v>144</v>
      </c>
      <c r="Y71" s="114"/>
      <c r="Z71" s="114"/>
      <c r="AA71" s="114"/>
      <c r="AB71" s="114"/>
      <c r="AC71" s="114"/>
      <c r="AD71" s="114"/>
      <c r="AE71" s="114"/>
      <c r="AF71" s="114"/>
      <c r="AG71" s="114" t="s">
        <v>145</v>
      </c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</row>
    <row r="72" spans="1:60" ht="22.5" outlineLevel="1" x14ac:dyDescent="0.2">
      <c r="A72" s="140">
        <v>57</v>
      </c>
      <c r="B72" s="141" t="s">
        <v>204</v>
      </c>
      <c r="C72" s="149" t="s">
        <v>205</v>
      </c>
      <c r="D72" s="142" t="s">
        <v>141</v>
      </c>
      <c r="E72" s="143">
        <v>4</v>
      </c>
      <c r="F72" s="137">
        <v>0</v>
      </c>
      <c r="G72" s="137">
        <v>0</v>
      </c>
      <c r="H72" s="138">
        <v>0</v>
      </c>
      <c r="I72" s="137">
        <v>0</v>
      </c>
      <c r="J72" s="138">
        <v>0</v>
      </c>
      <c r="K72" s="139">
        <v>0</v>
      </c>
      <c r="L72" s="123">
        <v>21</v>
      </c>
      <c r="M72" s="123">
        <f t="shared" ref="M72:M103" si="12">G72*(1+L72/100)</f>
        <v>0</v>
      </c>
      <c r="N72" s="123">
        <v>1.0000000000000001E-5</v>
      </c>
      <c r="O72" s="123">
        <f t="shared" ref="O72:O103" si="13">ROUND(E72*N72,2)</f>
        <v>0</v>
      </c>
      <c r="P72" s="123">
        <v>0</v>
      </c>
      <c r="Q72" s="123">
        <f t="shared" ref="Q72:Q103" si="14">ROUND(E72*P72,2)</f>
        <v>0</v>
      </c>
      <c r="R72" s="123"/>
      <c r="S72" s="123" t="s">
        <v>115</v>
      </c>
      <c r="T72" s="123" t="s">
        <v>115</v>
      </c>
      <c r="U72" s="123">
        <v>0.17599999999999999</v>
      </c>
      <c r="V72" s="123">
        <f t="shared" ref="V72:V103" si="15">ROUND(E72*U72,2)</f>
        <v>0.7</v>
      </c>
      <c r="W72" s="123"/>
      <c r="X72" s="123" t="s">
        <v>108</v>
      </c>
      <c r="Y72" s="114"/>
      <c r="Z72" s="114"/>
      <c r="AA72" s="114"/>
      <c r="AB72" s="114"/>
      <c r="AC72" s="114"/>
      <c r="AD72" s="114"/>
      <c r="AE72" s="114"/>
      <c r="AF72" s="114"/>
      <c r="AG72" s="114" t="s">
        <v>109</v>
      </c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</row>
    <row r="73" spans="1:60" outlineLevel="1" x14ac:dyDescent="0.2">
      <c r="A73" s="140">
        <v>58</v>
      </c>
      <c r="B73" s="141" t="s">
        <v>222</v>
      </c>
      <c r="C73" s="149" t="s">
        <v>223</v>
      </c>
      <c r="D73" s="142" t="s">
        <v>141</v>
      </c>
      <c r="E73" s="143">
        <v>4</v>
      </c>
      <c r="F73" s="137">
        <v>0</v>
      </c>
      <c r="G73" s="137">
        <v>0</v>
      </c>
      <c r="H73" s="138">
        <v>0</v>
      </c>
      <c r="I73" s="137">
        <v>0</v>
      </c>
      <c r="J73" s="138">
        <v>0</v>
      </c>
      <c r="K73" s="139">
        <v>0</v>
      </c>
      <c r="L73" s="123">
        <v>21</v>
      </c>
      <c r="M73" s="123">
        <f t="shared" si="12"/>
        <v>0</v>
      </c>
      <c r="N73" s="123">
        <v>1.15E-3</v>
      </c>
      <c r="O73" s="123">
        <f t="shared" si="13"/>
        <v>0</v>
      </c>
      <c r="P73" s="123">
        <v>0</v>
      </c>
      <c r="Q73" s="123">
        <f t="shared" si="14"/>
        <v>0</v>
      </c>
      <c r="R73" s="123" t="s">
        <v>152</v>
      </c>
      <c r="S73" s="123" t="s">
        <v>115</v>
      </c>
      <c r="T73" s="123" t="s">
        <v>115</v>
      </c>
      <c r="U73" s="123">
        <v>0</v>
      </c>
      <c r="V73" s="123">
        <f t="shared" si="15"/>
        <v>0</v>
      </c>
      <c r="W73" s="123"/>
      <c r="X73" s="123" t="s">
        <v>144</v>
      </c>
      <c r="Y73" s="114"/>
      <c r="Z73" s="114"/>
      <c r="AA73" s="114"/>
      <c r="AB73" s="114"/>
      <c r="AC73" s="114"/>
      <c r="AD73" s="114"/>
      <c r="AE73" s="114"/>
      <c r="AF73" s="114"/>
      <c r="AG73" s="114" t="s">
        <v>145</v>
      </c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</row>
    <row r="74" spans="1:60" outlineLevel="1" x14ac:dyDescent="0.2">
      <c r="A74" s="140">
        <v>59</v>
      </c>
      <c r="B74" s="141" t="s">
        <v>224</v>
      </c>
      <c r="C74" s="149" t="s">
        <v>225</v>
      </c>
      <c r="D74" s="142" t="s">
        <v>141</v>
      </c>
      <c r="E74" s="143">
        <v>5</v>
      </c>
      <c r="F74" s="137">
        <v>0</v>
      </c>
      <c r="G74" s="137">
        <v>0</v>
      </c>
      <c r="H74" s="138">
        <v>0</v>
      </c>
      <c r="I74" s="137">
        <v>0</v>
      </c>
      <c r="J74" s="138">
        <v>0</v>
      </c>
      <c r="K74" s="139">
        <v>0</v>
      </c>
      <c r="L74" s="123">
        <v>21</v>
      </c>
      <c r="M74" s="123">
        <f t="shared" si="12"/>
        <v>0</v>
      </c>
      <c r="N74" s="123">
        <v>0</v>
      </c>
      <c r="O74" s="123">
        <f t="shared" si="13"/>
        <v>0</v>
      </c>
      <c r="P74" s="123">
        <v>0</v>
      </c>
      <c r="Q74" s="123">
        <f t="shared" si="14"/>
        <v>0</v>
      </c>
      <c r="R74" s="123"/>
      <c r="S74" s="123" t="s">
        <v>115</v>
      </c>
      <c r="T74" s="123" t="s">
        <v>115</v>
      </c>
      <c r="U74" s="123">
        <v>0.52159999999999995</v>
      </c>
      <c r="V74" s="123">
        <f t="shared" si="15"/>
        <v>2.61</v>
      </c>
      <c r="W74" s="123"/>
      <c r="X74" s="123" t="s">
        <v>108</v>
      </c>
      <c r="Y74" s="114"/>
      <c r="Z74" s="114"/>
      <c r="AA74" s="114"/>
      <c r="AB74" s="114"/>
      <c r="AC74" s="114"/>
      <c r="AD74" s="114"/>
      <c r="AE74" s="114"/>
      <c r="AF74" s="114"/>
      <c r="AG74" s="114" t="s">
        <v>109</v>
      </c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</row>
    <row r="75" spans="1:60" outlineLevel="1" x14ac:dyDescent="0.2">
      <c r="A75" s="140">
        <v>60</v>
      </c>
      <c r="B75" s="141" t="s">
        <v>226</v>
      </c>
      <c r="C75" s="149" t="s">
        <v>227</v>
      </c>
      <c r="D75" s="142" t="s">
        <v>141</v>
      </c>
      <c r="E75" s="143">
        <v>5</v>
      </c>
      <c r="F75" s="137">
        <v>0</v>
      </c>
      <c r="G75" s="137">
        <v>0</v>
      </c>
      <c r="H75" s="138">
        <v>0</v>
      </c>
      <c r="I75" s="137">
        <v>0</v>
      </c>
      <c r="J75" s="138">
        <v>0</v>
      </c>
      <c r="K75" s="139">
        <v>0</v>
      </c>
      <c r="L75" s="123">
        <v>21</v>
      </c>
      <c r="M75" s="123">
        <f t="shared" si="12"/>
        <v>0</v>
      </c>
      <c r="N75" s="123">
        <v>5.0000000000000002E-5</v>
      </c>
      <c r="O75" s="123">
        <f t="shared" si="13"/>
        <v>0</v>
      </c>
      <c r="P75" s="123">
        <v>0</v>
      </c>
      <c r="Q75" s="123">
        <f t="shared" si="14"/>
        <v>0</v>
      </c>
      <c r="R75" s="123"/>
      <c r="S75" s="123" t="s">
        <v>106</v>
      </c>
      <c r="T75" s="123" t="s">
        <v>107</v>
      </c>
      <c r="U75" s="123">
        <v>0</v>
      </c>
      <c r="V75" s="123">
        <f t="shared" si="15"/>
        <v>0</v>
      </c>
      <c r="W75" s="123"/>
      <c r="X75" s="123" t="s">
        <v>144</v>
      </c>
      <c r="Y75" s="114"/>
      <c r="Z75" s="114"/>
      <c r="AA75" s="114"/>
      <c r="AB75" s="114"/>
      <c r="AC75" s="114"/>
      <c r="AD75" s="114"/>
      <c r="AE75" s="114"/>
      <c r="AF75" s="114"/>
      <c r="AG75" s="114" t="s">
        <v>145</v>
      </c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  <c r="BH75" s="114"/>
    </row>
    <row r="76" spans="1:60" ht="22.5" outlineLevel="1" x14ac:dyDescent="0.2">
      <c r="A76" s="140">
        <v>61</v>
      </c>
      <c r="B76" s="141" t="s">
        <v>228</v>
      </c>
      <c r="C76" s="149" t="s">
        <v>229</v>
      </c>
      <c r="D76" s="142" t="s">
        <v>141</v>
      </c>
      <c r="E76" s="143">
        <v>31</v>
      </c>
      <c r="F76" s="137">
        <v>0</v>
      </c>
      <c r="G76" s="137">
        <v>0</v>
      </c>
      <c r="H76" s="138">
        <v>0</v>
      </c>
      <c r="I76" s="137">
        <v>0</v>
      </c>
      <c r="J76" s="138">
        <v>0</v>
      </c>
      <c r="K76" s="139">
        <v>0</v>
      </c>
      <c r="L76" s="123">
        <v>21</v>
      </c>
      <c r="M76" s="123">
        <f t="shared" si="12"/>
        <v>0</v>
      </c>
      <c r="N76" s="123">
        <v>4.8999999999999998E-4</v>
      </c>
      <c r="O76" s="123">
        <f t="shared" si="13"/>
        <v>0.02</v>
      </c>
      <c r="P76" s="123">
        <v>0</v>
      </c>
      <c r="Q76" s="123">
        <f t="shared" si="14"/>
        <v>0</v>
      </c>
      <c r="R76" s="123"/>
      <c r="S76" s="123" t="s">
        <v>115</v>
      </c>
      <c r="T76" s="123" t="s">
        <v>115</v>
      </c>
      <c r="U76" s="123">
        <v>0.13300000000000001</v>
      </c>
      <c r="V76" s="123">
        <f t="shared" si="15"/>
        <v>4.12</v>
      </c>
      <c r="W76" s="123"/>
      <c r="X76" s="123" t="s">
        <v>108</v>
      </c>
      <c r="Y76" s="114"/>
      <c r="Z76" s="114"/>
      <c r="AA76" s="114"/>
      <c r="AB76" s="114"/>
      <c r="AC76" s="114"/>
      <c r="AD76" s="114"/>
      <c r="AE76" s="114"/>
      <c r="AF76" s="114"/>
      <c r="AG76" s="114" t="s">
        <v>109</v>
      </c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  <c r="BB76" s="114"/>
      <c r="BC76" s="114"/>
      <c r="BD76" s="114"/>
      <c r="BE76" s="114"/>
      <c r="BF76" s="114"/>
      <c r="BG76" s="114"/>
      <c r="BH76" s="114"/>
    </row>
    <row r="77" spans="1:60" outlineLevel="1" x14ac:dyDescent="0.2">
      <c r="A77" s="140">
        <v>62</v>
      </c>
      <c r="B77" s="141" t="s">
        <v>230</v>
      </c>
      <c r="C77" s="149" t="s">
        <v>231</v>
      </c>
      <c r="D77" s="142" t="s">
        <v>141</v>
      </c>
      <c r="E77" s="143">
        <v>17</v>
      </c>
      <c r="F77" s="137">
        <v>0</v>
      </c>
      <c r="G77" s="137">
        <v>0</v>
      </c>
      <c r="H77" s="138">
        <v>0</v>
      </c>
      <c r="I77" s="137">
        <v>0</v>
      </c>
      <c r="J77" s="138">
        <v>0</v>
      </c>
      <c r="K77" s="139">
        <v>0</v>
      </c>
      <c r="L77" s="123">
        <v>21</v>
      </c>
      <c r="M77" s="123">
        <f t="shared" si="12"/>
        <v>0</v>
      </c>
      <c r="N77" s="123">
        <v>0</v>
      </c>
      <c r="O77" s="123">
        <f t="shared" si="13"/>
        <v>0</v>
      </c>
      <c r="P77" s="123">
        <v>0</v>
      </c>
      <c r="Q77" s="123">
        <f t="shared" si="14"/>
        <v>0</v>
      </c>
      <c r="R77" s="123"/>
      <c r="S77" s="123" t="s">
        <v>106</v>
      </c>
      <c r="T77" s="123" t="s">
        <v>115</v>
      </c>
      <c r="U77" s="123">
        <v>0.63280000000000003</v>
      </c>
      <c r="V77" s="123">
        <f t="shared" si="15"/>
        <v>10.76</v>
      </c>
      <c r="W77" s="123"/>
      <c r="X77" s="123" t="s">
        <v>108</v>
      </c>
      <c r="Y77" s="114"/>
      <c r="Z77" s="114"/>
      <c r="AA77" s="114"/>
      <c r="AB77" s="114"/>
      <c r="AC77" s="114"/>
      <c r="AD77" s="114"/>
      <c r="AE77" s="114"/>
      <c r="AF77" s="114"/>
      <c r="AG77" s="114" t="s">
        <v>109</v>
      </c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</row>
    <row r="78" spans="1:60" outlineLevel="1" x14ac:dyDescent="0.2">
      <c r="A78" s="140">
        <v>63</v>
      </c>
      <c r="B78" s="141" t="s">
        <v>232</v>
      </c>
      <c r="C78" s="149" t="s">
        <v>233</v>
      </c>
      <c r="D78" s="142" t="s">
        <v>141</v>
      </c>
      <c r="E78" s="143">
        <v>17</v>
      </c>
      <c r="F78" s="137">
        <v>0</v>
      </c>
      <c r="G78" s="137">
        <v>0</v>
      </c>
      <c r="H78" s="138">
        <v>0</v>
      </c>
      <c r="I78" s="137">
        <v>0</v>
      </c>
      <c r="J78" s="138">
        <v>0</v>
      </c>
      <c r="K78" s="139">
        <v>0</v>
      </c>
      <c r="L78" s="123">
        <v>21</v>
      </c>
      <c r="M78" s="123">
        <f t="shared" si="12"/>
        <v>0</v>
      </c>
      <c r="N78" s="123">
        <v>2.0000000000000001E-4</v>
      </c>
      <c r="O78" s="123">
        <f t="shared" si="13"/>
        <v>0</v>
      </c>
      <c r="P78" s="123">
        <v>0</v>
      </c>
      <c r="Q78" s="123">
        <f t="shared" si="14"/>
        <v>0</v>
      </c>
      <c r="R78" s="123" t="s">
        <v>152</v>
      </c>
      <c r="S78" s="123" t="s">
        <v>115</v>
      </c>
      <c r="T78" s="123" t="s">
        <v>115</v>
      </c>
      <c r="U78" s="123">
        <v>0</v>
      </c>
      <c r="V78" s="123">
        <f t="shared" si="15"/>
        <v>0</v>
      </c>
      <c r="W78" s="123"/>
      <c r="X78" s="123" t="s">
        <v>144</v>
      </c>
      <c r="Y78" s="114"/>
      <c r="Z78" s="114"/>
      <c r="AA78" s="114"/>
      <c r="AB78" s="114"/>
      <c r="AC78" s="114"/>
      <c r="AD78" s="114"/>
      <c r="AE78" s="114"/>
      <c r="AF78" s="114"/>
      <c r="AG78" s="114" t="s">
        <v>145</v>
      </c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</row>
    <row r="79" spans="1:60" outlineLevel="1" x14ac:dyDescent="0.2">
      <c r="A79" s="140">
        <v>64</v>
      </c>
      <c r="B79" s="141" t="s">
        <v>230</v>
      </c>
      <c r="C79" s="149" t="s">
        <v>231</v>
      </c>
      <c r="D79" s="142" t="s">
        <v>141</v>
      </c>
      <c r="E79" s="143">
        <v>6</v>
      </c>
      <c r="F79" s="137">
        <v>0</v>
      </c>
      <c r="G79" s="137">
        <v>0</v>
      </c>
      <c r="H79" s="138">
        <v>0</v>
      </c>
      <c r="I79" s="137">
        <v>0</v>
      </c>
      <c r="J79" s="138">
        <v>0</v>
      </c>
      <c r="K79" s="139">
        <v>0</v>
      </c>
      <c r="L79" s="123">
        <v>21</v>
      </c>
      <c r="M79" s="123">
        <f t="shared" si="12"/>
        <v>0</v>
      </c>
      <c r="N79" s="123">
        <v>0</v>
      </c>
      <c r="O79" s="123">
        <f t="shared" si="13"/>
        <v>0</v>
      </c>
      <c r="P79" s="123">
        <v>0</v>
      </c>
      <c r="Q79" s="123">
        <f t="shared" si="14"/>
        <v>0</v>
      </c>
      <c r="R79" s="123"/>
      <c r="S79" s="123" t="s">
        <v>106</v>
      </c>
      <c r="T79" s="123" t="s">
        <v>115</v>
      </c>
      <c r="U79" s="123">
        <v>0.63280000000000003</v>
      </c>
      <c r="V79" s="123">
        <f t="shared" si="15"/>
        <v>3.8</v>
      </c>
      <c r="W79" s="123"/>
      <c r="X79" s="123" t="s">
        <v>108</v>
      </c>
      <c r="Y79" s="114"/>
      <c r="Z79" s="114"/>
      <c r="AA79" s="114"/>
      <c r="AB79" s="114"/>
      <c r="AC79" s="114"/>
      <c r="AD79" s="114"/>
      <c r="AE79" s="114"/>
      <c r="AF79" s="114"/>
      <c r="AG79" s="114" t="s">
        <v>109</v>
      </c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  <c r="BH79" s="114"/>
    </row>
    <row r="80" spans="1:60" outlineLevel="1" x14ac:dyDescent="0.2">
      <c r="A80" s="140">
        <v>65</v>
      </c>
      <c r="B80" s="141" t="s">
        <v>234</v>
      </c>
      <c r="C80" s="149" t="s">
        <v>235</v>
      </c>
      <c r="D80" s="142" t="s">
        <v>141</v>
      </c>
      <c r="E80" s="143">
        <v>6</v>
      </c>
      <c r="F80" s="137">
        <v>0</v>
      </c>
      <c r="G80" s="137">
        <v>0</v>
      </c>
      <c r="H80" s="138">
        <v>0</v>
      </c>
      <c r="I80" s="137">
        <v>0</v>
      </c>
      <c r="J80" s="138">
        <v>0</v>
      </c>
      <c r="K80" s="139">
        <v>0</v>
      </c>
      <c r="L80" s="123">
        <v>21</v>
      </c>
      <c r="M80" s="123">
        <f t="shared" si="12"/>
        <v>0</v>
      </c>
      <c r="N80" s="123">
        <v>6.9999999999999994E-5</v>
      </c>
      <c r="O80" s="123">
        <f t="shared" si="13"/>
        <v>0</v>
      </c>
      <c r="P80" s="123">
        <v>0</v>
      </c>
      <c r="Q80" s="123">
        <f t="shared" si="14"/>
        <v>0</v>
      </c>
      <c r="R80" s="123" t="s">
        <v>152</v>
      </c>
      <c r="S80" s="123" t="s">
        <v>115</v>
      </c>
      <c r="T80" s="123" t="s">
        <v>115</v>
      </c>
      <c r="U80" s="123">
        <v>0</v>
      </c>
      <c r="V80" s="123">
        <f t="shared" si="15"/>
        <v>0</v>
      </c>
      <c r="W80" s="123"/>
      <c r="X80" s="123" t="s">
        <v>144</v>
      </c>
      <c r="Y80" s="114"/>
      <c r="Z80" s="114"/>
      <c r="AA80" s="114"/>
      <c r="AB80" s="114"/>
      <c r="AC80" s="114"/>
      <c r="AD80" s="114"/>
      <c r="AE80" s="114"/>
      <c r="AF80" s="114"/>
      <c r="AG80" s="114" t="s">
        <v>145</v>
      </c>
      <c r="AH80" s="114"/>
      <c r="AI80" s="114"/>
      <c r="AJ80" s="114"/>
      <c r="AK80" s="114"/>
      <c r="AL80" s="11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  <c r="BH80" s="114"/>
    </row>
    <row r="81" spans="1:60" outlineLevel="1" x14ac:dyDescent="0.2">
      <c r="A81" s="140">
        <v>66</v>
      </c>
      <c r="B81" s="141" t="s">
        <v>230</v>
      </c>
      <c r="C81" s="149" t="s">
        <v>231</v>
      </c>
      <c r="D81" s="142" t="s">
        <v>141</v>
      </c>
      <c r="E81" s="143">
        <v>3</v>
      </c>
      <c r="F81" s="137">
        <v>0</v>
      </c>
      <c r="G81" s="137">
        <v>0</v>
      </c>
      <c r="H81" s="138">
        <v>0</v>
      </c>
      <c r="I81" s="137">
        <v>0</v>
      </c>
      <c r="J81" s="138">
        <v>0</v>
      </c>
      <c r="K81" s="139">
        <v>0</v>
      </c>
      <c r="L81" s="123">
        <v>21</v>
      </c>
      <c r="M81" s="123">
        <f t="shared" si="12"/>
        <v>0</v>
      </c>
      <c r="N81" s="123">
        <v>0</v>
      </c>
      <c r="O81" s="123">
        <f t="shared" si="13"/>
        <v>0</v>
      </c>
      <c r="P81" s="123">
        <v>0</v>
      </c>
      <c r="Q81" s="123">
        <f t="shared" si="14"/>
        <v>0</v>
      </c>
      <c r="R81" s="123"/>
      <c r="S81" s="123" t="s">
        <v>106</v>
      </c>
      <c r="T81" s="123" t="s">
        <v>115</v>
      </c>
      <c r="U81" s="123">
        <v>0.63280000000000003</v>
      </c>
      <c r="V81" s="123">
        <f t="shared" si="15"/>
        <v>1.9</v>
      </c>
      <c r="W81" s="123"/>
      <c r="X81" s="123" t="s">
        <v>108</v>
      </c>
      <c r="Y81" s="114"/>
      <c r="Z81" s="114"/>
      <c r="AA81" s="114"/>
      <c r="AB81" s="114"/>
      <c r="AC81" s="114"/>
      <c r="AD81" s="114"/>
      <c r="AE81" s="114"/>
      <c r="AF81" s="114"/>
      <c r="AG81" s="114" t="s">
        <v>109</v>
      </c>
      <c r="AH81" s="114"/>
      <c r="AI81" s="114"/>
      <c r="AJ81" s="114"/>
      <c r="AK81" s="114"/>
      <c r="AL81" s="114"/>
      <c r="AM81" s="114"/>
      <c r="AN81" s="114"/>
      <c r="AO81" s="114"/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  <c r="BH81" s="114"/>
    </row>
    <row r="82" spans="1:60" outlineLevel="1" x14ac:dyDescent="0.2">
      <c r="A82" s="140">
        <v>67</v>
      </c>
      <c r="B82" s="141" t="s">
        <v>236</v>
      </c>
      <c r="C82" s="149" t="s">
        <v>237</v>
      </c>
      <c r="D82" s="142" t="s">
        <v>141</v>
      </c>
      <c r="E82" s="143">
        <v>3</v>
      </c>
      <c r="F82" s="137">
        <v>0</v>
      </c>
      <c r="G82" s="137">
        <v>0</v>
      </c>
      <c r="H82" s="138">
        <v>0</v>
      </c>
      <c r="I82" s="137">
        <v>0</v>
      </c>
      <c r="J82" s="138">
        <v>0</v>
      </c>
      <c r="K82" s="139">
        <v>0</v>
      </c>
      <c r="L82" s="123">
        <v>21</v>
      </c>
      <c r="M82" s="123">
        <f t="shared" si="12"/>
        <v>0</v>
      </c>
      <c r="N82" s="123">
        <v>5.0000000000000002E-5</v>
      </c>
      <c r="O82" s="123">
        <f t="shared" si="13"/>
        <v>0</v>
      </c>
      <c r="P82" s="123">
        <v>0</v>
      </c>
      <c r="Q82" s="123">
        <f t="shared" si="14"/>
        <v>0</v>
      </c>
      <c r="R82" s="123" t="s">
        <v>152</v>
      </c>
      <c r="S82" s="123" t="s">
        <v>115</v>
      </c>
      <c r="T82" s="123" t="s">
        <v>115</v>
      </c>
      <c r="U82" s="123">
        <v>0</v>
      </c>
      <c r="V82" s="123">
        <f t="shared" si="15"/>
        <v>0</v>
      </c>
      <c r="W82" s="123"/>
      <c r="X82" s="123" t="s">
        <v>144</v>
      </c>
      <c r="Y82" s="114"/>
      <c r="Z82" s="114"/>
      <c r="AA82" s="114"/>
      <c r="AB82" s="114"/>
      <c r="AC82" s="114"/>
      <c r="AD82" s="114"/>
      <c r="AE82" s="114"/>
      <c r="AF82" s="114"/>
      <c r="AG82" s="114" t="s">
        <v>145</v>
      </c>
      <c r="AH82" s="114"/>
      <c r="AI82" s="114"/>
      <c r="AJ82" s="114"/>
      <c r="AK82" s="114"/>
      <c r="AL82" s="11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  <c r="BB82" s="114"/>
      <c r="BC82" s="114"/>
      <c r="BD82" s="114"/>
      <c r="BE82" s="114"/>
      <c r="BF82" s="114"/>
      <c r="BG82" s="114"/>
      <c r="BH82" s="114"/>
    </row>
    <row r="83" spans="1:60" outlineLevel="1" x14ac:dyDescent="0.2">
      <c r="A83" s="140">
        <v>68</v>
      </c>
      <c r="B83" s="141" t="s">
        <v>230</v>
      </c>
      <c r="C83" s="149" t="s">
        <v>231</v>
      </c>
      <c r="D83" s="142" t="s">
        <v>141</v>
      </c>
      <c r="E83" s="143">
        <v>10</v>
      </c>
      <c r="F83" s="137">
        <v>0</v>
      </c>
      <c r="G83" s="137">
        <v>0</v>
      </c>
      <c r="H83" s="138">
        <v>0</v>
      </c>
      <c r="I83" s="137">
        <v>0</v>
      </c>
      <c r="J83" s="138">
        <v>0</v>
      </c>
      <c r="K83" s="139">
        <v>0</v>
      </c>
      <c r="L83" s="123">
        <v>21</v>
      </c>
      <c r="M83" s="123">
        <f t="shared" si="12"/>
        <v>0</v>
      </c>
      <c r="N83" s="123">
        <v>0</v>
      </c>
      <c r="O83" s="123">
        <f t="shared" si="13"/>
        <v>0</v>
      </c>
      <c r="P83" s="123">
        <v>0</v>
      </c>
      <c r="Q83" s="123">
        <f t="shared" si="14"/>
        <v>0</v>
      </c>
      <c r="R83" s="123"/>
      <c r="S83" s="123" t="s">
        <v>106</v>
      </c>
      <c r="T83" s="123" t="s">
        <v>115</v>
      </c>
      <c r="U83" s="123">
        <v>0.63280000000000003</v>
      </c>
      <c r="V83" s="123">
        <f t="shared" si="15"/>
        <v>6.33</v>
      </c>
      <c r="W83" s="123"/>
      <c r="X83" s="123" t="s">
        <v>108</v>
      </c>
      <c r="Y83" s="114"/>
      <c r="Z83" s="114"/>
      <c r="AA83" s="114"/>
      <c r="AB83" s="114"/>
      <c r="AC83" s="114"/>
      <c r="AD83" s="114"/>
      <c r="AE83" s="114"/>
      <c r="AF83" s="114"/>
      <c r="AG83" s="114" t="s">
        <v>109</v>
      </c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4"/>
      <c r="BC83" s="114"/>
      <c r="BD83" s="114"/>
      <c r="BE83" s="114"/>
      <c r="BF83" s="114"/>
      <c r="BG83" s="114"/>
      <c r="BH83" s="114"/>
    </row>
    <row r="84" spans="1:60" outlineLevel="1" x14ac:dyDescent="0.2">
      <c r="A84" s="140">
        <v>69</v>
      </c>
      <c r="B84" s="141" t="s">
        <v>238</v>
      </c>
      <c r="C84" s="149" t="s">
        <v>239</v>
      </c>
      <c r="D84" s="142" t="s">
        <v>141</v>
      </c>
      <c r="E84" s="143">
        <v>10</v>
      </c>
      <c r="F84" s="137">
        <v>0</v>
      </c>
      <c r="G84" s="137">
        <v>0</v>
      </c>
      <c r="H84" s="138">
        <v>0</v>
      </c>
      <c r="I84" s="137">
        <v>0</v>
      </c>
      <c r="J84" s="138">
        <v>0</v>
      </c>
      <c r="K84" s="139">
        <v>0</v>
      </c>
      <c r="L84" s="123">
        <v>21</v>
      </c>
      <c r="M84" s="123">
        <f t="shared" si="12"/>
        <v>0</v>
      </c>
      <c r="N84" s="123">
        <v>1.2E-4</v>
      </c>
      <c r="O84" s="123">
        <f t="shared" si="13"/>
        <v>0</v>
      </c>
      <c r="P84" s="123">
        <v>0</v>
      </c>
      <c r="Q84" s="123">
        <f t="shared" si="14"/>
        <v>0</v>
      </c>
      <c r="R84" s="123" t="s">
        <v>152</v>
      </c>
      <c r="S84" s="123" t="s">
        <v>115</v>
      </c>
      <c r="T84" s="123" t="s">
        <v>115</v>
      </c>
      <c r="U84" s="123">
        <v>0</v>
      </c>
      <c r="V84" s="123">
        <f t="shared" si="15"/>
        <v>0</v>
      </c>
      <c r="W84" s="123"/>
      <c r="X84" s="123" t="s">
        <v>144</v>
      </c>
      <c r="Y84" s="114"/>
      <c r="Z84" s="114"/>
      <c r="AA84" s="114"/>
      <c r="AB84" s="114"/>
      <c r="AC84" s="114"/>
      <c r="AD84" s="114"/>
      <c r="AE84" s="114"/>
      <c r="AF84" s="114"/>
      <c r="AG84" s="114" t="s">
        <v>145</v>
      </c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  <c r="BH84" s="114"/>
    </row>
    <row r="85" spans="1:60" ht="22.5" outlineLevel="1" x14ac:dyDescent="0.2">
      <c r="A85" s="140">
        <v>70</v>
      </c>
      <c r="B85" s="141" t="s">
        <v>228</v>
      </c>
      <c r="C85" s="149" t="s">
        <v>229</v>
      </c>
      <c r="D85" s="142" t="s">
        <v>141</v>
      </c>
      <c r="E85" s="143">
        <v>5</v>
      </c>
      <c r="F85" s="137">
        <v>0</v>
      </c>
      <c r="G85" s="137">
        <v>0</v>
      </c>
      <c r="H85" s="138">
        <v>0</v>
      </c>
      <c r="I85" s="137">
        <v>0</v>
      </c>
      <c r="J85" s="138">
        <v>0</v>
      </c>
      <c r="K85" s="139">
        <v>0</v>
      </c>
      <c r="L85" s="123">
        <v>21</v>
      </c>
      <c r="M85" s="123">
        <f t="shared" si="12"/>
        <v>0</v>
      </c>
      <c r="N85" s="123">
        <v>4.8999999999999998E-4</v>
      </c>
      <c r="O85" s="123">
        <f t="shared" si="13"/>
        <v>0</v>
      </c>
      <c r="P85" s="123">
        <v>0</v>
      </c>
      <c r="Q85" s="123">
        <f t="shared" si="14"/>
        <v>0</v>
      </c>
      <c r="R85" s="123"/>
      <c r="S85" s="123" t="s">
        <v>115</v>
      </c>
      <c r="T85" s="123" t="s">
        <v>115</v>
      </c>
      <c r="U85" s="123">
        <v>0.13300000000000001</v>
      </c>
      <c r="V85" s="123">
        <f t="shared" si="15"/>
        <v>0.67</v>
      </c>
      <c r="W85" s="123"/>
      <c r="X85" s="123" t="s">
        <v>108</v>
      </c>
      <c r="Y85" s="114"/>
      <c r="Z85" s="114"/>
      <c r="AA85" s="114"/>
      <c r="AB85" s="114"/>
      <c r="AC85" s="114"/>
      <c r="AD85" s="114"/>
      <c r="AE85" s="114"/>
      <c r="AF85" s="114"/>
      <c r="AG85" s="114" t="s">
        <v>109</v>
      </c>
      <c r="AH85" s="114"/>
      <c r="AI85" s="114"/>
      <c r="AJ85" s="114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  <c r="BH85" s="114"/>
    </row>
    <row r="86" spans="1:60" outlineLevel="1" x14ac:dyDescent="0.2">
      <c r="A86" s="140">
        <v>71</v>
      </c>
      <c r="B86" s="141" t="s">
        <v>240</v>
      </c>
      <c r="C86" s="149" t="s">
        <v>241</v>
      </c>
      <c r="D86" s="142" t="s">
        <v>141</v>
      </c>
      <c r="E86" s="143">
        <v>28</v>
      </c>
      <c r="F86" s="137">
        <v>0</v>
      </c>
      <c r="G86" s="137">
        <v>0</v>
      </c>
      <c r="H86" s="138">
        <v>0</v>
      </c>
      <c r="I86" s="137">
        <v>0</v>
      </c>
      <c r="J86" s="138">
        <v>0</v>
      </c>
      <c r="K86" s="139">
        <v>0</v>
      </c>
      <c r="L86" s="123">
        <v>21</v>
      </c>
      <c r="M86" s="123">
        <f t="shared" si="12"/>
        <v>0</v>
      </c>
      <c r="N86" s="123">
        <v>0</v>
      </c>
      <c r="O86" s="123">
        <f t="shared" si="13"/>
        <v>0</v>
      </c>
      <c r="P86" s="123">
        <v>0</v>
      </c>
      <c r="Q86" s="123">
        <f t="shared" si="14"/>
        <v>0</v>
      </c>
      <c r="R86" s="123"/>
      <c r="S86" s="123" t="s">
        <v>115</v>
      </c>
      <c r="T86" s="123" t="s">
        <v>115</v>
      </c>
      <c r="U86" s="123">
        <v>0.88080000000000003</v>
      </c>
      <c r="V86" s="123">
        <f t="shared" si="15"/>
        <v>24.66</v>
      </c>
      <c r="W86" s="123"/>
      <c r="X86" s="123" t="s">
        <v>108</v>
      </c>
      <c r="Y86" s="114"/>
      <c r="Z86" s="114"/>
      <c r="AA86" s="114"/>
      <c r="AB86" s="114"/>
      <c r="AC86" s="114"/>
      <c r="AD86" s="114"/>
      <c r="AE86" s="114"/>
      <c r="AF86" s="114"/>
      <c r="AG86" s="114" t="s">
        <v>109</v>
      </c>
      <c r="AH86" s="114"/>
      <c r="AI86" s="114"/>
      <c r="AJ86" s="114"/>
      <c r="AK86" s="114"/>
      <c r="AL86" s="11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  <c r="BB86" s="114"/>
      <c r="BC86" s="114"/>
      <c r="BD86" s="114"/>
      <c r="BE86" s="114"/>
      <c r="BF86" s="114"/>
      <c r="BG86" s="114"/>
      <c r="BH86" s="114"/>
    </row>
    <row r="87" spans="1:60" outlineLevel="1" x14ac:dyDescent="0.2">
      <c r="A87" s="140">
        <v>72</v>
      </c>
      <c r="B87" s="141" t="s">
        <v>242</v>
      </c>
      <c r="C87" s="149" t="s">
        <v>243</v>
      </c>
      <c r="D87" s="142" t="s">
        <v>141</v>
      </c>
      <c r="E87" s="143">
        <v>28</v>
      </c>
      <c r="F87" s="137">
        <v>0</v>
      </c>
      <c r="G87" s="137">
        <v>0</v>
      </c>
      <c r="H87" s="138">
        <v>0</v>
      </c>
      <c r="I87" s="137">
        <v>0</v>
      </c>
      <c r="J87" s="138">
        <v>0</v>
      </c>
      <c r="K87" s="139">
        <v>0</v>
      </c>
      <c r="L87" s="123">
        <v>21</v>
      </c>
      <c r="M87" s="123">
        <f t="shared" si="12"/>
        <v>0</v>
      </c>
      <c r="N87" s="123">
        <v>3.8000000000000002E-4</v>
      </c>
      <c r="O87" s="123">
        <f t="shared" si="13"/>
        <v>0.01</v>
      </c>
      <c r="P87" s="123">
        <v>0</v>
      </c>
      <c r="Q87" s="123">
        <f t="shared" si="14"/>
        <v>0</v>
      </c>
      <c r="R87" s="123" t="s">
        <v>152</v>
      </c>
      <c r="S87" s="123" t="s">
        <v>115</v>
      </c>
      <c r="T87" s="123" t="s">
        <v>115</v>
      </c>
      <c r="U87" s="123">
        <v>0</v>
      </c>
      <c r="V87" s="123">
        <f t="shared" si="15"/>
        <v>0</v>
      </c>
      <c r="W87" s="123"/>
      <c r="X87" s="123" t="s">
        <v>144</v>
      </c>
      <c r="Y87" s="114"/>
      <c r="Z87" s="114"/>
      <c r="AA87" s="114"/>
      <c r="AB87" s="114"/>
      <c r="AC87" s="114"/>
      <c r="AD87" s="114"/>
      <c r="AE87" s="114"/>
      <c r="AF87" s="114"/>
      <c r="AG87" s="114" t="s">
        <v>145</v>
      </c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</row>
    <row r="88" spans="1:60" outlineLevel="1" x14ac:dyDescent="0.2">
      <c r="A88" s="140">
        <v>73</v>
      </c>
      <c r="B88" s="141" t="s">
        <v>240</v>
      </c>
      <c r="C88" s="149" t="s">
        <v>241</v>
      </c>
      <c r="D88" s="142" t="s">
        <v>141</v>
      </c>
      <c r="E88" s="143">
        <v>27</v>
      </c>
      <c r="F88" s="137">
        <v>0</v>
      </c>
      <c r="G88" s="137">
        <v>0</v>
      </c>
      <c r="H88" s="138">
        <v>0</v>
      </c>
      <c r="I88" s="137">
        <v>0</v>
      </c>
      <c r="J88" s="138">
        <v>0</v>
      </c>
      <c r="K88" s="139">
        <v>0</v>
      </c>
      <c r="L88" s="123">
        <v>21</v>
      </c>
      <c r="M88" s="123">
        <f t="shared" si="12"/>
        <v>0</v>
      </c>
      <c r="N88" s="123">
        <v>0</v>
      </c>
      <c r="O88" s="123">
        <f t="shared" si="13"/>
        <v>0</v>
      </c>
      <c r="P88" s="123">
        <v>0</v>
      </c>
      <c r="Q88" s="123">
        <f t="shared" si="14"/>
        <v>0</v>
      </c>
      <c r="R88" s="123"/>
      <c r="S88" s="123" t="s">
        <v>115</v>
      </c>
      <c r="T88" s="123" t="s">
        <v>115</v>
      </c>
      <c r="U88" s="123">
        <v>0.88080000000000003</v>
      </c>
      <c r="V88" s="123">
        <f t="shared" si="15"/>
        <v>23.78</v>
      </c>
      <c r="W88" s="123"/>
      <c r="X88" s="123" t="s">
        <v>108</v>
      </c>
      <c r="Y88" s="114"/>
      <c r="Z88" s="114"/>
      <c r="AA88" s="114"/>
      <c r="AB88" s="114"/>
      <c r="AC88" s="114"/>
      <c r="AD88" s="114"/>
      <c r="AE88" s="114"/>
      <c r="AF88" s="114"/>
      <c r="AG88" s="114" t="s">
        <v>109</v>
      </c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  <c r="BE88" s="114"/>
      <c r="BF88" s="114"/>
      <c r="BG88" s="114"/>
      <c r="BH88" s="114"/>
    </row>
    <row r="89" spans="1:60" outlineLevel="1" x14ac:dyDescent="0.2">
      <c r="A89" s="140">
        <v>74</v>
      </c>
      <c r="B89" s="141" t="s">
        <v>244</v>
      </c>
      <c r="C89" s="149" t="s">
        <v>245</v>
      </c>
      <c r="D89" s="142" t="s">
        <v>141</v>
      </c>
      <c r="E89" s="143">
        <v>27</v>
      </c>
      <c r="F89" s="137">
        <v>0</v>
      </c>
      <c r="G89" s="137">
        <v>0</v>
      </c>
      <c r="H89" s="138">
        <v>0</v>
      </c>
      <c r="I89" s="137">
        <v>0</v>
      </c>
      <c r="J89" s="138">
        <v>0</v>
      </c>
      <c r="K89" s="139">
        <v>0</v>
      </c>
      <c r="L89" s="123">
        <v>21</v>
      </c>
      <c r="M89" s="123">
        <f t="shared" si="12"/>
        <v>0</v>
      </c>
      <c r="N89" s="123">
        <v>1.8000000000000001E-4</v>
      </c>
      <c r="O89" s="123">
        <f t="shared" si="13"/>
        <v>0</v>
      </c>
      <c r="P89" s="123">
        <v>0</v>
      </c>
      <c r="Q89" s="123">
        <f t="shared" si="14"/>
        <v>0</v>
      </c>
      <c r="R89" s="123" t="s">
        <v>152</v>
      </c>
      <c r="S89" s="123" t="s">
        <v>115</v>
      </c>
      <c r="T89" s="123" t="s">
        <v>115</v>
      </c>
      <c r="U89" s="123">
        <v>0</v>
      </c>
      <c r="V89" s="123">
        <f t="shared" si="15"/>
        <v>0</v>
      </c>
      <c r="W89" s="123"/>
      <c r="X89" s="123" t="s">
        <v>144</v>
      </c>
      <c r="Y89" s="114"/>
      <c r="Z89" s="114"/>
      <c r="AA89" s="114"/>
      <c r="AB89" s="114"/>
      <c r="AC89" s="114"/>
      <c r="AD89" s="114"/>
      <c r="AE89" s="114"/>
      <c r="AF89" s="114"/>
      <c r="AG89" s="114" t="s">
        <v>145</v>
      </c>
      <c r="AH89" s="114"/>
      <c r="AI89" s="114"/>
      <c r="AJ89" s="114"/>
      <c r="AK89" s="114"/>
      <c r="AL89" s="11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  <c r="BD89" s="114"/>
      <c r="BE89" s="114"/>
      <c r="BF89" s="114"/>
      <c r="BG89" s="114"/>
      <c r="BH89" s="114"/>
    </row>
    <row r="90" spans="1:60" outlineLevel="1" x14ac:dyDescent="0.2">
      <c r="A90" s="140">
        <v>75</v>
      </c>
      <c r="B90" s="141" t="s">
        <v>240</v>
      </c>
      <c r="C90" s="149" t="s">
        <v>241</v>
      </c>
      <c r="D90" s="142" t="s">
        <v>141</v>
      </c>
      <c r="E90" s="143">
        <v>7</v>
      </c>
      <c r="F90" s="137">
        <v>0</v>
      </c>
      <c r="G90" s="137">
        <v>0</v>
      </c>
      <c r="H90" s="138">
        <v>0</v>
      </c>
      <c r="I90" s="137">
        <v>0</v>
      </c>
      <c r="J90" s="138">
        <v>0</v>
      </c>
      <c r="K90" s="139">
        <v>0</v>
      </c>
      <c r="L90" s="123">
        <v>21</v>
      </c>
      <c r="M90" s="123">
        <f t="shared" si="12"/>
        <v>0</v>
      </c>
      <c r="N90" s="123">
        <v>0</v>
      </c>
      <c r="O90" s="123">
        <f t="shared" si="13"/>
        <v>0</v>
      </c>
      <c r="P90" s="123">
        <v>0</v>
      </c>
      <c r="Q90" s="123">
        <f t="shared" si="14"/>
        <v>0</v>
      </c>
      <c r="R90" s="123"/>
      <c r="S90" s="123" t="s">
        <v>115</v>
      </c>
      <c r="T90" s="123" t="s">
        <v>115</v>
      </c>
      <c r="U90" s="123">
        <v>0.88080000000000003</v>
      </c>
      <c r="V90" s="123">
        <f t="shared" si="15"/>
        <v>6.17</v>
      </c>
      <c r="W90" s="123"/>
      <c r="X90" s="123" t="s">
        <v>108</v>
      </c>
      <c r="Y90" s="114"/>
      <c r="Z90" s="114"/>
      <c r="AA90" s="114"/>
      <c r="AB90" s="114"/>
      <c r="AC90" s="114"/>
      <c r="AD90" s="114"/>
      <c r="AE90" s="114"/>
      <c r="AF90" s="114"/>
      <c r="AG90" s="114" t="s">
        <v>109</v>
      </c>
      <c r="AH90" s="114"/>
      <c r="AI90" s="114"/>
      <c r="AJ90" s="114"/>
      <c r="AK90" s="114"/>
      <c r="AL90" s="11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  <c r="BB90" s="114"/>
      <c r="BC90" s="114"/>
      <c r="BD90" s="114"/>
      <c r="BE90" s="114"/>
      <c r="BF90" s="114"/>
      <c r="BG90" s="114"/>
      <c r="BH90" s="114"/>
    </row>
    <row r="91" spans="1:60" outlineLevel="1" x14ac:dyDescent="0.2">
      <c r="A91" s="140">
        <v>76</v>
      </c>
      <c r="B91" s="141" t="s">
        <v>246</v>
      </c>
      <c r="C91" s="149" t="s">
        <v>247</v>
      </c>
      <c r="D91" s="142" t="s">
        <v>141</v>
      </c>
      <c r="E91" s="143">
        <v>7</v>
      </c>
      <c r="F91" s="137">
        <v>0</v>
      </c>
      <c r="G91" s="137">
        <v>0</v>
      </c>
      <c r="H91" s="138">
        <v>0</v>
      </c>
      <c r="I91" s="137">
        <v>0</v>
      </c>
      <c r="J91" s="138">
        <v>0</v>
      </c>
      <c r="K91" s="139">
        <v>0</v>
      </c>
      <c r="L91" s="123">
        <v>21</v>
      </c>
      <c r="M91" s="123">
        <f t="shared" si="12"/>
        <v>0</v>
      </c>
      <c r="N91" s="123">
        <v>1E-4</v>
      </c>
      <c r="O91" s="123">
        <f t="shared" si="13"/>
        <v>0</v>
      </c>
      <c r="P91" s="123">
        <v>0</v>
      </c>
      <c r="Q91" s="123">
        <f t="shared" si="14"/>
        <v>0</v>
      </c>
      <c r="R91" s="123"/>
      <c r="S91" s="123" t="s">
        <v>106</v>
      </c>
      <c r="T91" s="123" t="s">
        <v>115</v>
      </c>
      <c r="U91" s="123">
        <v>0</v>
      </c>
      <c r="V91" s="123">
        <f t="shared" si="15"/>
        <v>0</v>
      </c>
      <c r="W91" s="123"/>
      <c r="X91" s="123" t="s">
        <v>144</v>
      </c>
      <c r="Y91" s="114"/>
      <c r="Z91" s="114"/>
      <c r="AA91" s="114"/>
      <c r="AB91" s="114"/>
      <c r="AC91" s="114"/>
      <c r="AD91" s="114"/>
      <c r="AE91" s="114"/>
      <c r="AF91" s="114"/>
      <c r="AG91" s="114" t="s">
        <v>145</v>
      </c>
      <c r="AH91" s="114"/>
      <c r="AI91" s="114"/>
      <c r="AJ91" s="114"/>
      <c r="AK91" s="114"/>
      <c r="AL91" s="11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  <c r="BB91" s="114"/>
      <c r="BC91" s="114"/>
      <c r="BD91" s="114"/>
      <c r="BE91" s="114"/>
      <c r="BF91" s="114"/>
      <c r="BG91" s="114"/>
      <c r="BH91" s="114"/>
    </row>
    <row r="92" spans="1:60" outlineLevel="1" x14ac:dyDescent="0.2">
      <c r="A92" s="140">
        <v>77</v>
      </c>
      <c r="B92" s="141" t="s">
        <v>240</v>
      </c>
      <c r="C92" s="149" t="s">
        <v>241</v>
      </c>
      <c r="D92" s="142" t="s">
        <v>141</v>
      </c>
      <c r="E92" s="143">
        <v>4</v>
      </c>
      <c r="F92" s="137">
        <v>0</v>
      </c>
      <c r="G92" s="137">
        <v>0</v>
      </c>
      <c r="H92" s="138">
        <v>0</v>
      </c>
      <c r="I92" s="137">
        <v>0</v>
      </c>
      <c r="J92" s="138">
        <v>0</v>
      </c>
      <c r="K92" s="139">
        <v>0</v>
      </c>
      <c r="L92" s="123">
        <v>21</v>
      </c>
      <c r="M92" s="123">
        <f t="shared" si="12"/>
        <v>0</v>
      </c>
      <c r="N92" s="123">
        <v>0</v>
      </c>
      <c r="O92" s="123">
        <f t="shared" si="13"/>
        <v>0</v>
      </c>
      <c r="P92" s="123">
        <v>0</v>
      </c>
      <c r="Q92" s="123">
        <f t="shared" si="14"/>
        <v>0</v>
      </c>
      <c r="R92" s="123"/>
      <c r="S92" s="123" t="s">
        <v>115</v>
      </c>
      <c r="T92" s="123" t="s">
        <v>115</v>
      </c>
      <c r="U92" s="123">
        <v>0.88080000000000003</v>
      </c>
      <c r="V92" s="123">
        <f t="shared" si="15"/>
        <v>3.52</v>
      </c>
      <c r="W92" s="123"/>
      <c r="X92" s="123" t="s">
        <v>108</v>
      </c>
      <c r="Y92" s="114"/>
      <c r="Z92" s="114"/>
      <c r="AA92" s="114"/>
      <c r="AB92" s="114"/>
      <c r="AC92" s="114"/>
      <c r="AD92" s="114"/>
      <c r="AE92" s="114"/>
      <c r="AF92" s="114"/>
      <c r="AG92" s="114" t="s">
        <v>109</v>
      </c>
      <c r="AH92" s="114"/>
      <c r="AI92" s="114"/>
      <c r="AJ92" s="114"/>
      <c r="AK92" s="114"/>
      <c r="AL92" s="114"/>
      <c r="AM92" s="114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  <c r="BB92" s="114"/>
      <c r="BC92" s="114"/>
      <c r="BD92" s="114"/>
      <c r="BE92" s="114"/>
      <c r="BF92" s="114"/>
      <c r="BG92" s="114"/>
      <c r="BH92" s="114"/>
    </row>
    <row r="93" spans="1:60" outlineLevel="1" x14ac:dyDescent="0.2">
      <c r="A93" s="140">
        <v>78</v>
      </c>
      <c r="B93" s="141" t="s">
        <v>248</v>
      </c>
      <c r="C93" s="149" t="s">
        <v>249</v>
      </c>
      <c r="D93" s="142" t="s">
        <v>141</v>
      </c>
      <c r="E93" s="143">
        <v>4</v>
      </c>
      <c r="F93" s="137">
        <v>0</v>
      </c>
      <c r="G93" s="137">
        <v>0</v>
      </c>
      <c r="H93" s="138">
        <v>0</v>
      </c>
      <c r="I93" s="137">
        <v>0</v>
      </c>
      <c r="J93" s="138">
        <v>0</v>
      </c>
      <c r="K93" s="139">
        <v>0</v>
      </c>
      <c r="L93" s="123">
        <v>21</v>
      </c>
      <c r="M93" s="123">
        <f t="shared" si="12"/>
        <v>0</v>
      </c>
      <c r="N93" s="123">
        <v>2.5000000000000001E-4</v>
      </c>
      <c r="O93" s="123">
        <f t="shared" si="13"/>
        <v>0</v>
      </c>
      <c r="P93" s="123">
        <v>0</v>
      </c>
      <c r="Q93" s="123">
        <f t="shared" si="14"/>
        <v>0</v>
      </c>
      <c r="R93" s="123" t="s">
        <v>152</v>
      </c>
      <c r="S93" s="123" t="s">
        <v>115</v>
      </c>
      <c r="T93" s="123" t="s">
        <v>115</v>
      </c>
      <c r="U93" s="123">
        <v>0</v>
      </c>
      <c r="V93" s="123">
        <f t="shared" si="15"/>
        <v>0</v>
      </c>
      <c r="W93" s="123"/>
      <c r="X93" s="123" t="s">
        <v>144</v>
      </c>
      <c r="Y93" s="114"/>
      <c r="Z93" s="114"/>
      <c r="AA93" s="114"/>
      <c r="AB93" s="114"/>
      <c r="AC93" s="114"/>
      <c r="AD93" s="114"/>
      <c r="AE93" s="114"/>
      <c r="AF93" s="114"/>
      <c r="AG93" s="114" t="s">
        <v>145</v>
      </c>
      <c r="AH93" s="114"/>
      <c r="AI93" s="114"/>
      <c r="AJ93" s="114"/>
      <c r="AK93" s="114"/>
      <c r="AL93" s="11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  <c r="BB93" s="114"/>
      <c r="BC93" s="114"/>
      <c r="BD93" s="114"/>
      <c r="BE93" s="114"/>
      <c r="BF93" s="114"/>
      <c r="BG93" s="114"/>
      <c r="BH93" s="114"/>
    </row>
    <row r="94" spans="1:60" outlineLevel="1" x14ac:dyDescent="0.2">
      <c r="A94" s="140">
        <v>79</v>
      </c>
      <c r="B94" s="141" t="s">
        <v>240</v>
      </c>
      <c r="C94" s="149" t="s">
        <v>241</v>
      </c>
      <c r="D94" s="142" t="s">
        <v>141</v>
      </c>
      <c r="E94" s="143">
        <v>9</v>
      </c>
      <c r="F94" s="137">
        <v>0</v>
      </c>
      <c r="G94" s="137">
        <v>0</v>
      </c>
      <c r="H94" s="138">
        <v>0</v>
      </c>
      <c r="I94" s="137">
        <v>0</v>
      </c>
      <c r="J94" s="138">
        <v>0</v>
      </c>
      <c r="K94" s="139">
        <v>0</v>
      </c>
      <c r="L94" s="123">
        <v>21</v>
      </c>
      <c r="M94" s="123">
        <f t="shared" si="12"/>
        <v>0</v>
      </c>
      <c r="N94" s="123">
        <v>0</v>
      </c>
      <c r="O94" s="123">
        <f t="shared" si="13"/>
        <v>0</v>
      </c>
      <c r="P94" s="123">
        <v>0</v>
      </c>
      <c r="Q94" s="123">
        <f t="shared" si="14"/>
        <v>0</v>
      </c>
      <c r="R94" s="123"/>
      <c r="S94" s="123" t="s">
        <v>115</v>
      </c>
      <c r="T94" s="123" t="s">
        <v>115</v>
      </c>
      <c r="U94" s="123">
        <v>0.88080000000000003</v>
      </c>
      <c r="V94" s="123">
        <f t="shared" si="15"/>
        <v>7.93</v>
      </c>
      <c r="W94" s="123"/>
      <c r="X94" s="123" t="s">
        <v>108</v>
      </c>
      <c r="Y94" s="114"/>
      <c r="Z94" s="114"/>
      <c r="AA94" s="114"/>
      <c r="AB94" s="114"/>
      <c r="AC94" s="114"/>
      <c r="AD94" s="114"/>
      <c r="AE94" s="114"/>
      <c r="AF94" s="114"/>
      <c r="AG94" s="114" t="s">
        <v>109</v>
      </c>
      <c r="AH94" s="114"/>
      <c r="AI94" s="114"/>
      <c r="AJ94" s="114"/>
      <c r="AK94" s="114"/>
      <c r="AL94" s="11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114"/>
      <c r="AY94" s="114"/>
      <c r="AZ94" s="114"/>
      <c r="BA94" s="114"/>
      <c r="BB94" s="114"/>
      <c r="BC94" s="114"/>
      <c r="BD94" s="114"/>
      <c r="BE94" s="114"/>
      <c r="BF94" s="114"/>
      <c r="BG94" s="114"/>
      <c r="BH94" s="114"/>
    </row>
    <row r="95" spans="1:60" outlineLevel="1" x14ac:dyDescent="0.2">
      <c r="A95" s="140">
        <v>80</v>
      </c>
      <c r="B95" s="141" t="s">
        <v>250</v>
      </c>
      <c r="C95" s="149" t="s">
        <v>251</v>
      </c>
      <c r="D95" s="142" t="s">
        <v>141</v>
      </c>
      <c r="E95" s="143">
        <v>9</v>
      </c>
      <c r="F95" s="137">
        <v>0</v>
      </c>
      <c r="G95" s="137">
        <v>0</v>
      </c>
      <c r="H95" s="138">
        <v>0</v>
      </c>
      <c r="I95" s="137">
        <v>0</v>
      </c>
      <c r="J95" s="138">
        <v>0</v>
      </c>
      <c r="K95" s="139">
        <v>0</v>
      </c>
      <c r="L95" s="123">
        <v>21</v>
      </c>
      <c r="M95" s="123">
        <f t="shared" si="12"/>
        <v>0</v>
      </c>
      <c r="N95" s="123">
        <v>4.2999999999999999E-4</v>
      </c>
      <c r="O95" s="123">
        <f t="shared" si="13"/>
        <v>0</v>
      </c>
      <c r="P95" s="123">
        <v>0</v>
      </c>
      <c r="Q95" s="123">
        <f t="shared" si="14"/>
        <v>0</v>
      </c>
      <c r="R95" s="123"/>
      <c r="S95" s="123" t="s">
        <v>106</v>
      </c>
      <c r="T95" s="123" t="s">
        <v>115</v>
      </c>
      <c r="U95" s="123">
        <v>0</v>
      </c>
      <c r="V95" s="123">
        <f t="shared" si="15"/>
        <v>0</v>
      </c>
      <c r="W95" s="123"/>
      <c r="X95" s="123" t="s">
        <v>144</v>
      </c>
      <c r="Y95" s="114"/>
      <c r="Z95" s="114"/>
      <c r="AA95" s="114"/>
      <c r="AB95" s="114"/>
      <c r="AC95" s="114"/>
      <c r="AD95" s="114"/>
      <c r="AE95" s="114"/>
      <c r="AF95" s="114"/>
      <c r="AG95" s="114" t="s">
        <v>145</v>
      </c>
      <c r="AH95" s="114"/>
      <c r="AI95" s="114"/>
      <c r="AJ95" s="114"/>
      <c r="AK95" s="114"/>
      <c r="AL95" s="114"/>
      <c r="AM95" s="114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114"/>
      <c r="AY95" s="114"/>
      <c r="AZ95" s="114"/>
      <c r="BA95" s="114"/>
      <c r="BB95" s="114"/>
      <c r="BC95" s="114"/>
      <c r="BD95" s="114"/>
      <c r="BE95" s="114"/>
      <c r="BF95" s="114"/>
      <c r="BG95" s="114"/>
      <c r="BH95" s="114"/>
    </row>
    <row r="96" spans="1:60" outlineLevel="1" x14ac:dyDescent="0.2">
      <c r="A96" s="140">
        <v>81</v>
      </c>
      <c r="B96" s="141" t="s">
        <v>240</v>
      </c>
      <c r="C96" s="149" t="s">
        <v>241</v>
      </c>
      <c r="D96" s="142" t="s">
        <v>141</v>
      </c>
      <c r="E96" s="143">
        <v>13</v>
      </c>
      <c r="F96" s="137">
        <v>0</v>
      </c>
      <c r="G96" s="137">
        <v>0</v>
      </c>
      <c r="H96" s="138">
        <v>0</v>
      </c>
      <c r="I96" s="137">
        <v>0</v>
      </c>
      <c r="J96" s="138">
        <v>0</v>
      </c>
      <c r="K96" s="139">
        <v>0</v>
      </c>
      <c r="L96" s="123">
        <v>21</v>
      </c>
      <c r="M96" s="123">
        <f t="shared" si="12"/>
        <v>0</v>
      </c>
      <c r="N96" s="123">
        <v>0</v>
      </c>
      <c r="O96" s="123">
        <f t="shared" si="13"/>
        <v>0</v>
      </c>
      <c r="P96" s="123">
        <v>0</v>
      </c>
      <c r="Q96" s="123">
        <f t="shared" si="14"/>
        <v>0</v>
      </c>
      <c r="R96" s="123"/>
      <c r="S96" s="123" t="s">
        <v>115</v>
      </c>
      <c r="T96" s="123" t="s">
        <v>115</v>
      </c>
      <c r="U96" s="123">
        <v>0.88080000000000003</v>
      </c>
      <c r="V96" s="123">
        <f t="shared" si="15"/>
        <v>11.45</v>
      </c>
      <c r="W96" s="123"/>
      <c r="X96" s="123" t="s">
        <v>108</v>
      </c>
      <c r="Y96" s="114"/>
      <c r="Z96" s="114"/>
      <c r="AA96" s="114"/>
      <c r="AB96" s="114"/>
      <c r="AC96" s="114"/>
      <c r="AD96" s="114"/>
      <c r="AE96" s="114"/>
      <c r="AF96" s="114"/>
      <c r="AG96" s="114" t="s">
        <v>109</v>
      </c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114"/>
      <c r="AY96" s="114"/>
      <c r="AZ96" s="114"/>
      <c r="BA96" s="114"/>
      <c r="BB96" s="114"/>
      <c r="BC96" s="114"/>
      <c r="BD96" s="114"/>
      <c r="BE96" s="114"/>
      <c r="BF96" s="114"/>
      <c r="BG96" s="114"/>
      <c r="BH96" s="114"/>
    </row>
    <row r="97" spans="1:60" outlineLevel="1" x14ac:dyDescent="0.2">
      <c r="A97" s="140">
        <v>82</v>
      </c>
      <c r="B97" s="141" t="s">
        <v>252</v>
      </c>
      <c r="C97" s="149" t="s">
        <v>253</v>
      </c>
      <c r="D97" s="142" t="s">
        <v>141</v>
      </c>
      <c r="E97" s="143">
        <v>13</v>
      </c>
      <c r="F97" s="137">
        <v>0</v>
      </c>
      <c r="G97" s="137">
        <v>0</v>
      </c>
      <c r="H97" s="138">
        <v>0</v>
      </c>
      <c r="I97" s="137">
        <v>0</v>
      </c>
      <c r="J97" s="138">
        <v>0</v>
      </c>
      <c r="K97" s="139">
        <v>0</v>
      </c>
      <c r="L97" s="123">
        <v>21</v>
      </c>
      <c r="M97" s="123">
        <f t="shared" si="12"/>
        <v>0</v>
      </c>
      <c r="N97" s="123">
        <v>3.8999999999999999E-4</v>
      </c>
      <c r="O97" s="123">
        <f t="shared" si="13"/>
        <v>0.01</v>
      </c>
      <c r="P97" s="123">
        <v>0</v>
      </c>
      <c r="Q97" s="123">
        <f t="shared" si="14"/>
        <v>0</v>
      </c>
      <c r="R97" s="123" t="s">
        <v>152</v>
      </c>
      <c r="S97" s="123" t="s">
        <v>115</v>
      </c>
      <c r="T97" s="123" t="s">
        <v>115</v>
      </c>
      <c r="U97" s="123">
        <v>0</v>
      </c>
      <c r="V97" s="123">
        <f t="shared" si="15"/>
        <v>0</v>
      </c>
      <c r="W97" s="123"/>
      <c r="X97" s="123" t="s">
        <v>144</v>
      </c>
      <c r="Y97" s="114"/>
      <c r="Z97" s="114"/>
      <c r="AA97" s="114"/>
      <c r="AB97" s="114"/>
      <c r="AC97" s="114"/>
      <c r="AD97" s="114"/>
      <c r="AE97" s="114"/>
      <c r="AF97" s="114"/>
      <c r="AG97" s="114" t="s">
        <v>145</v>
      </c>
      <c r="AH97" s="114"/>
      <c r="AI97" s="114"/>
      <c r="AJ97" s="114"/>
      <c r="AK97" s="114"/>
      <c r="AL97" s="114"/>
      <c r="AM97" s="114"/>
      <c r="AN97" s="114"/>
      <c r="AO97" s="114"/>
      <c r="AP97" s="114"/>
      <c r="AQ97" s="114"/>
      <c r="AR97" s="114"/>
      <c r="AS97" s="114"/>
      <c r="AT97" s="114"/>
      <c r="AU97" s="114"/>
      <c r="AV97" s="114"/>
      <c r="AW97" s="114"/>
      <c r="AX97" s="114"/>
      <c r="AY97" s="114"/>
      <c r="AZ97" s="114"/>
      <c r="BA97" s="114"/>
      <c r="BB97" s="114"/>
      <c r="BC97" s="114"/>
      <c r="BD97" s="114"/>
      <c r="BE97" s="114"/>
      <c r="BF97" s="114"/>
      <c r="BG97" s="114"/>
      <c r="BH97" s="114"/>
    </row>
    <row r="98" spans="1:60" outlineLevel="1" x14ac:dyDescent="0.2">
      <c r="A98" s="140">
        <v>83</v>
      </c>
      <c r="B98" s="141" t="s">
        <v>254</v>
      </c>
      <c r="C98" s="149" t="s">
        <v>255</v>
      </c>
      <c r="D98" s="142" t="s">
        <v>141</v>
      </c>
      <c r="E98" s="143">
        <v>6</v>
      </c>
      <c r="F98" s="137">
        <v>0</v>
      </c>
      <c r="G98" s="137">
        <v>0</v>
      </c>
      <c r="H98" s="138">
        <v>0</v>
      </c>
      <c r="I98" s="137">
        <v>0</v>
      </c>
      <c r="J98" s="138">
        <v>0</v>
      </c>
      <c r="K98" s="139">
        <v>0</v>
      </c>
      <c r="L98" s="123">
        <v>21</v>
      </c>
      <c r="M98" s="123">
        <f t="shared" si="12"/>
        <v>0</v>
      </c>
      <c r="N98" s="123">
        <v>0</v>
      </c>
      <c r="O98" s="123">
        <f t="shared" si="13"/>
        <v>0</v>
      </c>
      <c r="P98" s="123">
        <v>0</v>
      </c>
      <c r="Q98" s="123">
        <f t="shared" si="14"/>
        <v>0</v>
      </c>
      <c r="R98" s="123"/>
      <c r="S98" s="123" t="s">
        <v>115</v>
      </c>
      <c r="T98" s="123" t="s">
        <v>115</v>
      </c>
      <c r="U98" s="123">
        <v>0.86799999999999999</v>
      </c>
      <c r="V98" s="123">
        <f t="shared" si="15"/>
        <v>5.21</v>
      </c>
      <c r="W98" s="123"/>
      <c r="X98" s="123" t="s">
        <v>108</v>
      </c>
      <c r="Y98" s="114"/>
      <c r="Z98" s="114"/>
      <c r="AA98" s="114"/>
      <c r="AB98" s="114"/>
      <c r="AC98" s="114"/>
      <c r="AD98" s="114"/>
      <c r="AE98" s="114"/>
      <c r="AF98" s="114"/>
      <c r="AG98" s="114" t="s">
        <v>109</v>
      </c>
      <c r="AH98" s="114"/>
      <c r="AI98" s="114"/>
      <c r="AJ98" s="114"/>
      <c r="AK98" s="114"/>
      <c r="AL98" s="114"/>
      <c r="AM98" s="114"/>
      <c r="AN98" s="114"/>
      <c r="AO98" s="114"/>
      <c r="AP98" s="114"/>
      <c r="AQ98" s="114"/>
      <c r="AR98" s="114"/>
      <c r="AS98" s="114"/>
      <c r="AT98" s="114"/>
      <c r="AU98" s="114"/>
      <c r="AV98" s="114"/>
      <c r="AW98" s="114"/>
      <c r="AX98" s="114"/>
      <c r="AY98" s="114"/>
      <c r="AZ98" s="114"/>
      <c r="BA98" s="114"/>
      <c r="BB98" s="114"/>
      <c r="BC98" s="114"/>
      <c r="BD98" s="114"/>
      <c r="BE98" s="114"/>
      <c r="BF98" s="114"/>
      <c r="BG98" s="114"/>
      <c r="BH98" s="114"/>
    </row>
    <row r="99" spans="1:60" outlineLevel="1" x14ac:dyDescent="0.2">
      <c r="A99" s="140">
        <v>84</v>
      </c>
      <c r="B99" s="141" t="s">
        <v>256</v>
      </c>
      <c r="C99" s="149" t="s">
        <v>257</v>
      </c>
      <c r="D99" s="142" t="s">
        <v>141</v>
      </c>
      <c r="E99" s="143">
        <v>6</v>
      </c>
      <c r="F99" s="137">
        <v>0</v>
      </c>
      <c r="G99" s="137">
        <v>0</v>
      </c>
      <c r="H99" s="138">
        <v>0</v>
      </c>
      <c r="I99" s="137">
        <v>0</v>
      </c>
      <c r="J99" s="138">
        <v>0</v>
      </c>
      <c r="K99" s="139">
        <v>0</v>
      </c>
      <c r="L99" s="123">
        <v>21</v>
      </c>
      <c r="M99" s="123">
        <f t="shared" si="12"/>
        <v>0</v>
      </c>
      <c r="N99" s="123">
        <v>5.9000000000000003E-4</v>
      </c>
      <c r="O99" s="123">
        <f t="shared" si="13"/>
        <v>0</v>
      </c>
      <c r="P99" s="123">
        <v>0</v>
      </c>
      <c r="Q99" s="123">
        <f t="shared" si="14"/>
        <v>0</v>
      </c>
      <c r="R99" s="123" t="s">
        <v>152</v>
      </c>
      <c r="S99" s="123" t="s">
        <v>115</v>
      </c>
      <c r="T99" s="123" t="s">
        <v>115</v>
      </c>
      <c r="U99" s="123">
        <v>0</v>
      </c>
      <c r="V99" s="123">
        <f t="shared" si="15"/>
        <v>0</v>
      </c>
      <c r="W99" s="123"/>
      <c r="X99" s="123" t="s">
        <v>144</v>
      </c>
      <c r="Y99" s="114"/>
      <c r="Z99" s="114"/>
      <c r="AA99" s="114"/>
      <c r="AB99" s="114"/>
      <c r="AC99" s="114"/>
      <c r="AD99" s="114"/>
      <c r="AE99" s="114"/>
      <c r="AF99" s="114"/>
      <c r="AG99" s="114" t="s">
        <v>145</v>
      </c>
      <c r="AH99" s="114"/>
      <c r="AI99" s="114"/>
      <c r="AJ99" s="114"/>
      <c r="AK99" s="114"/>
      <c r="AL99" s="114"/>
      <c r="AM99" s="114"/>
      <c r="AN99" s="114"/>
      <c r="AO99" s="114"/>
      <c r="AP99" s="114"/>
      <c r="AQ99" s="114"/>
      <c r="AR99" s="114"/>
      <c r="AS99" s="114"/>
      <c r="AT99" s="114"/>
      <c r="AU99" s="114"/>
      <c r="AV99" s="114"/>
      <c r="AW99" s="114"/>
      <c r="AX99" s="114"/>
      <c r="AY99" s="114"/>
      <c r="AZ99" s="114"/>
      <c r="BA99" s="114"/>
      <c r="BB99" s="114"/>
      <c r="BC99" s="114"/>
      <c r="BD99" s="114"/>
      <c r="BE99" s="114"/>
      <c r="BF99" s="114"/>
      <c r="BG99" s="114"/>
      <c r="BH99" s="114"/>
    </row>
    <row r="100" spans="1:60" outlineLevel="1" x14ac:dyDescent="0.2">
      <c r="A100" s="140">
        <v>85</v>
      </c>
      <c r="B100" s="141" t="s">
        <v>254</v>
      </c>
      <c r="C100" s="149" t="s">
        <v>255</v>
      </c>
      <c r="D100" s="142" t="s">
        <v>141</v>
      </c>
      <c r="E100" s="143">
        <v>23</v>
      </c>
      <c r="F100" s="137">
        <v>0</v>
      </c>
      <c r="G100" s="137">
        <v>0</v>
      </c>
      <c r="H100" s="138">
        <v>0</v>
      </c>
      <c r="I100" s="137">
        <v>0</v>
      </c>
      <c r="J100" s="138">
        <v>0</v>
      </c>
      <c r="K100" s="139">
        <v>0</v>
      </c>
      <c r="L100" s="123">
        <v>21</v>
      </c>
      <c r="M100" s="123">
        <f t="shared" si="12"/>
        <v>0</v>
      </c>
      <c r="N100" s="123">
        <v>0</v>
      </c>
      <c r="O100" s="123">
        <f t="shared" si="13"/>
        <v>0</v>
      </c>
      <c r="P100" s="123">
        <v>0</v>
      </c>
      <c r="Q100" s="123">
        <f t="shared" si="14"/>
        <v>0</v>
      </c>
      <c r="R100" s="123"/>
      <c r="S100" s="123" t="s">
        <v>115</v>
      </c>
      <c r="T100" s="123" t="s">
        <v>115</v>
      </c>
      <c r="U100" s="123">
        <v>0.86799999999999999</v>
      </c>
      <c r="V100" s="123">
        <f t="shared" si="15"/>
        <v>19.96</v>
      </c>
      <c r="W100" s="123"/>
      <c r="X100" s="123" t="s">
        <v>108</v>
      </c>
      <c r="Y100" s="114"/>
      <c r="Z100" s="114"/>
      <c r="AA100" s="114"/>
      <c r="AB100" s="114"/>
      <c r="AC100" s="114"/>
      <c r="AD100" s="114"/>
      <c r="AE100" s="114"/>
      <c r="AF100" s="114"/>
      <c r="AG100" s="114" t="s">
        <v>109</v>
      </c>
      <c r="AH100" s="114"/>
      <c r="AI100" s="114"/>
      <c r="AJ100" s="114"/>
      <c r="AK100" s="114"/>
      <c r="AL100" s="114"/>
      <c r="AM100" s="114"/>
      <c r="AN100" s="114"/>
      <c r="AO100" s="114"/>
      <c r="AP100" s="114"/>
      <c r="AQ100" s="114"/>
      <c r="AR100" s="114"/>
      <c r="AS100" s="114"/>
      <c r="AT100" s="114"/>
      <c r="AU100" s="114"/>
      <c r="AV100" s="114"/>
      <c r="AW100" s="114"/>
      <c r="AX100" s="114"/>
      <c r="AY100" s="114"/>
      <c r="AZ100" s="114"/>
      <c r="BA100" s="114"/>
      <c r="BB100" s="114"/>
      <c r="BC100" s="114"/>
      <c r="BD100" s="114"/>
      <c r="BE100" s="114"/>
      <c r="BF100" s="114"/>
      <c r="BG100" s="114"/>
      <c r="BH100" s="114"/>
    </row>
    <row r="101" spans="1:60" outlineLevel="1" x14ac:dyDescent="0.2">
      <c r="A101" s="140">
        <v>86</v>
      </c>
      <c r="B101" s="141" t="s">
        <v>258</v>
      </c>
      <c r="C101" s="149" t="s">
        <v>259</v>
      </c>
      <c r="D101" s="142" t="s">
        <v>141</v>
      </c>
      <c r="E101" s="143">
        <v>23</v>
      </c>
      <c r="F101" s="137">
        <v>0</v>
      </c>
      <c r="G101" s="137">
        <v>0</v>
      </c>
      <c r="H101" s="138">
        <v>0</v>
      </c>
      <c r="I101" s="137">
        <v>0</v>
      </c>
      <c r="J101" s="138">
        <v>0</v>
      </c>
      <c r="K101" s="139">
        <v>0</v>
      </c>
      <c r="L101" s="123">
        <v>21</v>
      </c>
      <c r="M101" s="123">
        <f t="shared" si="12"/>
        <v>0</v>
      </c>
      <c r="N101" s="123">
        <v>2.5999999999999998E-4</v>
      </c>
      <c r="O101" s="123">
        <f t="shared" si="13"/>
        <v>0.01</v>
      </c>
      <c r="P101" s="123">
        <v>0</v>
      </c>
      <c r="Q101" s="123">
        <f t="shared" si="14"/>
        <v>0</v>
      </c>
      <c r="R101" s="123" t="s">
        <v>152</v>
      </c>
      <c r="S101" s="123" t="s">
        <v>115</v>
      </c>
      <c r="T101" s="123" t="s">
        <v>115</v>
      </c>
      <c r="U101" s="123">
        <v>0</v>
      </c>
      <c r="V101" s="123">
        <f t="shared" si="15"/>
        <v>0</v>
      </c>
      <c r="W101" s="123"/>
      <c r="X101" s="123" t="s">
        <v>144</v>
      </c>
      <c r="Y101" s="114"/>
      <c r="Z101" s="114"/>
      <c r="AA101" s="114"/>
      <c r="AB101" s="114"/>
      <c r="AC101" s="114"/>
      <c r="AD101" s="114"/>
      <c r="AE101" s="114"/>
      <c r="AF101" s="114"/>
      <c r="AG101" s="114" t="s">
        <v>145</v>
      </c>
      <c r="AH101" s="114"/>
      <c r="AI101" s="114"/>
      <c r="AJ101" s="114"/>
      <c r="AK101" s="114"/>
      <c r="AL101" s="114"/>
      <c r="AM101" s="114"/>
      <c r="AN101" s="114"/>
      <c r="AO101" s="114"/>
      <c r="AP101" s="114"/>
      <c r="AQ101" s="114"/>
      <c r="AR101" s="114"/>
      <c r="AS101" s="114"/>
      <c r="AT101" s="114"/>
      <c r="AU101" s="114"/>
      <c r="AV101" s="114"/>
      <c r="AW101" s="114"/>
      <c r="AX101" s="114"/>
      <c r="AY101" s="114"/>
      <c r="AZ101" s="114"/>
      <c r="BA101" s="114"/>
      <c r="BB101" s="114"/>
      <c r="BC101" s="114"/>
      <c r="BD101" s="114"/>
      <c r="BE101" s="114"/>
      <c r="BF101" s="114"/>
      <c r="BG101" s="114"/>
      <c r="BH101" s="114"/>
    </row>
    <row r="102" spans="1:60" outlineLevel="1" x14ac:dyDescent="0.2">
      <c r="A102" s="140">
        <v>87</v>
      </c>
      <c r="B102" s="141" t="s">
        <v>254</v>
      </c>
      <c r="C102" s="149" t="s">
        <v>255</v>
      </c>
      <c r="D102" s="142" t="s">
        <v>141</v>
      </c>
      <c r="E102" s="143">
        <v>7</v>
      </c>
      <c r="F102" s="137">
        <v>0</v>
      </c>
      <c r="G102" s="137">
        <v>0</v>
      </c>
      <c r="H102" s="138">
        <v>0</v>
      </c>
      <c r="I102" s="137">
        <v>0</v>
      </c>
      <c r="J102" s="138">
        <v>0</v>
      </c>
      <c r="K102" s="139">
        <v>0</v>
      </c>
      <c r="L102" s="123">
        <v>21</v>
      </c>
      <c r="M102" s="123">
        <f t="shared" si="12"/>
        <v>0</v>
      </c>
      <c r="N102" s="123">
        <v>0</v>
      </c>
      <c r="O102" s="123">
        <f t="shared" si="13"/>
        <v>0</v>
      </c>
      <c r="P102" s="123">
        <v>0</v>
      </c>
      <c r="Q102" s="123">
        <f t="shared" si="14"/>
        <v>0</v>
      </c>
      <c r="R102" s="123"/>
      <c r="S102" s="123" t="s">
        <v>115</v>
      </c>
      <c r="T102" s="123" t="s">
        <v>115</v>
      </c>
      <c r="U102" s="123">
        <v>0.86799999999999999</v>
      </c>
      <c r="V102" s="123">
        <f t="shared" si="15"/>
        <v>6.08</v>
      </c>
      <c r="W102" s="123"/>
      <c r="X102" s="123" t="s">
        <v>108</v>
      </c>
      <c r="Y102" s="114"/>
      <c r="Z102" s="114"/>
      <c r="AA102" s="114"/>
      <c r="AB102" s="114"/>
      <c r="AC102" s="114"/>
      <c r="AD102" s="114"/>
      <c r="AE102" s="114"/>
      <c r="AF102" s="114"/>
      <c r="AG102" s="114" t="s">
        <v>109</v>
      </c>
      <c r="AH102" s="114"/>
      <c r="AI102" s="114"/>
      <c r="AJ102" s="114"/>
      <c r="AK102" s="114"/>
      <c r="AL102" s="114"/>
      <c r="AM102" s="114"/>
      <c r="AN102" s="114"/>
      <c r="AO102" s="114"/>
      <c r="AP102" s="114"/>
      <c r="AQ102" s="114"/>
      <c r="AR102" s="114"/>
      <c r="AS102" s="114"/>
      <c r="AT102" s="114"/>
      <c r="AU102" s="114"/>
      <c r="AV102" s="114"/>
      <c r="AW102" s="114"/>
      <c r="AX102" s="114"/>
      <c r="AY102" s="114"/>
      <c r="AZ102" s="114"/>
      <c r="BA102" s="114"/>
      <c r="BB102" s="114"/>
      <c r="BC102" s="114"/>
      <c r="BD102" s="114"/>
      <c r="BE102" s="114"/>
      <c r="BF102" s="114"/>
      <c r="BG102" s="114"/>
      <c r="BH102" s="114"/>
    </row>
    <row r="103" spans="1:60" outlineLevel="1" x14ac:dyDescent="0.2">
      <c r="A103" s="140">
        <v>88</v>
      </c>
      <c r="B103" s="141" t="s">
        <v>260</v>
      </c>
      <c r="C103" s="149" t="s">
        <v>261</v>
      </c>
      <c r="D103" s="142" t="s">
        <v>141</v>
      </c>
      <c r="E103" s="143">
        <v>7</v>
      </c>
      <c r="F103" s="137">
        <v>0</v>
      </c>
      <c r="G103" s="137">
        <v>0</v>
      </c>
      <c r="H103" s="138">
        <v>0</v>
      </c>
      <c r="I103" s="137">
        <v>0</v>
      </c>
      <c r="J103" s="138">
        <v>0</v>
      </c>
      <c r="K103" s="139">
        <v>0</v>
      </c>
      <c r="L103" s="123">
        <v>21</v>
      </c>
      <c r="M103" s="123">
        <f t="shared" si="12"/>
        <v>0</v>
      </c>
      <c r="N103" s="123">
        <v>1.4999999999999999E-4</v>
      </c>
      <c r="O103" s="123">
        <f t="shared" si="13"/>
        <v>0</v>
      </c>
      <c r="P103" s="123">
        <v>0</v>
      </c>
      <c r="Q103" s="123">
        <f t="shared" si="14"/>
        <v>0</v>
      </c>
      <c r="R103" s="123" t="s">
        <v>152</v>
      </c>
      <c r="S103" s="123" t="s">
        <v>115</v>
      </c>
      <c r="T103" s="123" t="s">
        <v>115</v>
      </c>
      <c r="U103" s="123">
        <v>0</v>
      </c>
      <c r="V103" s="123">
        <f t="shared" si="15"/>
        <v>0</v>
      </c>
      <c r="W103" s="123"/>
      <c r="X103" s="123" t="s">
        <v>144</v>
      </c>
      <c r="Y103" s="114"/>
      <c r="Z103" s="114"/>
      <c r="AA103" s="114"/>
      <c r="AB103" s="114"/>
      <c r="AC103" s="114"/>
      <c r="AD103" s="114"/>
      <c r="AE103" s="114"/>
      <c r="AF103" s="114"/>
      <c r="AG103" s="114" t="s">
        <v>145</v>
      </c>
      <c r="AH103" s="114"/>
      <c r="AI103" s="114"/>
      <c r="AJ103" s="114"/>
      <c r="AK103" s="114"/>
      <c r="AL103" s="114"/>
      <c r="AM103" s="114"/>
      <c r="AN103" s="114"/>
      <c r="AO103" s="114"/>
      <c r="AP103" s="114"/>
      <c r="AQ103" s="114"/>
      <c r="AR103" s="114"/>
      <c r="AS103" s="114"/>
      <c r="AT103" s="114"/>
      <c r="AU103" s="114"/>
      <c r="AV103" s="114"/>
      <c r="AW103" s="114"/>
      <c r="AX103" s="114"/>
      <c r="AY103" s="114"/>
      <c r="AZ103" s="114"/>
      <c r="BA103" s="114"/>
      <c r="BB103" s="114"/>
      <c r="BC103" s="114"/>
      <c r="BD103" s="114"/>
      <c r="BE103" s="114"/>
      <c r="BF103" s="114"/>
      <c r="BG103" s="114"/>
      <c r="BH103" s="114"/>
    </row>
    <row r="104" spans="1:60" outlineLevel="1" x14ac:dyDescent="0.2">
      <c r="A104" s="140">
        <v>89</v>
      </c>
      <c r="B104" s="141" t="s">
        <v>254</v>
      </c>
      <c r="C104" s="149" t="s">
        <v>255</v>
      </c>
      <c r="D104" s="142" t="s">
        <v>141</v>
      </c>
      <c r="E104" s="143">
        <v>13</v>
      </c>
      <c r="F104" s="137">
        <v>0</v>
      </c>
      <c r="G104" s="137">
        <v>0</v>
      </c>
      <c r="H104" s="138">
        <v>0</v>
      </c>
      <c r="I104" s="137">
        <v>0</v>
      </c>
      <c r="J104" s="138">
        <v>0</v>
      </c>
      <c r="K104" s="139">
        <v>0</v>
      </c>
      <c r="L104" s="123">
        <v>21</v>
      </c>
      <c r="M104" s="123">
        <f t="shared" ref="M104:M105" si="16">G104*(1+L104/100)</f>
        <v>0</v>
      </c>
      <c r="N104" s="123">
        <v>0</v>
      </c>
      <c r="O104" s="123">
        <f t="shared" ref="O104:O105" si="17">ROUND(E104*N104,2)</f>
        <v>0</v>
      </c>
      <c r="P104" s="123">
        <v>0</v>
      </c>
      <c r="Q104" s="123">
        <f t="shared" ref="Q104:Q105" si="18">ROUND(E104*P104,2)</f>
        <v>0</v>
      </c>
      <c r="R104" s="123"/>
      <c r="S104" s="123" t="s">
        <v>115</v>
      </c>
      <c r="T104" s="123" t="s">
        <v>115</v>
      </c>
      <c r="U104" s="123">
        <v>0.86799999999999999</v>
      </c>
      <c r="V104" s="123">
        <f t="shared" ref="V104:V105" si="19">ROUND(E104*U104,2)</f>
        <v>11.28</v>
      </c>
      <c r="W104" s="123"/>
      <c r="X104" s="123" t="s">
        <v>108</v>
      </c>
      <c r="Y104" s="114"/>
      <c r="Z104" s="114"/>
      <c r="AA104" s="114"/>
      <c r="AB104" s="114"/>
      <c r="AC104" s="114"/>
      <c r="AD104" s="114"/>
      <c r="AE104" s="114"/>
      <c r="AF104" s="114"/>
      <c r="AG104" s="114" t="s">
        <v>109</v>
      </c>
      <c r="AH104" s="114"/>
      <c r="AI104" s="114"/>
      <c r="AJ104" s="114"/>
      <c r="AK104" s="114"/>
      <c r="AL104" s="114"/>
      <c r="AM104" s="114"/>
      <c r="AN104" s="114"/>
      <c r="AO104" s="114"/>
      <c r="AP104" s="114"/>
      <c r="AQ104" s="114"/>
      <c r="AR104" s="114"/>
      <c r="AS104" s="114"/>
      <c r="AT104" s="114"/>
      <c r="AU104" s="114"/>
      <c r="AV104" s="114"/>
      <c r="AW104" s="114"/>
      <c r="AX104" s="114"/>
      <c r="AY104" s="114"/>
      <c r="AZ104" s="114"/>
      <c r="BA104" s="114"/>
      <c r="BB104" s="114"/>
      <c r="BC104" s="114"/>
      <c r="BD104" s="114"/>
      <c r="BE104" s="114"/>
      <c r="BF104" s="114"/>
      <c r="BG104" s="114"/>
      <c r="BH104" s="114"/>
    </row>
    <row r="105" spans="1:60" outlineLevel="1" x14ac:dyDescent="0.2">
      <c r="A105" s="140">
        <v>90</v>
      </c>
      <c r="B105" s="141" t="s">
        <v>262</v>
      </c>
      <c r="C105" s="149" t="s">
        <v>263</v>
      </c>
      <c r="D105" s="142" t="s">
        <v>141</v>
      </c>
      <c r="E105" s="143">
        <v>3</v>
      </c>
      <c r="F105" s="137">
        <v>0</v>
      </c>
      <c r="G105" s="137">
        <v>0</v>
      </c>
      <c r="H105" s="138">
        <v>0</v>
      </c>
      <c r="I105" s="137">
        <v>0</v>
      </c>
      <c r="J105" s="138">
        <v>0</v>
      </c>
      <c r="K105" s="139">
        <v>0</v>
      </c>
      <c r="L105" s="123">
        <v>21</v>
      </c>
      <c r="M105" s="123">
        <f t="shared" si="16"/>
        <v>0</v>
      </c>
      <c r="N105" s="123">
        <v>5.1000000000000004E-4</v>
      </c>
      <c r="O105" s="123">
        <f t="shared" si="17"/>
        <v>0</v>
      </c>
      <c r="P105" s="123">
        <v>0</v>
      </c>
      <c r="Q105" s="123">
        <f t="shared" si="18"/>
        <v>0</v>
      </c>
      <c r="R105" s="123" t="s">
        <v>152</v>
      </c>
      <c r="S105" s="123" t="s">
        <v>115</v>
      </c>
      <c r="T105" s="123" t="s">
        <v>115</v>
      </c>
      <c r="U105" s="123">
        <v>0</v>
      </c>
      <c r="V105" s="123">
        <f t="shared" si="19"/>
        <v>0</v>
      </c>
      <c r="W105" s="123"/>
      <c r="X105" s="123" t="s">
        <v>144</v>
      </c>
      <c r="Y105" s="114"/>
      <c r="Z105" s="114"/>
      <c r="AA105" s="114"/>
      <c r="AB105" s="114"/>
      <c r="AC105" s="114"/>
      <c r="AD105" s="114"/>
      <c r="AE105" s="114"/>
      <c r="AF105" s="114"/>
      <c r="AG105" s="114" t="s">
        <v>145</v>
      </c>
      <c r="AH105" s="114"/>
      <c r="AI105" s="114"/>
      <c r="AJ105" s="114"/>
      <c r="AK105" s="114"/>
      <c r="AL105" s="114"/>
      <c r="AM105" s="114"/>
      <c r="AN105" s="114"/>
      <c r="AO105" s="114"/>
      <c r="AP105" s="114"/>
      <c r="AQ105" s="114"/>
      <c r="AR105" s="114"/>
      <c r="AS105" s="114"/>
      <c r="AT105" s="114"/>
      <c r="AU105" s="114"/>
      <c r="AV105" s="114"/>
      <c r="AW105" s="114"/>
      <c r="AX105" s="114"/>
      <c r="AY105" s="114"/>
      <c r="AZ105" s="114"/>
      <c r="BA105" s="114"/>
      <c r="BB105" s="114"/>
      <c r="BC105" s="114"/>
      <c r="BD105" s="114"/>
      <c r="BE105" s="114"/>
      <c r="BF105" s="114"/>
      <c r="BG105" s="114"/>
      <c r="BH105" s="114"/>
    </row>
    <row r="106" spans="1:60" x14ac:dyDescent="0.2">
      <c r="A106" s="127" t="s">
        <v>101</v>
      </c>
      <c r="B106" s="128" t="s">
        <v>67</v>
      </c>
      <c r="C106" s="148" t="s">
        <v>68</v>
      </c>
      <c r="D106" s="129"/>
      <c r="E106" s="130"/>
      <c r="F106" s="131"/>
      <c r="G106" s="131">
        <f>SUMIF(AG107:AG107,"&lt;&gt;NOR",G107:G107)</f>
        <v>0</v>
      </c>
      <c r="H106" s="131"/>
      <c r="I106" s="131">
        <f>SUM(I107:I107)</f>
        <v>0</v>
      </c>
      <c r="J106" s="131"/>
      <c r="K106" s="132">
        <f>SUM(K107:K107)</f>
        <v>0</v>
      </c>
      <c r="L106" s="126"/>
      <c r="M106" s="126">
        <f>SUM(M107:M107)</f>
        <v>0</v>
      </c>
      <c r="N106" s="126"/>
      <c r="O106" s="126">
        <f>SUM(O107:O107)</f>
        <v>0</v>
      </c>
      <c r="P106" s="126"/>
      <c r="Q106" s="126">
        <f>SUM(Q107:Q107)</f>
        <v>0</v>
      </c>
      <c r="R106" s="126"/>
      <c r="S106" s="126"/>
      <c r="T106" s="126"/>
      <c r="U106" s="126"/>
      <c r="V106" s="126">
        <f>SUM(V107:V107)</f>
        <v>0</v>
      </c>
      <c r="W106" s="126"/>
      <c r="X106" s="126"/>
      <c r="AG106" t="s">
        <v>102</v>
      </c>
    </row>
    <row r="107" spans="1:60" ht="22.5" outlineLevel="1" x14ac:dyDescent="0.2">
      <c r="A107" s="140">
        <v>91</v>
      </c>
      <c r="B107" s="141" t="s">
        <v>264</v>
      </c>
      <c r="C107" s="149" t="s">
        <v>265</v>
      </c>
      <c r="D107" s="142" t="s">
        <v>266</v>
      </c>
      <c r="E107" s="143">
        <v>20</v>
      </c>
      <c r="F107" s="137">
        <v>0</v>
      </c>
      <c r="G107" s="137">
        <v>0</v>
      </c>
      <c r="H107" s="138">
        <v>0</v>
      </c>
      <c r="I107" s="137">
        <v>0</v>
      </c>
      <c r="J107" s="138">
        <v>0</v>
      </c>
      <c r="K107" s="139">
        <v>0</v>
      </c>
      <c r="L107" s="123">
        <v>21</v>
      </c>
      <c r="M107" s="123">
        <f>G107*(1+L107/100)</f>
        <v>0</v>
      </c>
      <c r="N107" s="123">
        <v>0</v>
      </c>
      <c r="O107" s="123">
        <f>ROUND(E107*N107,2)</f>
        <v>0</v>
      </c>
      <c r="P107" s="123">
        <v>0</v>
      </c>
      <c r="Q107" s="123">
        <f>ROUND(E107*P107,2)</f>
        <v>0</v>
      </c>
      <c r="R107" s="123"/>
      <c r="S107" s="123" t="s">
        <v>106</v>
      </c>
      <c r="T107" s="123" t="s">
        <v>107</v>
      </c>
      <c r="U107" s="123">
        <v>0</v>
      </c>
      <c r="V107" s="123">
        <f>ROUND(E107*U107,2)</f>
        <v>0</v>
      </c>
      <c r="W107" s="123"/>
      <c r="X107" s="123" t="s">
        <v>108</v>
      </c>
      <c r="Y107" s="114"/>
      <c r="Z107" s="114"/>
      <c r="AA107" s="114"/>
      <c r="AB107" s="114"/>
      <c r="AC107" s="114"/>
      <c r="AD107" s="114"/>
      <c r="AE107" s="114"/>
      <c r="AF107" s="114"/>
      <c r="AG107" s="114" t="s">
        <v>109</v>
      </c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4"/>
      <c r="BC107" s="114"/>
      <c r="BD107" s="114"/>
      <c r="BE107" s="114"/>
      <c r="BF107" s="114"/>
      <c r="BG107" s="114"/>
      <c r="BH107" s="114"/>
    </row>
    <row r="108" spans="1:60" x14ac:dyDescent="0.2">
      <c r="A108" s="127" t="s">
        <v>101</v>
      </c>
      <c r="B108" s="128" t="s">
        <v>69</v>
      </c>
      <c r="C108" s="148" t="s">
        <v>70</v>
      </c>
      <c r="D108" s="129"/>
      <c r="E108" s="130"/>
      <c r="F108" s="131"/>
      <c r="G108" s="131">
        <f>SUMIF(AG109:AG111,"&lt;&gt;NOR",G109:G111)</f>
        <v>0</v>
      </c>
      <c r="H108" s="131"/>
      <c r="I108" s="131">
        <f>SUM(I109:I111)</f>
        <v>0</v>
      </c>
      <c r="J108" s="131"/>
      <c r="K108" s="132">
        <f>SUM(K109:K111)</f>
        <v>0</v>
      </c>
      <c r="L108" s="126"/>
      <c r="M108" s="126">
        <f>SUM(M109:M111)</f>
        <v>0</v>
      </c>
      <c r="N108" s="126"/>
      <c r="O108" s="126">
        <f>SUM(O109:O111)</f>
        <v>0</v>
      </c>
      <c r="P108" s="126"/>
      <c r="Q108" s="126">
        <f>SUM(Q109:Q111)</f>
        <v>0</v>
      </c>
      <c r="R108" s="126"/>
      <c r="S108" s="126"/>
      <c r="T108" s="126"/>
      <c r="U108" s="126"/>
      <c r="V108" s="126">
        <f>SUM(V109:V111)</f>
        <v>46.379999999999995</v>
      </c>
      <c r="W108" s="126"/>
      <c r="X108" s="126"/>
      <c r="AG108" t="s">
        <v>102</v>
      </c>
    </row>
    <row r="109" spans="1:60" outlineLevel="1" x14ac:dyDescent="0.2">
      <c r="A109" s="140">
        <v>92</v>
      </c>
      <c r="B109" s="141" t="s">
        <v>267</v>
      </c>
      <c r="C109" s="149" t="s">
        <v>268</v>
      </c>
      <c r="D109" s="142" t="s">
        <v>269</v>
      </c>
      <c r="E109" s="143">
        <v>1</v>
      </c>
      <c r="F109" s="137">
        <v>0</v>
      </c>
      <c r="G109" s="137">
        <v>0</v>
      </c>
      <c r="H109" s="138">
        <v>0</v>
      </c>
      <c r="I109" s="137">
        <v>0</v>
      </c>
      <c r="J109" s="138">
        <v>0</v>
      </c>
      <c r="K109" s="139">
        <v>0</v>
      </c>
      <c r="L109" s="123">
        <v>21</v>
      </c>
      <c r="M109" s="123">
        <f>G109*(1+L109/100)</f>
        <v>0</v>
      </c>
      <c r="N109" s="123">
        <v>0</v>
      </c>
      <c r="O109" s="123">
        <f>ROUND(E109*N109,2)</f>
        <v>0</v>
      </c>
      <c r="P109" s="123">
        <v>0</v>
      </c>
      <c r="Q109" s="123">
        <f>ROUND(E109*P109,2)</f>
        <v>0</v>
      </c>
      <c r="R109" s="123"/>
      <c r="S109" s="123" t="s">
        <v>106</v>
      </c>
      <c r="T109" s="123" t="s">
        <v>107</v>
      </c>
      <c r="U109" s="123">
        <v>7.9000000000000001E-2</v>
      </c>
      <c r="V109" s="123">
        <f>ROUND(E109*U109,2)</f>
        <v>0.08</v>
      </c>
      <c r="W109" s="123"/>
      <c r="X109" s="123" t="s">
        <v>108</v>
      </c>
      <c r="Y109" s="114"/>
      <c r="Z109" s="114"/>
      <c r="AA109" s="114"/>
      <c r="AB109" s="114"/>
      <c r="AC109" s="114"/>
      <c r="AD109" s="114"/>
      <c r="AE109" s="114"/>
      <c r="AF109" s="114"/>
      <c r="AG109" s="114" t="s">
        <v>109</v>
      </c>
      <c r="AH109" s="114"/>
      <c r="AI109" s="114"/>
      <c r="AJ109" s="114"/>
      <c r="AK109" s="114"/>
      <c r="AL109" s="114"/>
      <c r="AM109" s="114"/>
      <c r="AN109" s="114"/>
      <c r="AO109" s="114"/>
      <c r="AP109" s="114"/>
      <c r="AQ109" s="114"/>
      <c r="AR109" s="114"/>
      <c r="AS109" s="114"/>
      <c r="AT109" s="114"/>
      <c r="AU109" s="114"/>
      <c r="AV109" s="114"/>
      <c r="AW109" s="114"/>
      <c r="AX109" s="114"/>
      <c r="AY109" s="114"/>
      <c r="AZ109" s="114"/>
      <c r="BA109" s="114"/>
      <c r="BB109" s="114"/>
      <c r="BC109" s="114"/>
      <c r="BD109" s="114"/>
      <c r="BE109" s="114"/>
      <c r="BF109" s="114"/>
      <c r="BG109" s="114"/>
      <c r="BH109" s="114"/>
    </row>
    <row r="110" spans="1:60" outlineLevel="1" x14ac:dyDescent="0.2">
      <c r="A110" s="140">
        <v>93</v>
      </c>
      <c r="B110" s="141" t="s">
        <v>270</v>
      </c>
      <c r="C110" s="149" t="s">
        <v>271</v>
      </c>
      <c r="D110" s="142" t="s">
        <v>160</v>
      </c>
      <c r="E110" s="143">
        <v>585</v>
      </c>
      <c r="F110" s="137">
        <v>0</v>
      </c>
      <c r="G110" s="137">
        <v>0</v>
      </c>
      <c r="H110" s="138">
        <v>0</v>
      </c>
      <c r="I110" s="137">
        <v>0</v>
      </c>
      <c r="J110" s="138">
        <v>0</v>
      </c>
      <c r="K110" s="139">
        <v>0</v>
      </c>
      <c r="L110" s="123">
        <v>21</v>
      </c>
      <c r="M110" s="123">
        <f>G110*(1+L110/100)</f>
        <v>0</v>
      </c>
      <c r="N110" s="123">
        <v>0</v>
      </c>
      <c r="O110" s="123">
        <f>ROUND(E110*N110,2)</f>
        <v>0</v>
      </c>
      <c r="P110" s="123">
        <v>0</v>
      </c>
      <c r="Q110" s="123">
        <f>ROUND(E110*P110,2)</f>
        <v>0</v>
      </c>
      <c r="R110" s="123"/>
      <c r="S110" s="123" t="s">
        <v>106</v>
      </c>
      <c r="T110" s="123" t="s">
        <v>115</v>
      </c>
      <c r="U110" s="123">
        <v>7.9000000000000001E-2</v>
      </c>
      <c r="V110" s="123">
        <f>ROUND(E110*U110,2)</f>
        <v>46.22</v>
      </c>
      <c r="W110" s="123"/>
      <c r="X110" s="123" t="s">
        <v>108</v>
      </c>
      <c r="Y110" s="114"/>
      <c r="Z110" s="114"/>
      <c r="AA110" s="114"/>
      <c r="AB110" s="114"/>
      <c r="AC110" s="114"/>
      <c r="AD110" s="114"/>
      <c r="AE110" s="114"/>
      <c r="AF110" s="114"/>
      <c r="AG110" s="114" t="s">
        <v>109</v>
      </c>
      <c r="AH110" s="114"/>
      <c r="AI110" s="114"/>
      <c r="AJ110" s="114"/>
      <c r="AK110" s="114"/>
      <c r="AL110" s="114"/>
      <c r="AM110" s="114"/>
      <c r="AN110" s="114"/>
      <c r="AO110" s="114"/>
      <c r="AP110" s="114"/>
      <c r="AQ110" s="114"/>
      <c r="AR110" s="114"/>
      <c r="AS110" s="114"/>
      <c r="AT110" s="114"/>
      <c r="AU110" s="114"/>
      <c r="AV110" s="114"/>
      <c r="AW110" s="114"/>
      <c r="AX110" s="114"/>
      <c r="AY110" s="114"/>
      <c r="AZ110" s="114"/>
      <c r="BA110" s="114"/>
      <c r="BB110" s="114"/>
      <c r="BC110" s="114"/>
      <c r="BD110" s="114"/>
      <c r="BE110" s="114"/>
      <c r="BF110" s="114"/>
      <c r="BG110" s="114"/>
      <c r="BH110" s="114"/>
    </row>
    <row r="111" spans="1:60" outlineLevel="1" x14ac:dyDescent="0.2">
      <c r="A111" s="140">
        <v>94</v>
      </c>
      <c r="B111" s="141" t="s">
        <v>272</v>
      </c>
      <c r="C111" s="149" t="s">
        <v>273</v>
      </c>
      <c r="D111" s="142" t="s">
        <v>269</v>
      </c>
      <c r="E111" s="143">
        <v>1</v>
      </c>
      <c r="F111" s="137">
        <v>0</v>
      </c>
      <c r="G111" s="137">
        <v>0</v>
      </c>
      <c r="H111" s="138">
        <v>0</v>
      </c>
      <c r="I111" s="137">
        <v>0</v>
      </c>
      <c r="J111" s="138">
        <v>0</v>
      </c>
      <c r="K111" s="139">
        <v>0</v>
      </c>
      <c r="L111" s="123">
        <v>21</v>
      </c>
      <c r="M111" s="123">
        <f>G111*(1+L111/100)</f>
        <v>0</v>
      </c>
      <c r="N111" s="123">
        <v>0</v>
      </c>
      <c r="O111" s="123">
        <f>ROUND(E111*N111,2)</f>
        <v>0</v>
      </c>
      <c r="P111" s="123">
        <v>0</v>
      </c>
      <c r="Q111" s="123">
        <f>ROUND(E111*P111,2)</f>
        <v>0</v>
      </c>
      <c r="R111" s="123"/>
      <c r="S111" s="123" t="s">
        <v>106</v>
      </c>
      <c r="T111" s="123" t="s">
        <v>107</v>
      </c>
      <c r="U111" s="123">
        <v>7.9000000000000001E-2</v>
      </c>
      <c r="V111" s="123">
        <f>ROUND(E111*U111,2)</f>
        <v>0.08</v>
      </c>
      <c r="W111" s="123"/>
      <c r="X111" s="123" t="s">
        <v>108</v>
      </c>
      <c r="Y111" s="114"/>
      <c r="Z111" s="114"/>
      <c r="AA111" s="114"/>
      <c r="AB111" s="114"/>
      <c r="AC111" s="114"/>
      <c r="AD111" s="114"/>
      <c r="AE111" s="114"/>
      <c r="AF111" s="114"/>
      <c r="AG111" s="114" t="s">
        <v>109</v>
      </c>
      <c r="AH111" s="114"/>
      <c r="AI111" s="114"/>
      <c r="AJ111" s="114"/>
      <c r="AK111" s="114"/>
      <c r="AL111" s="114"/>
      <c r="AM111" s="114"/>
      <c r="AN111" s="114"/>
      <c r="AO111" s="114"/>
      <c r="AP111" s="114"/>
      <c r="AQ111" s="114"/>
      <c r="AR111" s="114"/>
      <c r="AS111" s="114"/>
      <c r="AT111" s="114"/>
      <c r="AU111" s="114"/>
      <c r="AV111" s="114"/>
      <c r="AW111" s="114"/>
      <c r="AX111" s="114"/>
      <c r="AY111" s="114"/>
      <c r="AZ111" s="114"/>
      <c r="BA111" s="114"/>
      <c r="BB111" s="114"/>
      <c r="BC111" s="114"/>
      <c r="BD111" s="114"/>
      <c r="BE111" s="114"/>
      <c r="BF111" s="114"/>
      <c r="BG111" s="114"/>
      <c r="BH111" s="114"/>
    </row>
    <row r="112" spans="1:60" x14ac:dyDescent="0.2">
      <c r="A112" s="127" t="s">
        <v>101</v>
      </c>
      <c r="B112" s="128" t="s">
        <v>71</v>
      </c>
      <c r="C112" s="148" t="s">
        <v>72</v>
      </c>
      <c r="D112" s="129"/>
      <c r="E112" s="130"/>
      <c r="F112" s="131"/>
      <c r="G112" s="131">
        <f>SUMIF(AG113:AG116,"&lt;&gt;NOR",G113:G116)</f>
        <v>0</v>
      </c>
      <c r="H112" s="131"/>
      <c r="I112" s="131">
        <f>SUM(I113:I116)</f>
        <v>0</v>
      </c>
      <c r="J112" s="131"/>
      <c r="K112" s="132">
        <f>SUM(K113:K116)</f>
        <v>0</v>
      </c>
      <c r="L112" s="126"/>
      <c r="M112" s="126">
        <f>SUM(M113:M116)</f>
        <v>0</v>
      </c>
      <c r="N112" s="126"/>
      <c r="O112" s="126">
        <f>SUM(O113:O116)</f>
        <v>0</v>
      </c>
      <c r="P112" s="126"/>
      <c r="Q112" s="126">
        <f>SUM(Q113:Q116)</f>
        <v>0</v>
      </c>
      <c r="R112" s="126"/>
      <c r="S112" s="126"/>
      <c r="T112" s="126"/>
      <c r="U112" s="126"/>
      <c r="V112" s="126">
        <f>SUM(V113:V116)</f>
        <v>3.77</v>
      </c>
      <c r="W112" s="126"/>
      <c r="X112" s="126"/>
      <c r="AG112" t="s">
        <v>102</v>
      </c>
    </row>
    <row r="113" spans="1:60" outlineLevel="1" x14ac:dyDescent="0.2">
      <c r="A113" s="140">
        <v>95</v>
      </c>
      <c r="B113" s="141" t="s">
        <v>274</v>
      </c>
      <c r="C113" s="149" t="s">
        <v>275</v>
      </c>
      <c r="D113" s="142" t="s">
        <v>165</v>
      </c>
      <c r="E113" s="143">
        <v>2.6280000000000001</v>
      </c>
      <c r="F113" s="137">
        <v>0</v>
      </c>
      <c r="G113" s="137">
        <v>0</v>
      </c>
      <c r="H113" s="138">
        <v>0</v>
      </c>
      <c r="I113" s="137">
        <v>0</v>
      </c>
      <c r="J113" s="138">
        <v>0</v>
      </c>
      <c r="K113" s="139">
        <v>0</v>
      </c>
      <c r="L113" s="123">
        <v>21</v>
      </c>
      <c r="M113" s="123">
        <f>G113*(1+L113/100)</f>
        <v>0</v>
      </c>
      <c r="N113" s="123">
        <v>0</v>
      </c>
      <c r="O113" s="123">
        <f>ROUND(E113*N113,2)</f>
        <v>0</v>
      </c>
      <c r="P113" s="123">
        <v>0</v>
      </c>
      <c r="Q113" s="123">
        <f>ROUND(E113*P113,2)</f>
        <v>0</v>
      </c>
      <c r="R113" s="123"/>
      <c r="S113" s="123" t="s">
        <v>115</v>
      </c>
      <c r="T113" s="123" t="s">
        <v>115</v>
      </c>
      <c r="U113" s="123">
        <v>0.94199999999999995</v>
      </c>
      <c r="V113" s="123">
        <f>ROUND(E113*U113,2)</f>
        <v>2.48</v>
      </c>
      <c r="W113" s="123"/>
      <c r="X113" s="123" t="s">
        <v>276</v>
      </c>
      <c r="Y113" s="114"/>
      <c r="Z113" s="114"/>
      <c r="AA113" s="114"/>
      <c r="AB113" s="114"/>
      <c r="AC113" s="114"/>
      <c r="AD113" s="114"/>
      <c r="AE113" s="114"/>
      <c r="AF113" s="114"/>
      <c r="AG113" s="114" t="s">
        <v>277</v>
      </c>
      <c r="AH113" s="114"/>
      <c r="AI113" s="114"/>
      <c r="AJ113" s="114"/>
      <c r="AK113" s="114"/>
      <c r="AL113" s="114"/>
      <c r="AM113" s="114"/>
      <c r="AN113" s="114"/>
      <c r="AO113" s="114"/>
      <c r="AP113" s="114"/>
      <c r="AQ113" s="114"/>
      <c r="AR113" s="114"/>
      <c r="AS113" s="114"/>
      <c r="AT113" s="114"/>
      <c r="AU113" s="114"/>
      <c r="AV113" s="114"/>
      <c r="AW113" s="114"/>
      <c r="AX113" s="114"/>
      <c r="AY113" s="114"/>
      <c r="AZ113" s="114"/>
      <c r="BA113" s="114"/>
      <c r="BB113" s="114"/>
      <c r="BC113" s="114"/>
      <c r="BD113" s="114"/>
      <c r="BE113" s="114"/>
      <c r="BF113" s="114"/>
      <c r="BG113" s="114"/>
      <c r="BH113" s="114"/>
    </row>
    <row r="114" spans="1:60" outlineLevel="1" x14ac:dyDescent="0.2">
      <c r="A114" s="140">
        <v>96</v>
      </c>
      <c r="B114" s="141" t="s">
        <v>278</v>
      </c>
      <c r="C114" s="149" t="s">
        <v>279</v>
      </c>
      <c r="D114" s="142" t="s">
        <v>165</v>
      </c>
      <c r="E114" s="143">
        <v>2.6280000000000001</v>
      </c>
      <c r="F114" s="137">
        <v>0</v>
      </c>
      <c r="G114" s="137">
        <v>0</v>
      </c>
      <c r="H114" s="138">
        <v>0</v>
      </c>
      <c r="I114" s="137">
        <v>0</v>
      </c>
      <c r="J114" s="138">
        <v>0</v>
      </c>
      <c r="K114" s="139">
        <v>0</v>
      </c>
      <c r="L114" s="123">
        <v>21</v>
      </c>
      <c r="M114" s="123">
        <f>G114*(1+L114/100)</f>
        <v>0</v>
      </c>
      <c r="N114" s="123">
        <v>0</v>
      </c>
      <c r="O114" s="123">
        <f>ROUND(E114*N114,2)</f>
        <v>0</v>
      </c>
      <c r="P114" s="123">
        <v>0</v>
      </c>
      <c r="Q114" s="123">
        <f>ROUND(E114*P114,2)</f>
        <v>0</v>
      </c>
      <c r="R114" s="123"/>
      <c r="S114" s="123" t="s">
        <v>115</v>
      </c>
      <c r="T114" s="123" t="s">
        <v>115</v>
      </c>
      <c r="U114" s="123">
        <v>0.49</v>
      </c>
      <c r="V114" s="123">
        <f>ROUND(E114*U114,2)</f>
        <v>1.29</v>
      </c>
      <c r="W114" s="123"/>
      <c r="X114" s="123" t="s">
        <v>276</v>
      </c>
      <c r="Y114" s="114"/>
      <c r="Z114" s="114"/>
      <c r="AA114" s="114"/>
      <c r="AB114" s="114"/>
      <c r="AC114" s="114"/>
      <c r="AD114" s="114"/>
      <c r="AE114" s="114"/>
      <c r="AF114" s="114"/>
      <c r="AG114" s="114" t="s">
        <v>277</v>
      </c>
      <c r="AH114" s="114"/>
      <c r="AI114" s="114"/>
      <c r="AJ114" s="114"/>
      <c r="AK114" s="114"/>
      <c r="AL114" s="114"/>
      <c r="AM114" s="114"/>
      <c r="AN114" s="114"/>
      <c r="AO114" s="114"/>
      <c r="AP114" s="114"/>
      <c r="AQ114" s="114"/>
      <c r="AR114" s="114"/>
      <c r="AS114" s="114"/>
      <c r="AT114" s="114"/>
      <c r="AU114" s="114"/>
      <c r="AV114" s="114"/>
      <c r="AW114" s="114"/>
      <c r="AX114" s="114"/>
      <c r="AY114" s="114"/>
      <c r="AZ114" s="114"/>
      <c r="BA114" s="114"/>
      <c r="BB114" s="114"/>
      <c r="BC114" s="114"/>
      <c r="BD114" s="114"/>
      <c r="BE114" s="114"/>
      <c r="BF114" s="114"/>
      <c r="BG114" s="114"/>
      <c r="BH114" s="114"/>
    </row>
    <row r="115" spans="1:60" outlineLevel="1" x14ac:dyDescent="0.2">
      <c r="A115" s="140">
        <v>97</v>
      </c>
      <c r="B115" s="141" t="s">
        <v>280</v>
      </c>
      <c r="C115" s="149" t="s">
        <v>281</v>
      </c>
      <c r="D115" s="142" t="s">
        <v>165</v>
      </c>
      <c r="E115" s="143">
        <v>63.072000000000003</v>
      </c>
      <c r="F115" s="137">
        <v>0</v>
      </c>
      <c r="G115" s="137">
        <v>0</v>
      </c>
      <c r="H115" s="138">
        <v>0</v>
      </c>
      <c r="I115" s="137">
        <v>0</v>
      </c>
      <c r="J115" s="138">
        <v>0</v>
      </c>
      <c r="K115" s="139">
        <v>0</v>
      </c>
      <c r="L115" s="123">
        <v>21</v>
      </c>
      <c r="M115" s="123">
        <f>G115*(1+L115/100)</f>
        <v>0</v>
      </c>
      <c r="N115" s="123">
        <v>0</v>
      </c>
      <c r="O115" s="123">
        <f>ROUND(E115*N115,2)</f>
        <v>0</v>
      </c>
      <c r="P115" s="123">
        <v>0</v>
      </c>
      <c r="Q115" s="123">
        <f>ROUND(E115*P115,2)</f>
        <v>0</v>
      </c>
      <c r="R115" s="123"/>
      <c r="S115" s="123" t="s">
        <v>115</v>
      </c>
      <c r="T115" s="123" t="s">
        <v>115</v>
      </c>
      <c r="U115" s="123">
        <v>0</v>
      </c>
      <c r="V115" s="123">
        <f>ROUND(E115*U115,2)</f>
        <v>0</v>
      </c>
      <c r="W115" s="123"/>
      <c r="X115" s="123" t="s">
        <v>276</v>
      </c>
      <c r="Y115" s="114"/>
      <c r="Z115" s="114"/>
      <c r="AA115" s="114"/>
      <c r="AB115" s="114"/>
      <c r="AC115" s="114"/>
      <c r="AD115" s="114"/>
      <c r="AE115" s="114"/>
      <c r="AF115" s="114"/>
      <c r="AG115" s="114" t="s">
        <v>277</v>
      </c>
      <c r="AH115" s="114"/>
      <c r="AI115" s="114"/>
      <c r="AJ115" s="114"/>
      <c r="AK115" s="114"/>
      <c r="AL115" s="114"/>
      <c r="AM115" s="114"/>
      <c r="AN115" s="114"/>
      <c r="AO115" s="114"/>
      <c r="AP115" s="114"/>
      <c r="AQ115" s="114"/>
      <c r="AR115" s="114"/>
      <c r="AS115" s="114"/>
      <c r="AT115" s="114"/>
      <c r="AU115" s="114"/>
      <c r="AV115" s="114"/>
      <c r="AW115" s="114"/>
      <c r="AX115" s="114"/>
      <c r="AY115" s="114"/>
      <c r="AZ115" s="114"/>
      <c r="BA115" s="114"/>
      <c r="BB115" s="114"/>
      <c r="BC115" s="114"/>
      <c r="BD115" s="114"/>
      <c r="BE115" s="114"/>
      <c r="BF115" s="114"/>
      <c r="BG115" s="114"/>
      <c r="BH115" s="114"/>
    </row>
    <row r="116" spans="1:60" outlineLevel="1" x14ac:dyDescent="0.2">
      <c r="A116" s="140">
        <v>98</v>
      </c>
      <c r="B116" s="141" t="s">
        <v>282</v>
      </c>
      <c r="C116" s="149" t="s">
        <v>283</v>
      </c>
      <c r="D116" s="142" t="s">
        <v>165</v>
      </c>
      <c r="E116" s="143">
        <v>2.6280000000000001</v>
      </c>
      <c r="F116" s="137">
        <v>0</v>
      </c>
      <c r="G116" s="137">
        <v>0</v>
      </c>
      <c r="H116" s="138">
        <v>0</v>
      </c>
      <c r="I116" s="137">
        <v>0</v>
      </c>
      <c r="J116" s="138">
        <v>0</v>
      </c>
      <c r="K116" s="139">
        <v>0</v>
      </c>
      <c r="L116" s="123">
        <v>21</v>
      </c>
      <c r="M116" s="123">
        <f>G116*(1+L116/100)</f>
        <v>0</v>
      </c>
      <c r="N116" s="123">
        <v>0</v>
      </c>
      <c r="O116" s="123">
        <f>ROUND(E116*N116,2)</f>
        <v>0</v>
      </c>
      <c r="P116" s="123">
        <v>0</v>
      </c>
      <c r="Q116" s="123">
        <f>ROUND(E116*P116,2)</f>
        <v>0</v>
      </c>
      <c r="R116" s="123"/>
      <c r="S116" s="123" t="s">
        <v>115</v>
      </c>
      <c r="T116" s="123" t="s">
        <v>284</v>
      </c>
      <c r="U116" s="123">
        <v>0</v>
      </c>
      <c r="V116" s="123">
        <f>ROUND(E116*U116,2)</f>
        <v>0</v>
      </c>
      <c r="W116" s="123"/>
      <c r="X116" s="123" t="s">
        <v>276</v>
      </c>
      <c r="Y116" s="114"/>
      <c r="Z116" s="114"/>
      <c r="AA116" s="114"/>
      <c r="AB116" s="114"/>
      <c r="AC116" s="114"/>
      <c r="AD116" s="114"/>
      <c r="AE116" s="114"/>
      <c r="AF116" s="114"/>
      <c r="AG116" s="114" t="s">
        <v>277</v>
      </c>
      <c r="AH116" s="114"/>
      <c r="AI116" s="114"/>
      <c r="AJ116" s="114"/>
      <c r="AK116" s="114"/>
      <c r="AL116" s="114"/>
      <c r="AM116" s="114"/>
      <c r="AN116" s="114"/>
      <c r="AO116" s="114"/>
      <c r="AP116" s="114"/>
      <c r="AQ116" s="114"/>
      <c r="AR116" s="114"/>
      <c r="AS116" s="114"/>
      <c r="AT116" s="114"/>
      <c r="AU116" s="114"/>
      <c r="AV116" s="114"/>
      <c r="AW116" s="114"/>
      <c r="AX116" s="114"/>
      <c r="AY116" s="114"/>
      <c r="AZ116" s="114"/>
      <c r="BA116" s="114"/>
      <c r="BB116" s="114"/>
      <c r="BC116" s="114"/>
      <c r="BD116" s="114"/>
      <c r="BE116" s="114"/>
      <c r="BF116" s="114"/>
      <c r="BG116" s="114"/>
      <c r="BH116" s="114"/>
    </row>
    <row r="117" spans="1:60" x14ac:dyDescent="0.2">
      <c r="A117" s="127" t="s">
        <v>101</v>
      </c>
      <c r="B117" s="128" t="s">
        <v>74</v>
      </c>
      <c r="C117" s="148" t="s">
        <v>27</v>
      </c>
      <c r="D117" s="129"/>
      <c r="E117" s="130"/>
      <c r="F117" s="131"/>
      <c r="G117" s="131">
        <f>SUMIF(AG118:AG122,"&lt;&gt;NOR",G118:G122)</f>
        <v>0</v>
      </c>
      <c r="H117" s="131"/>
      <c r="I117" s="131">
        <f>SUM(I118:I122)</f>
        <v>0</v>
      </c>
      <c r="J117" s="131"/>
      <c r="K117" s="132">
        <f>SUM(K118:K122)</f>
        <v>0</v>
      </c>
      <c r="L117" s="126"/>
      <c r="M117" s="126">
        <f>SUM(M118:M122)</f>
        <v>0</v>
      </c>
      <c r="N117" s="126"/>
      <c r="O117" s="126">
        <f>SUM(O118:O122)</f>
        <v>0</v>
      </c>
      <c r="P117" s="126"/>
      <c r="Q117" s="126">
        <f>SUM(Q118:Q122)</f>
        <v>0</v>
      </c>
      <c r="R117" s="126"/>
      <c r="S117" s="126"/>
      <c r="T117" s="126"/>
      <c r="U117" s="126"/>
      <c r="V117" s="126">
        <f>SUM(V118:V122)</f>
        <v>0</v>
      </c>
      <c r="W117" s="126"/>
      <c r="X117" s="126"/>
      <c r="AG117" t="s">
        <v>102</v>
      </c>
    </row>
    <row r="118" spans="1:60" outlineLevel="1" x14ac:dyDescent="0.2">
      <c r="A118" s="140">
        <v>99</v>
      </c>
      <c r="B118" s="141" t="s">
        <v>285</v>
      </c>
      <c r="C118" s="149" t="s">
        <v>286</v>
      </c>
      <c r="D118" s="142" t="s">
        <v>287</v>
      </c>
      <c r="E118" s="143">
        <v>1</v>
      </c>
      <c r="F118" s="137">
        <v>0</v>
      </c>
      <c r="G118" s="137">
        <v>0</v>
      </c>
      <c r="H118" s="138">
        <v>0</v>
      </c>
      <c r="I118" s="137">
        <v>0</v>
      </c>
      <c r="J118" s="138">
        <v>0</v>
      </c>
      <c r="K118" s="139">
        <v>0</v>
      </c>
      <c r="L118" s="123">
        <v>21</v>
      </c>
      <c r="M118" s="123">
        <f>G118*(1+L118/100)</f>
        <v>0</v>
      </c>
      <c r="N118" s="123">
        <v>0</v>
      </c>
      <c r="O118" s="123">
        <f>ROUND(E118*N118,2)</f>
        <v>0</v>
      </c>
      <c r="P118" s="123">
        <v>0</v>
      </c>
      <c r="Q118" s="123">
        <f>ROUND(E118*P118,2)</f>
        <v>0</v>
      </c>
      <c r="R118" s="123"/>
      <c r="S118" s="123" t="s">
        <v>115</v>
      </c>
      <c r="T118" s="123" t="s">
        <v>107</v>
      </c>
      <c r="U118" s="123">
        <v>0</v>
      </c>
      <c r="V118" s="123">
        <f>ROUND(E118*U118,2)</f>
        <v>0</v>
      </c>
      <c r="W118" s="123"/>
      <c r="X118" s="123" t="s">
        <v>288</v>
      </c>
      <c r="Y118" s="114"/>
      <c r="Z118" s="114"/>
      <c r="AA118" s="114"/>
      <c r="AB118" s="114"/>
      <c r="AC118" s="114"/>
      <c r="AD118" s="114"/>
      <c r="AE118" s="114"/>
      <c r="AF118" s="114"/>
      <c r="AG118" s="114" t="s">
        <v>289</v>
      </c>
      <c r="AH118" s="114"/>
      <c r="AI118" s="114"/>
      <c r="AJ118" s="114"/>
      <c r="AK118" s="114"/>
      <c r="AL118" s="114"/>
      <c r="AM118" s="114"/>
      <c r="AN118" s="114"/>
      <c r="AO118" s="114"/>
      <c r="AP118" s="114"/>
      <c r="AQ118" s="114"/>
      <c r="AR118" s="114"/>
      <c r="AS118" s="114"/>
      <c r="AT118" s="114"/>
      <c r="AU118" s="114"/>
      <c r="AV118" s="114"/>
      <c r="AW118" s="114"/>
      <c r="AX118" s="114"/>
      <c r="AY118" s="114"/>
      <c r="AZ118" s="114"/>
      <c r="BA118" s="114"/>
      <c r="BB118" s="114"/>
      <c r="BC118" s="114"/>
      <c r="BD118" s="114"/>
      <c r="BE118" s="114"/>
      <c r="BF118" s="114"/>
      <c r="BG118" s="114"/>
      <c r="BH118" s="114"/>
    </row>
    <row r="119" spans="1:60" outlineLevel="1" x14ac:dyDescent="0.2">
      <c r="A119" s="140">
        <v>100</v>
      </c>
      <c r="B119" s="141" t="s">
        <v>290</v>
      </c>
      <c r="C119" s="149" t="s">
        <v>291</v>
      </c>
      <c r="D119" s="142" t="s">
        <v>287</v>
      </c>
      <c r="E119" s="143">
        <v>1</v>
      </c>
      <c r="F119" s="137">
        <v>0</v>
      </c>
      <c r="G119" s="137">
        <v>0</v>
      </c>
      <c r="H119" s="138">
        <v>0</v>
      </c>
      <c r="I119" s="137">
        <v>0</v>
      </c>
      <c r="J119" s="138">
        <v>0</v>
      </c>
      <c r="K119" s="139">
        <v>0</v>
      </c>
      <c r="L119" s="123">
        <v>21</v>
      </c>
      <c r="M119" s="123">
        <f>G119*(1+L119/100)</f>
        <v>0</v>
      </c>
      <c r="N119" s="123">
        <v>0</v>
      </c>
      <c r="O119" s="123">
        <f>ROUND(E119*N119,2)</f>
        <v>0</v>
      </c>
      <c r="P119" s="123">
        <v>0</v>
      </c>
      <c r="Q119" s="123">
        <f>ROUND(E119*P119,2)</f>
        <v>0</v>
      </c>
      <c r="R119" s="123"/>
      <c r="S119" s="123" t="s">
        <v>115</v>
      </c>
      <c r="T119" s="123" t="s">
        <v>107</v>
      </c>
      <c r="U119" s="123">
        <v>0</v>
      </c>
      <c r="V119" s="123">
        <f>ROUND(E119*U119,2)</f>
        <v>0</v>
      </c>
      <c r="W119" s="123"/>
      <c r="X119" s="123" t="s">
        <v>288</v>
      </c>
      <c r="Y119" s="114"/>
      <c r="Z119" s="114"/>
      <c r="AA119" s="114"/>
      <c r="AB119" s="114"/>
      <c r="AC119" s="114"/>
      <c r="AD119" s="114"/>
      <c r="AE119" s="114"/>
      <c r="AF119" s="114"/>
      <c r="AG119" s="114" t="s">
        <v>289</v>
      </c>
      <c r="AH119" s="114"/>
      <c r="AI119" s="114"/>
      <c r="AJ119" s="114"/>
      <c r="AK119" s="114"/>
      <c r="AL119" s="114"/>
      <c r="AM119" s="114"/>
      <c r="AN119" s="114"/>
      <c r="AO119" s="114"/>
      <c r="AP119" s="114"/>
      <c r="AQ119" s="114"/>
      <c r="AR119" s="114"/>
      <c r="AS119" s="114"/>
      <c r="AT119" s="114"/>
      <c r="AU119" s="114"/>
      <c r="AV119" s="114"/>
      <c r="AW119" s="114"/>
      <c r="AX119" s="114"/>
      <c r="AY119" s="114"/>
      <c r="AZ119" s="114"/>
      <c r="BA119" s="114"/>
      <c r="BB119" s="114"/>
      <c r="BC119" s="114"/>
      <c r="BD119" s="114"/>
      <c r="BE119" s="114"/>
      <c r="BF119" s="114"/>
      <c r="BG119" s="114"/>
      <c r="BH119" s="114"/>
    </row>
    <row r="120" spans="1:60" outlineLevel="1" x14ac:dyDescent="0.2">
      <c r="A120" s="140">
        <v>101</v>
      </c>
      <c r="B120" s="141" t="s">
        <v>292</v>
      </c>
      <c r="C120" s="149" t="s">
        <v>293</v>
      </c>
      <c r="D120" s="142" t="s">
        <v>287</v>
      </c>
      <c r="E120" s="143">
        <v>1</v>
      </c>
      <c r="F120" s="137">
        <v>0</v>
      </c>
      <c r="G120" s="137">
        <v>0</v>
      </c>
      <c r="H120" s="138">
        <v>0</v>
      </c>
      <c r="I120" s="137">
        <v>0</v>
      </c>
      <c r="J120" s="138">
        <v>0</v>
      </c>
      <c r="K120" s="139">
        <v>0</v>
      </c>
      <c r="L120" s="123">
        <v>21</v>
      </c>
      <c r="M120" s="123">
        <f>G120*(1+L120/100)</f>
        <v>0</v>
      </c>
      <c r="N120" s="123">
        <v>0</v>
      </c>
      <c r="O120" s="123">
        <f>ROUND(E120*N120,2)</f>
        <v>0</v>
      </c>
      <c r="P120" s="123">
        <v>0</v>
      </c>
      <c r="Q120" s="123">
        <f>ROUND(E120*P120,2)</f>
        <v>0</v>
      </c>
      <c r="R120" s="123"/>
      <c r="S120" s="123" t="s">
        <v>115</v>
      </c>
      <c r="T120" s="123" t="s">
        <v>107</v>
      </c>
      <c r="U120" s="123">
        <v>0</v>
      </c>
      <c r="V120" s="123">
        <f>ROUND(E120*U120,2)</f>
        <v>0</v>
      </c>
      <c r="W120" s="123"/>
      <c r="X120" s="123" t="s">
        <v>288</v>
      </c>
      <c r="Y120" s="114"/>
      <c r="Z120" s="114"/>
      <c r="AA120" s="114"/>
      <c r="AB120" s="114"/>
      <c r="AC120" s="114"/>
      <c r="AD120" s="114"/>
      <c r="AE120" s="114"/>
      <c r="AF120" s="114"/>
      <c r="AG120" s="114" t="s">
        <v>289</v>
      </c>
      <c r="AH120" s="114"/>
      <c r="AI120" s="114"/>
      <c r="AJ120" s="114"/>
      <c r="AK120" s="114"/>
      <c r="AL120" s="114"/>
      <c r="AM120" s="114"/>
      <c r="AN120" s="114"/>
      <c r="AO120" s="114"/>
      <c r="AP120" s="114"/>
      <c r="AQ120" s="114"/>
      <c r="AR120" s="114"/>
      <c r="AS120" s="114"/>
      <c r="AT120" s="114"/>
      <c r="AU120" s="114"/>
      <c r="AV120" s="114"/>
      <c r="AW120" s="114"/>
      <c r="AX120" s="114"/>
      <c r="AY120" s="114"/>
      <c r="AZ120" s="114"/>
      <c r="BA120" s="114"/>
      <c r="BB120" s="114"/>
      <c r="BC120" s="114"/>
      <c r="BD120" s="114"/>
      <c r="BE120" s="114"/>
      <c r="BF120" s="114"/>
      <c r="BG120" s="114"/>
      <c r="BH120" s="114"/>
    </row>
    <row r="121" spans="1:60" outlineLevel="1" x14ac:dyDescent="0.2">
      <c r="A121" s="140">
        <v>102</v>
      </c>
      <c r="B121" s="141" t="s">
        <v>294</v>
      </c>
      <c r="C121" s="149" t="s">
        <v>295</v>
      </c>
      <c r="D121" s="142" t="s">
        <v>287</v>
      </c>
      <c r="E121" s="143">
        <v>1</v>
      </c>
      <c r="F121" s="137">
        <v>0</v>
      </c>
      <c r="G121" s="137">
        <v>0</v>
      </c>
      <c r="H121" s="138">
        <v>0</v>
      </c>
      <c r="I121" s="137">
        <v>0</v>
      </c>
      <c r="J121" s="138">
        <v>0</v>
      </c>
      <c r="K121" s="139">
        <v>0</v>
      </c>
      <c r="L121" s="123">
        <v>21</v>
      </c>
      <c r="M121" s="123">
        <f>G121*(1+L121/100)</f>
        <v>0</v>
      </c>
      <c r="N121" s="123">
        <v>0</v>
      </c>
      <c r="O121" s="123">
        <f>ROUND(E121*N121,2)</f>
        <v>0</v>
      </c>
      <c r="P121" s="123">
        <v>0</v>
      </c>
      <c r="Q121" s="123">
        <f>ROUND(E121*P121,2)</f>
        <v>0</v>
      </c>
      <c r="R121" s="123"/>
      <c r="S121" s="123" t="s">
        <v>115</v>
      </c>
      <c r="T121" s="123" t="s">
        <v>107</v>
      </c>
      <c r="U121" s="123">
        <v>0</v>
      </c>
      <c r="V121" s="123">
        <f>ROUND(E121*U121,2)</f>
        <v>0</v>
      </c>
      <c r="W121" s="123"/>
      <c r="X121" s="123" t="s">
        <v>288</v>
      </c>
      <c r="Y121" s="114"/>
      <c r="Z121" s="114"/>
      <c r="AA121" s="114"/>
      <c r="AB121" s="114"/>
      <c r="AC121" s="114"/>
      <c r="AD121" s="114"/>
      <c r="AE121" s="114"/>
      <c r="AF121" s="114"/>
      <c r="AG121" s="114" t="s">
        <v>289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</row>
    <row r="122" spans="1:60" outlineLevel="1" x14ac:dyDescent="0.2">
      <c r="A122" s="133">
        <v>103</v>
      </c>
      <c r="B122" s="134" t="s">
        <v>296</v>
      </c>
      <c r="C122" s="150" t="s">
        <v>297</v>
      </c>
      <c r="D122" s="135" t="s">
        <v>287</v>
      </c>
      <c r="E122" s="136">
        <v>1</v>
      </c>
      <c r="F122" s="137">
        <v>0</v>
      </c>
      <c r="G122" s="137">
        <v>0</v>
      </c>
      <c r="H122" s="138">
        <v>0</v>
      </c>
      <c r="I122" s="137">
        <v>0</v>
      </c>
      <c r="J122" s="138">
        <v>0</v>
      </c>
      <c r="K122" s="139">
        <v>0</v>
      </c>
      <c r="L122" s="123">
        <v>21</v>
      </c>
      <c r="M122" s="123">
        <f>G122*(1+L122/100)</f>
        <v>0</v>
      </c>
      <c r="N122" s="123">
        <v>0</v>
      </c>
      <c r="O122" s="123">
        <f>ROUND(E122*N122,2)</f>
        <v>0</v>
      </c>
      <c r="P122" s="123">
        <v>0</v>
      </c>
      <c r="Q122" s="123">
        <f>ROUND(E122*P122,2)</f>
        <v>0</v>
      </c>
      <c r="R122" s="123"/>
      <c r="S122" s="123" t="s">
        <v>115</v>
      </c>
      <c r="T122" s="123" t="s">
        <v>107</v>
      </c>
      <c r="U122" s="123">
        <v>0</v>
      </c>
      <c r="V122" s="123">
        <f>ROUND(E122*U122,2)</f>
        <v>0</v>
      </c>
      <c r="W122" s="123"/>
      <c r="X122" s="123" t="s">
        <v>288</v>
      </c>
      <c r="Y122" s="114"/>
      <c r="Z122" s="114"/>
      <c r="AA122" s="114"/>
      <c r="AB122" s="114"/>
      <c r="AC122" s="114"/>
      <c r="AD122" s="114"/>
      <c r="AE122" s="114"/>
      <c r="AF122" s="114"/>
      <c r="AG122" s="114" t="s">
        <v>289</v>
      </c>
      <c r="AH122" s="114"/>
      <c r="AI122" s="114"/>
      <c r="AJ122" s="114"/>
      <c r="AK122" s="114"/>
      <c r="AL122" s="11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/>
      <c r="AX122" s="114"/>
      <c r="AY122" s="114"/>
      <c r="AZ122" s="114"/>
      <c r="BA122" s="114"/>
      <c r="BB122" s="114"/>
      <c r="BC122" s="114"/>
      <c r="BD122" s="114"/>
      <c r="BE122" s="114"/>
      <c r="BF122" s="114"/>
      <c r="BG122" s="114"/>
      <c r="BH122" s="114"/>
    </row>
    <row r="123" spans="1:60" x14ac:dyDescent="0.2">
      <c r="A123" s="3"/>
      <c r="B123" s="4"/>
      <c r="C123" s="152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AE123">
        <v>15</v>
      </c>
      <c r="AF123">
        <v>21</v>
      </c>
      <c r="AG123" t="s">
        <v>88</v>
      </c>
    </row>
    <row r="124" spans="1:60" x14ac:dyDescent="0.2">
      <c r="A124" s="117"/>
      <c r="B124" s="118" t="s">
        <v>29</v>
      </c>
      <c r="C124" s="153"/>
      <c r="D124" s="119"/>
      <c r="E124" s="120"/>
      <c r="F124" s="120"/>
      <c r="G124" s="147">
        <f>G8+G18+G28+G30+G33+G35+G39+G106+G108+G112+G117</f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E124">
        <f>SUMIF(L7:L122,AE123,G7:G122)</f>
        <v>0</v>
      </c>
      <c r="AF124">
        <f>SUMIF(L7:L122,AF123,G7:G122)</f>
        <v>0</v>
      </c>
      <c r="AG124" t="s">
        <v>298</v>
      </c>
    </row>
    <row r="125" spans="1:60" x14ac:dyDescent="0.2">
      <c r="A125" s="3"/>
      <c r="B125" s="4"/>
      <c r="C125" s="152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60" x14ac:dyDescent="0.2">
      <c r="A126" s="3"/>
      <c r="B126" s="4"/>
      <c r="C126" s="152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">
      <c r="A127" s="257" t="s">
        <v>299</v>
      </c>
      <c r="B127" s="257"/>
      <c r="C127" s="258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235"/>
      <c r="B128" s="236"/>
      <c r="C128" s="237"/>
      <c r="D128" s="236"/>
      <c r="E128" s="236"/>
      <c r="F128" s="236"/>
      <c r="G128" s="238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G128" t="s">
        <v>300</v>
      </c>
    </row>
    <row r="129" spans="1:33" x14ac:dyDescent="0.2">
      <c r="A129" s="239"/>
      <c r="B129" s="240"/>
      <c r="C129" s="241"/>
      <c r="D129" s="240"/>
      <c r="E129" s="240"/>
      <c r="F129" s="240"/>
      <c r="G129" s="242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239"/>
      <c r="B130" s="240"/>
      <c r="C130" s="241"/>
      <c r="D130" s="240"/>
      <c r="E130" s="240"/>
      <c r="F130" s="240"/>
      <c r="G130" s="242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39"/>
      <c r="B131" s="240"/>
      <c r="C131" s="241"/>
      <c r="D131" s="240"/>
      <c r="E131" s="240"/>
      <c r="F131" s="240"/>
      <c r="G131" s="242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43"/>
      <c r="B132" s="244"/>
      <c r="C132" s="245"/>
      <c r="D132" s="244"/>
      <c r="E132" s="244"/>
      <c r="F132" s="244"/>
      <c r="G132" s="246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">
      <c r="A133" s="3"/>
      <c r="B133" s="4"/>
      <c r="C133" s="152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C134" s="154"/>
      <c r="D134" s="9"/>
      <c r="AG134" t="s">
        <v>301</v>
      </c>
    </row>
    <row r="135" spans="1:33" x14ac:dyDescent="0.2">
      <c r="D135" s="9"/>
    </row>
    <row r="136" spans="1:33" x14ac:dyDescent="0.2">
      <c r="D136" s="9"/>
    </row>
    <row r="137" spans="1:33" x14ac:dyDescent="0.2">
      <c r="D137" s="9"/>
    </row>
    <row r="138" spans="1:33" x14ac:dyDescent="0.2">
      <c r="D138" s="9"/>
    </row>
    <row r="139" spans="1:33" x14ac:dyDescent="0.2">
      <c r="D139" s="9"/>
    </row>
    <row r="140" spans="1:33" x14ac:dyDescent="0.2">
      <c r="D140" s="9"/>
    </row>
    <row r="141" spans="1:33" x14ac:dyDescent="0.2">
      <c r="D141" s="9"/>
    </row>
    <row r="142" spans="1:33" x14ac:dyDescent="0.2">
      <c r="D142" s="9"/>
    </row>
    <row r="143" spans="1:33" x14ac:dyDescent="0.2">
      <c r="D143" s="9"/>
    </row>
    <row r="144" spans="1:33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scale="84" orientation="landscape" verticalDpi="0" r:id="rId1"/>
  <headerFooter>
    <oddFooter>&amp;RStránka &amp;P z &amp;N&amp;LZpracováno programem BUILDpower S,  © RTS, a.s.</oddFooter>
  </headerFooter>
  <rowBreaks count="1" manualBreakCount="1">
    <brk id="100" max="2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47C73-6B26-46C2-92C1-872C227EB1D3}">
  <sheetPr>
    <outlinePr summaryBelow="0"/>
  </sheetPr>
  <dimension ref="A1:BH5000"/>
  <sheetViews>
    <sheetView view="pageBreakPreview" zoomScale="130" zoomScaleNormal="100" zoomScaleSheetLayoutView="130" workbookViewId="0">
      <pane ySplit="7" topLeftCell="A122" activePane="bottomLeft" state="frozen"/>
      <selection pane="bottomLeft" activeCell="F134" sqref="F134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76</v>
      </c>
    </row>
    <row r="2" spans="1:60" ht="24.95" customHeight="1" x14ac:dyDescent="0.2">
      <c r="A2" s="106" t="s">
        <v>8</v>
      </c>
      <c r="B2" s="34"/>
      <c r="C2" s="248" t="s">
        <v>467</v>
      </c>
      <c r="D2" s="249"/>
      <c r="E2" s="249"/>
      <c r="F2" s="249"/>
      <c r="G2" s="250"/>
      <c r="AG2" t="s">
        <v>77</v>
      </c>
    </row>
    <row r="3" spans="1:60" ht="24.95" customHeight="1" x14ac:dyDescent="0.2">
      <c r="A3" s="106" t="s">
        <v>9</v>
      </c>
      <c r="B3" s="34"/>
      <c r="C3" s="251"/>
      <c r="D3" s="252"/>
      <c r="E3" s="252"/>
      <c r="F3" s="252"/>
      <c r="G3" s="253"/>
      <c r="AC3" s="88" t="s">
        <v>77</v>
      </c>
      <c r="AG3" t="s">
        <v>78</v>
      </c>
    </row>
    <row r="4" spans="1:60" ht="24.95" customHeight="1" x14ac:dyDescent="0.2">
      <c r="A4" s="107" t="s">
        <v>10</v>
      </c>
      <c r="B4" s="108"/>
      <c r="C4" s="254" t="s">
        <v>474</v>
      </c>
      <c r="D4" s="255"/>
      <c r="E4" s="255"/>
      <c r="F4" s="255"/>
      <c r="G4" s="256"/>
      <c r="AG4" t="s">
        <v>79</v>
      </c>
    </row>
    <row r="5" spans="1:60" x14ac:dyDescent="0.2">
      <c r="D5" s="9"/>
    </row>
    <row r="6" spans="1:60" ht="38.25" x14ac:dyDescent="0.2">
      <c r="A6" s="110" t="s">
        <v>80</v>
      </c>
      <c r="B6" s="112" t="s">
        <v>81</v>
      </c>
      <c r="C6" s="112" t="s">
        <v>82</v>
      </c>
      <c r="D6" s="111" t="s">
        <v>83</v>
      </c>
      <c r="E6" s="110" t="s">
        <v>84</v>
      </c>
      <c r="F6" s="109" t="s">
        <v>85</v>
      </c>
      <c r="G6" s="110" t="s">
        <v>29</v>
      </c>
      <c r="H6" s="113" t="s">
        <v>30</v>
      </c>
      <c r="I6" s="113" t="s">
        <v>86</v>
      </c>
      <c r="J6" s="113" t="s">
        <v>31</v>
      </c>
      <c r="K6" s="113" t="s">
        <v>87</v>
      </c>
      <c r="L6" s="113" t="s">
        <v>88</v>
      </c>
      <c r="M6" s="113" t="s">
        <v>89</v>
      </c>
      <c r="N6" s="113" t="s">
        <v>90</v>
      </c>
      <c r="O6" s="113" t="s">
        <v>91</v>
      </c>
      <c r="P6" s="113" t="s">
        <v>92</v>
      </c>
      <c r="Q6" s="113" t="s">
        <v>93</v>
      </c>
      <c r="R6" s="113" t="s">
        <v>94</v>
      </c>
      <c r="S6" s="113" t="s">
        <v>95</v>
      </c>
      <c r="T6" s="113" t="s">
        <v>96</v>
      </c>
      <c r="U6" s="113" t="s">
        <v>97</v>
      </c>
      <c r="V6" s="113" t="s">
        <v>98</v>
      </c>
      <c r="W6" s="113" t="s">
        <v>99</v>
      </c>
      <c r="X6" s="113" t="s">
        <v>100</v>
      </c>
    </row>
    <row r="7" spans="1:60" hidden="1" x14ac:dyDescent="0.2">
      <c r="A7" s="3"/>
      <c r="B7" s="4"/>
      <c r="C7" s="4"/>
      <c r="D7" s="6"/>
      <c r="E7" s="115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</row>
    <row r="8" spans="1:60" x14ac:dyDescent="0.2">
      <c r="A8" s="127" t="s">
        <v>101</v>
      </c>
      <c r="B8" s="128" t="s">
        <v>49</v>
      </c>
      <c r="C8" s="148" t="s">
        <v>50</v>
      </c>
      <c r="D8" s="129"/>
      <c r="E8" s="130"/>
      <c r="F8" s="131"/>
      <c r="G8" s="131">
        <f>SUMIF(AG9:AG10,"&lt;&gt;NOR",G9:G10)</f>
        <v>0</v>
      </c>
      <c r="H8" s="131"/>
      <c r="I8" s="131">
        <f>SUM(I9:I10)</f>
        <v>0</v>
      </c>
      <c r="J8" s="131"/>
      <c r="K8" s="132">
        <f>SUM(K9:K10)</f>
        <v>0</v>
      </c>
      <c r="L8" s="126"/>
      <c r="M8" s="126">
        <f>SUM(M9:M10)</f>
        <v>0</v>
      </c>
      <c r="N8" s="126"/>
      <c r="O8" s="126">
        <f>SUM(O9:O10)</f>
        <v>0.81</v>
      </c>
      <c r="P8" s="126"/>
      <c r="Q8" s="126">
        <f>SUM(Q9:Q10)</f>
        <v>0</v>
      </c>
      <c r="R8" s="126"/>
      <c r="S8" s="126"/>
      <c r="T8" s="126"/>
      <c r="U8" s="126"/>
      <c r="V8" s="126">
        <f>SUM(V9:V10)</f>
        <v>4.18</v>
      </c>
      <c r="W8" s="126"/>
      <c r="X8" s="126"/>
      <c r="AG8" t="s">
        <v>102</v>
      </c>
    </row>
    <row r="9" spans="1:60" outlineLevel="1" x14ac:dyDescent="0.2">
      <c r="A9" s="140">
        <v>1</v>
      </c>
      <c r="B9" s="141" t="s">
        <v>131</v>
      </c>
      <c r="C9" s="149" t="s">
        <v>132</v>
      </c>
      <c r="D9" s="142" t="s">
        <v>121</v>
      </c>
      <c r="E9" s="143">
        <v>1.46</v>
      </c>
      <c r="F9" s="144">
        <v>0</v>
      </c>
      <c r="G9" s="144">
        <v>0</v>
      </c>
      <c r="H9" s="145">
        <v>0</v>
      </c>
      <c r="I9" s="144">
        <v>0</v>
      </c>
      <c r="J9" s="145">
        <v>0</v>
      </c>
      <c r="K9" s="146">
        <v>0</v>
      </c>
      <c r="L9" s="123">
        <v>21</v>
      </c>
      <c r="M9" s="123">
        <f>G9*(1+L9/100)</f>
        <v>0</v>
      </c>
      <c r="N9" s="123">
        <v>0.55242999999999998</v>
      </c>
      <c r="O9" s="123">
        <f>ROUND(E9*N9,2)</f>
        <v>0.81</v>
      </c>
      <c r="P9" s="123">
        <v>0</v>
      </c>
      <c r="Q9" s="123">
        <f>ROUND(E9*P9,2)</f>
        <v>0</v>
      </c>
      <c r="R9" s="123"/>
      <c r="S9" s="123" t="s">
        <v>115</v>
      </c>
      <c r="T9" s="123" t="s">
        <v>133</v>
      </c>
      <c r="U9" s="123">
        <v>2.8618100000000002</v>
      </c>
      <c r="V9" s="123">
        <f>ROUND(E9*U9,2)</f>
        <v>4.18</v>
      </c>
      <c r="W9" s="123"/>
      <c r="X9" s="123" t="s">
        <v>134</v>
      </c>
      <c r="Y9" s="114"/>
      <c r="Z9" s="114"/>
      <c r="AA9" s="114"/>
      <c r="AB9" s="114"/>
      <c r="AC9" s="114"/>
      <c r="AD9" s="114"/>
      <c r="AE9" s="114"/>
      <c r="AF9" s="114"/>
      <c r="AG9" s="114" t="s">
        <v>135</v>
      </c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</row>
    <row r="10" spans="1:60" outlineLevel="1" x14ac:dyDescent="0.2">
      <c r="A10" s="140">
        <v>2</v>
      </c>
      <c r="B10" s="141" t="s">
        <v>136</v>
      </c>
      <c r="C10" s="149" t="s">
        <v>137</v>
      </c>
      <c r="D10" s="142" t="s">
        <v>138</v>
      </c>
      <c r="E10" s="143">
        <v>2</v>
      </c>
      <c r="F10" s="144">
        <v>0</v>
      </c>
      <c r="G10" s="144">
        <v>0</v>
      </c>
      <c r="H10" s="145">
        <v>0</v>
      </c>
      <c r="I10" s="144">
        <v>0</v>
      </c>
      <c r="J10" s="145">
        <v>0</v>
      </c>
      <c r="K10" s="146">
        <v>0</v>
      </c>
      <c r="L10" s="123">
        <v>21</v>
      </c>
      <c r="M10" s="123">
        <f>G10*(1+L10/100)</f>
        <v>0</v>
      </c>
      <c r="N10" s="123">
        <v>0</v>
      </c>
      <c r="O10" s="123">
        <f>ROUND(E10*N10,2)</f>
        <v>0</v>
      </c>
      <c r="P10" s="123">
        <v>0</v>
      </c>
      <c r="Q10" s="123">
        <f>ROUND(E10*P10,2)</f>
        <v>0</v>
      </c>
      <c r="R10" s="123"/>
      <c r="S10" s="123" t="s">
        <v>115</v>
      </c>
      <c r="T10" s="123" t="s">
        <v>107</v>
      </c>
      <c r="U10" s="123">
        <v>0</v>
      </c>
      <c r="V10" s="123">
        <f>ROUND(E10*U10,2)</f>
        <v>0</v>
      </c>
      <c r="W10" s="123"/>
      <c r="X10" s="123" t="s">
        <v>134</v>
      </c>
      <c r="Y10" s="114"/>
      <c r="Z10" s="114"/>
      <c r="AA10" s="114"/>
      <c r="AB10" s="114"/>
      <c r="AC10" s="114"/>
      <c r="AD10" s="114"/>
      <c r="AE10" s="114"/>
      <c r="AF10" s="114"/>
      <c r="AG10" s="114" t="s">
        <v>135</v>
      </c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</row>
    <row r="11" spans="1:60" x14ac:dyDescent="0.2">
      <c r="A11" s="127" t="s">
        <v>101</v>
      </c>
      <c r="B11" s="128" t="s">
        <v>53</v>
      </c>
      <c r="C11" s="148" t="s">
        <v>54</v>
      </c>
      <c r="D11" s="129"/>
      <c r="E11" s="130"/>
      <c r="F11" s="131"/>
      <c r="G11" s="131">
        <f>SUMIF(AG12:AG13,"&lt;&gt;NOR",G12:G13)</f>
        <v>0</v>
      </c>
      <c r="H11" s="131"/>
      <c r="I11" s="131">
        <f>SUM(I12:I13)</f>
        <v>0</v>
      </c>
      <c r="J11" s="131"/>
      <c r="K11" s="132">
        <f>SUM(K12:K13)</f>
        <v>0</v>
      </c>
      <c r="L11" s="126"/>
      <c r="M11" s="126">
        <f>SUM(M12:M13)</f>
        <v>0</v>
      </c>
      <c r="N11" s="126"/>
      <c r="O11" s="126">
        <f>SUM(O12:O13)</f>
        <v>7.0000000000000007E-2</v>
      </c>
      <c r="P11" s="126"/>
      <c r="Q11" s="126">
        <f>SUM(Q12:Q13)</f>
        <v>2.63</v>
      </c>
      <c r="R11" s="126"/>
      <c r="S11" s="126"/>
      <c r="T11" s="126"/>
      <c r="U11" s="126"/>
      <c r="V11" s="126">
        <f>SUM(V12:V13)</f>
        <v>49.93</v>
      </c>
      <c r="W11" s="126"/>
      <c r="X11" s="126"/>
      <c r="AG11" t="s">
        <v>102</v>
      </c>
    </row>
    <row r="12" spans="1:60" outlineLevel="1" x14ac:dyDescent="0.2">
      <c r="A12" s="133">
        <v>3</v>
      </c>
      <c r="B12" s="134" t="s">
        <v>158</v>
      </c>
      <c r="C12" s="150" t="s">
        <v>159</v>
      </c>
      <c r="D12" s="135" t="s">
        <v>160</v>
      </c>
      <c r="E12" s="136">
        <v>146</v>
      </c>
      <c r="F12" s="144">
        <v>0</v>
      </c>
      <c r="G12" s="144">
        <v>0</v>
      </c>
      <c r="H12" s="145">
        <v>0</v>
      </c>
      <c r="I12" s="144">
        <v>0</v>
      </c>
      <c r="J12" s="145">
        <v>0</v>
      </c>
      <c r="K12" s="146">
        <v>0</v>
      </c>
      <c r="L12" s="123">
        <v>21</v>
      </c>
      <c r="M12" s="123">
        <f>G12*(1+L12/100)</f>
        <v>0</v>
      </c>
      <c r="N12" s="123">
        <v>4.8999999999999998E-4</v>
      </c>
      <c r="O12" s="123">
        <f>ROUND(E12*N12,2)</f>
        <v>7.0000000000000007E-2</v>
      </c>
      <c r="P12" s="123">
        <v>1.7999999999999999E-2</v>
      </c>
      <c r="Q12" s="123">
        <f>ROUND(E12*P12,2)</f>
        <v>2.63</v>
      </c>
      <c r="R12" s="123"/>
      <c r="S12" s="123" t="s">
        <v>115</v>
      </c>
      <c r="T12" s="123" t="s">
        <v>115</v>
      </c>
      <c r="U12" s="123">
        <v>0.34200000000000003</v>
      </c>
      <c r="V12" s="123">
        <f>ROUND(E12*U12,2)</f>
        <v>49.93</v>
      </c>
      <c r="W12" s="123"/>
      <c r="X12" s="123" t="s">
        <v>108</v>
      </c>
      <c r="Y12" s="114"/>
      <c r="Z12" s="114"/>
      <c r="AA12" s="114"/>
      <c r="AB12" s="114"/>
      <c r="AC12" s="114"/>
      <c r="AD12" s="114"/>
      <c r="AE12" s="114"/>
      <c r="AF12" s="114"/>
      <c r="AG12" s="114" t="s">
        <v>109</v>
      </c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</row>
    <row r="13" spans="1:60" outlineLevel="1" x14ac:dyDescent="0.2">
      <c r="A13" s="121"/>
      <c r="B13" s="122"/>
      <c r="C13" s="151" t="s">
        <v>161</v>
      </c>
      <c r="D13" s="124"/>
      <c r="E13" s="125">
        <v>146</v>
      </c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14"/>
      <c r="Z13" s="114"/>
      <c r="AA13" s="114"/>
      <c r="AB13" s="114"/>
      <c r="AC13" s="114"/>
      <c r="AD13" s="114"/>
      <c r="AE13" s="114"/>
      <c r="AF13" s="114"/>
      <c r="AG13" s="114" t="s">
        <v>162</v>
      </c>
      <c r="AH13" s="114">
        <v>0</v>
      </c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</row>
    <row r="14" spans="1:60" x14ac:dyDescent="0.2">
      <c r="A14" s="127" t="s">
        <v>101</v>
      </c>
      <c r="B14" s="128" t="s">
        <v>57</v>
      </c>
      <c r="C14" s="148" t="s">
        <v>58</v>
      </c>
      <c r="D14" s="129"/>
      <c r="E14" s="130"/>
      <c r="F14" s="131"/>
      <c r="G14" s="131">
        <f>SUMIF(AG15:AG24,"&lt;&gt;NOR",G15:G24)</f>
        <v>0</v>
      </c>
      <c r="H14" s="131"/>
      <c r="I14" s="131">
        <f>SUM(I15:I24)</f>
        <v>0</v>
      </c>
      <c r="J14" s="131"/>
      <c r="K14" s="132">
        <f>SUM(K15:K24)</f>
        <v>0</v>
      </c>
      <c r="L14" s="126"/>
      <c r="M14" s="126">
        <f>SUM(M15:M24)</f>
        <v>0</v>
      </c>
      <c r="N14" s="126"/>
      <c r="O14" s="126">
        <f>SUM(O15:O24)</f>
        <v>0.48</v>
      </c>
      <c r="P14" s="126"/>
      <c r="Q14" s="126">
        <f>SUM(Q15:Q24)</f>
        <v>0</v>
      </c>
      <c r="R14" s="126"/>
      <c r="S14" s="126"/>
      <c r="T14" s="126"/>
      <c r="U14" s="126"/>
      <c r="V14" s="126">
        <f>SUM(V15:V24)</f>
        <v>7.58</v>
      </c>
      <c r="W14" s="126"/>
      <c r="X14" s="126"/>
      <c r="AG14" t="s">
        <v>102</v>
      </c>
    </row>
    <row r="15" spans="1:60" ht="22.5" outlineLevel="1" x14ac:dyDescent="0.2">
      <c r="A15" s="140">
        <v>4</v>
      </c>
      <c r="B15" s="141" t="s">
        <v>302</v>
      </c>
      <c r="C15" s="149" t="s">
        <v>303</v>
      </c>
      <c r="D15" s="142" t="s">
        <v>141</v>
      </c>
      <c r="E15" s="143">
        <v>4</v>
      </c>
      <c r="F15" s="144">
        <v>0</v>
      </c>
      <c r="G15" s="144">
        <v>0</v>
      </c>
      <c r="H15" s="145">
        <v>0</v>
      </c>
      <c r="I15" s="144">
        <v>0</v>
      </c>
      <c r="J15" s="145">
        <v>0</v>
      </c>
      <c r="K15" s="146">
        <v>0</v>
      </c>
      <c r="L15" s="123">
        <v>21</v>
      </c>
      <c r="M15" s="123">
        <f t="shared" ref="M15:M24" si="0">G15*(1+L15/100)</f>
        <v>0</v>
      </c>
      <c r="N15" s="123">
        <v>0.03</v>
      </c>
      <c r="O15" s="123">
        <f t="shared" ref="O15:O24" si="1">ROUND(E15*N15,2)</f>
        <v>0.12</v>
      </c>
      <c r="P15" s="123">
        <v>0</v>
      </c>
      <c r="Q15" s="123">
        <f t="shared" ref="Q15:Q24" si="2">ROUND(E15*P15,2)</f>
        <v>0</v>
      </c>
      <c r="R15" s="123"/>
      <c r="S15" s="123" t="s">
        <v>115</v>
      </c>
      <c r="T15" s="123" t="s">
        <v>115</v>
      </c>
      <c r="U15" s="123">
        <v>1.6439999999999999</v>
      </c>
      <c r="V15" s="123">
        <f t="shared" ref="V15:V24" si="3">ROUND(E15*U15,2)</f>
        <v>6.58</v>
      </c>
      <c r="W15" s="123"/>
      <c r="X15" s="123" t="s">
        <v>108</v>
      </c>
      <c r="Y15" s="114"/>
      <c r="Z15" s="114"/>
      <c r="AA15" s="114"/>
      <c r="AB15" s="114"/>
      <c r="AC15" s="114"/>
      <c r="AD15" s="114"/>
      <c r="AE15" s="114"/>
      <c r="AF15" s="114"/>
      <c r="AG15" s="114" t="s">
        <v>109</v>
      </c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</row>
    <row r="16" spans="1:60" outlineLevel="1" x14ac:dyDescent="0.2">
      <c r="A16" s="140">
        <v>5</v>
      </c>
      <c r="B16" s="141" t="s">
        <v>304</v>
      </c>
      <c r="C16" s="149" t="s">
        <v>305</v>
      </c>
      <c r="D16" s="142" t="s">
        <v>173</v>
      </c>
      <c r="E16" s="143">
        <v>4</v>
      </c>
      <c r="F16" s="144">
        <v>0</v>
      </c>
      <c r="G16" s="144">
        <v>0</v>
      </c>
      <c r="H16" s="145">
        <v>0</v>
      </c>
      <c r="I16" s="144">
        <v>0</v>
      </c>
      <c r="J16" s="145">
        <v>0</v>
      </c>
      <c r="K16" s="146">
        <v>0</v>
      </c>
      <c r="L16" s="123">
        <v>21</v>
      </c>
      <c r="M16" s="123">
        <f t="shared" si="0"/>
        <v>0</v>
      </c>
      <c r="N16" s="123">
        <v>5.2999999999999998E-4</v>
      </c>
      <c r="O16" s="123">
        <f t="shared" si="1"/>
        <v>0</v>
      </c>
      <c r="P16" s="123">
        <v>0</v>
      </c>
      <c r="Q16" s="123">
        <f t="shared" si="2"/>
        <v>0</v>
      </c>
      <c r="R16" s="123"/>
      <c r="S16" s="123" t="s">
        <v>106</v>
      </c>
      <c r="T16" s="123" t="s">
        <v>115</v>
      </c>
      <c r="U16" s="123">
        <v>0.25</v>
      </c>
      <c r="V16" s="123">
        <f t="shared" si="3"/>
        <v>1</v>
      </c>
      <c r="W16" s="123"/>
      <c r="X16" s="123" t="s">
        <v>108</v>
      </c>
      <c r="Y16" s="114"/>
      <c r="Z16" s="114"/>
      <c r="AA16" s="114"/>
      <c r="AB16" s="114"/>
      <c r="AC16" s="114"/>
      <c r="AD16" s="114"/>
      <c r="AE16" s="114"/>
      <c r="AF16" s="114"/>
      <c r="AG16" s="114" t="s">
        <v>109</v>
      </c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</row>
    <row r="17" spans="1:60" outlineLevel="1" x14ac:dyDescent="0.2">
      <c r="A17" s="140">
        <v>6</v>
      </c>
      <c r="B17" s="141" t="s">
        <v>306</v>
      </c>
      <c r="C17" s="149" t="s">
        <v>307</v>
      </c>
      <c r="D17" s="142" t="s">
        <v>141</v>
      </c>
      <c r="E17" s="143">
        <v>2</v>
      </c>
      <c r="F17" s="144">
        <v>0</v>
      </c>
      <c r="G17" s="144">
        <v>0</v>
      </c>
      <c r="H17" s="145">
        <v>0</v>
      </c>
      <c r="I17" s="144">
        <v>0</v>
      </c>
      <c r="J17" s="145">
        <v>0</v>
      </c>
      <c r="K17" s="146">
        <v>0</v>
      </c>
      <c r="L17" s="123">
        <v>21</v>
      </c>
      <c r="M17" s="123">
        <f t="shared" si="0"/>
        <v>0</v>
      </c>
      <c r="N17" s="123">
        <v>1.8500000000000001E-3</v>
      </c>
      <c r="O17" s="123">
        <f t="shared" si="1"/>
        <v>0</v>
      </c>
      <c r="P17" s="123">
        <v>0</v>
      </c>
      <c r="Q17" s="123">
        <f t="shared" si="2"/>
        <v>0</v>
      </c>
      <c r="R17" s="123" t="s">
        <v>152</v>
      </c>
      <c r="S17" s="123" t="s">
        <v>115</v>
      </c>
      <c r="T17" s="123" t="s">
        <v>115</v>
      </c>
      <c r="U17" s="123">
        <v>0</v>
      </c>
      <c r="V17" s="123">
        <f t="shared" si="3"/>
        <v>0</v>
      </c>
      <c r="W17" s="123"/>
      <c r="X17" s="123" t="s">
        <v>144</v>
      </c>
      <c r="Y17" s="114"/>
      <c r="Z17" s="114"/>
      <c r="AA17" s="114"/>
      <c r="AB17" s="114"/>
      <c r="AC17" s="114"/>
      <c r="AD17" s="114"/>
      <c r="AE17" s="114"/>
      <c r="AF17" s="114"/>
      <c r="AG17" s="114" t="s">
        <v>145</v>
      </c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</row>
    <row r="18" spans="1:60" outlineLevel="1" x14ac:dyDescent="0.2">
      <c r="A18" s="140">
        <v>7</v>
      </c>
      <c r="B18" s="141" t="s">
        <v>308</v>
      </c>
      <c r="C18" s="149" t="s">
        <v>309</v>
      </c>
      <c r="D18" s="142" t="s">
        <v>141</v>
      </c>
      <c r="E18" s="143">
        <v>2</v>
      </c>
      <c r="F18" s="144">
        <v>0</v>
      </c>
      <c r="G18" s="144">
        <v>0</v>
      </c>
      <c r="H18" s="145">
        <v>0</v>
      </c>
      <c r="I18" s="144">
        <v>0</v>
      </c>
      <c r="J18" s="145">
        <v>0</v>
      </c>
      <c r="K18" s="146">
        <v>0</v>
      </c>
      <c r="L18" s="123">
        <v>21</v>
      </c>
      <c r="M18" s="123">
        <f t="shared" si="0"/>
        <v>0</v>
      </c>
      <c r="N18" s="123">
        <v>2.3E-3</v>
      </c>
      <c r="O18" s="123">
        <f t="shared" si="1"/>
        <v>0</v>
      </c>
      <c r="P18" s="123">
        <v>0</v>
      </c>
      <c r="Q18" s="123">
        <f t="shared" si="2"/>
        <v>0</v>
      </c>
      <c r="R18" s="123" t="s">
        <v>152</v>
      </c>
      <c r="S18" s="123" t="s">
        <v>115</v>
      </c>
      <c r="T18" s="123" t="s">
        <v>115</v>
      </c>
      <c r="U18" s="123">
        <v>0</v>
      </c>
      <c r="V18" s="123">
        <f t="shared" si="3"/>
        <v>0</v>
      </c>
      <c r="W18" s="123"/>
      <c r="X18" s="123" t="s">
        <v>144</v>
      </c>
      <c r="Y18" s="114"/>
      <c r="Z18" s="114"/>
      <c r="AA18" s="114"/>
      <c r="AB18" s="114"/>
      <c r="AC18" s="114"/>
      <c r="AD18" s="114"/>
      <c r="AE18" s="114"/>
      <c r="AF18" s="114"/>
      <c r="AG18" s="114" t="s">
        <v>145</v>
      </c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</row>
    <row r="19" spans="1:60" outlineLevel="1" x14ac:dyDescent="0.2">
      <c r="A19" s="140">
        <v>8</v>
      </c>
      <c r="B19" s="141" t="s">
        <v>310</v>
      </c>
      <c r="C19" s="149" t="s">
        <v>311</v>
      </c>
      <c r="D19" s="142" t="s">
        <v>141</v>
      </c>
      <c r="E19" s="143">
        <v>88</v>
      </c>
      <c r="F19" s="144">
        <v>0</v>
      </c>
      <c r="G19" s="144">
        <v>0</v>
      </c>
      <c r="H19" s="145">
        <v>0</v>
      </c>
      <c r="I19" s="144">
        <v>0</v>
      </c>
      <c r="J19" s="145">
        <v>0</v>
      </c>
      <c r="K19" s="146">
        <v>0</v>
      </c>
      <c r="L19" s="123">
        <v>21</v>
      </c>
      <c r="M19" s="123">
        <f t="shared" si="0"/>
        <v>0</v>
      </c>
      <c r="N19" s="123">
        <v>2E-3</v>
      </c>
      <c r="O19" s="123">
        <f t="shared" si="1"/>
        <v>0.18</v>
      </c>
      <c r="P19" s="123">
        <v>0</v>
      </c>
      <c r="Q19" s="123">
        <f t="shared" si="2"/>
        <v>0</v>
      </c>
      <c r="R19" s="123"/>
      <c r="S19" s="123" t="s">
        <v>106</v>
      </c>
      <c r="T19" s="123" t="s">
        <v>107</v>
      </c>
      <c r="U19" s="123">
        <v>0</v>
      </c>
      <c r="V19" s="123">
        <f t="shared" si="3"/>
        <v>0</v>
      </c>
      <c r="W19" s="123"/>
      <c r="X19" s="123" t="s">
        <v>108</v>
      </c>
      <c r="Y19" s="114"/>
      <c r="Z19" s="114"/>
      <c r="AA19" s="114"/>
      <c r="AB19" s="114"/>
      <c r="AC19" s="114"/>
      <c r="AD19" s="114"/>
      <c r="AE19" s="114"/>
      <c r="AF19" s="114"/>
      <c r="AG19" s="114" t="s">
        <v>109</v>
      </c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</row>
    <row r="20" spans="1:60" outlineLevel="1" x14ac:dyDescent="0.2">
      <c r="A20" s="140">
        <v>9</v>
      </c>
      <c r="B20" s="141" t="s">
        <v>312</v>
      </c>
      <c r="C20" s="149" t="s">
        <v>313</v>
      </c>
      <c r="D20" s="142" t="s">
        <v>141</v>
      </c>
      <c r="E20" s="143">
        <v>88</v>
      </c>
      <c r="F20" s="144">
        <v>0</v>
      </c>
      <c r="G20" s="144">
        <v>0</v>
      </c>
      <c r="H20" s="145">
        <v>0</v>
      </c>
      <c r="I20" s="144">
        <v>0</v>
      </c>
      <c r="J20" s="145">
        <v>0</v>
      </c>
      <c r="K20" s="146">
        <v>0</v>
      </c>
      <c r="L20" s="123">
        <v>21</v>
      </c>
      <c r="M20" s="123">
        <f t="shared" si="0"/>
        <v>0</v>
      </c>
      <c r="N20" s="123">
        <v>2E-3</v>
      </c>
      <c r="O20" s="123">
        <f t="shared" si="1"/>
        <v>0.18</v>
      </c>
      <c r="P20" s="123">
        <v>0</v>
      </c>
      <c r="Q20" s="123">
        <f t="shared" si="2"/>
        <v>0</v>
      </c>
      <c r="R20" s="123" t="s">
        <v>152</v>
      </c>
      <c r="S20" s="123" t="s">
        <v>115</v>
      </c>
      <c r="T20" s="123" t="s">
        <v>115</v>
      </c>
      <c r="U20" s="123">
        <v>0</v>
      </c>
      <c r="V20" s="123">
        <f t="shared" si="3"/>
        <v>0</v>
      </c>
      <c r="W20" s="123"/>
      <c r="X20" s="123" t="s">
        <v>144</v>
      </c>
      <c r="Y20" s="114"/>
      <c r="Z20" s="114"/>
      <c r="AA20" s="114"/>
      <c r="AB20" s="114"/>
      <c r="AC20" s="114"/>
      <c r="AD20" s="114"/>
      <c r="AE20" s="114"/>
      <c r="AF20" s="114"/>
      <c r="AG20" s="114" t="s">
        <v>145</v>
      </c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</row>
    <row r="21" spans="1:60" outlineLevel="1" x14ac:dyDescent="0.2">
      <c r="A21" s="140">
        <v>10</v>
      </c>
      <c r="B21" s="141" t="s">
        <v>314</v>
      </c>
      <c r="C21" s="149" t="s">
        <v>315</v>
      </c>
      <c r="D21" s="142" t="s">
        <v>141</v>
      </c>
      <c r="E21" s="143">
        <v>2</v>
      </c>
      <c r="F21" s="144">
        <v>0</v>
      </c>
      <c r="G21" s="144">
        <v>0</v>
      </c>
      <c r="H21" s="145">
        <v>0</v>
      </c>
      <c r="I21" s="144">
        <v>0</v>
      </c>
      <c r="J21" s="145">
        <v>0</v>
      </c>
      <c r="K21" s="146">
        <v>0</v>
      </c>
      <c r="L21" s="123">
        <v>21</v>
      </c>
      <c r="M21" s="123">
        <f t="shared" si="0"/>
        <v>0</v>
      </c>
      <c r="N21" s="123">
        <v>0</v>
      </c>
      <c r="O21" s="123">
        <f t="shared" si="1"/>
        <v>0</v>
      </c>
      <c r="P21" s="123">
        <v>0</v>
      </c>
      <c r="Q21" s="123">
        <f t="shared" si="2"/>
        <v>0</v>
      </c>
      <c r="R21" s="123"/>
      <c r="S21" s="123" t="s">
        <v>106</v>
      </c>
      <c r="T21" s="123" t="s">
        <v>107</v>
      </c>
      <c r="U21" s="123">
        <v>0</v>
      </c>
      <c r="V21" s="123">
        <f t="shared" si="3"/>
        <v>0</v>
      </c>
      <c r="W21" s="123"/>
      <c r="X21" s="123" t="s">
        <v>108</v>
      </c>
      <c r="Y21" s="114"/>
      <c r="Z21" s="114"/>
      <c r="AA21" s="114"/>
      <c r="AB21" s="114"/>
      <c r="AC21" s="114"/>
      <c r="AD21" s="114"/>
      <c r="AE21" s="114"/>
      <c r="AF21" s="114"/>
      <c r="AG21" s="114" t="s">
        <v>109</v>
      </c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</row>
    <row r="22" spans="1:60" outlineLevel="1" x14ac:dyDescent="0.2">
      <c r="A22" s="140">
        <v>11</v>
      </c>
      <c r="B22" s="141" t="s">
        <v>316</v>
      </c>
      <c r="C22" s="149" t="s">
        <v>317</v>
      </c>
      <c r="D22" s="142" t="s">
        <v>141</v>
      </c>
      <c r="E22" s="143">
        <v>2</v>
      </c>
      <c r="F22" s="144">
        <v>0</v>
      </c>
      <c r="G22" s="144">
        <v>0</v>
      </c>
      <c r="H22" s="145">
        <v>0</v>
      </c>
      <c r="I22" s="144">
        <v>0</v>
      </c>
      <c r="J22" s="145">
        <v>0</v>
      </c>
      <c r="K22" s="146">
        <v>0</v>
      </c>
      <c r="L22" s="123">
        <v>21</v>
      </c>
      <c r="M22" s="123">
        <f t="shared" si="0"/>
        <v>0</v>
      </c>
      <c r="N22" s="123">
        <v>0</v>
      </c>
      <c r="O22" s="123">
        <f t="shared" si="1"/>
        <v>0</v>
      </c>
      <c r="P22" s="123">
        <v>0</v>
      </c>
      <c r="Q22" s="123">
        <f t="shared" si="2"/>
        <v>0</v>
      </c>
      <c r="R22" s="123"/>
      <c r="S22" s="123" t="s">
        <v>106</v>
      </c>
      <c r="T22" s="123" t="s">
        <v>107</v>
      </c>
      <c r="U22" s="123">
        <v>0</v>
      </c>
      <c r="V22" s="123">
        <f t="shared" si="3"/>
        <v>0</v>
      </c>
      <c r="W22" s="123"/>
      <c r="X22" s="123" t="s">
        <v>144</v>
      </c>
      <c r="Y22" s="114"/>
      <c r="Z22" s="114"/>
      <c r="AA22" s="114"/>
      <c r="AB22" s="114"/>
      <c r="AC22" s="114"/>
      <c r="AD22" s="114"/>
      <c r="AE22" s="114"/>
      <c r="AF22" s="114"/>
      <c r="AG22" s="114" t="s">
        <v>145</v>
      </c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</row>
    <row r="23" spans="1:60" outlineLevel="1" x14ac:dyDescent="0.2">
      <c r="A23" s="140">
        <v>12</v>
      </c>
      <c r="B23" s="141" t="s">
        <v>318</v>
      </c>
      <c r="C23" s="149" t="s">
        <v>319</v>
      </c>
      <c r="D23" s="142" t="s">
        <v>141</v>
      </c>
      <c r="E23" s="143">
        <v>2</v>
      </c>
      <c r="F23" s="144">
        <v>0</v>
      </c>
      <c r="G23" s="144">
        <v>0</v>
      </c>
      <c r="H23" s="145">
        <v>0</v>
      </c>
      <c r="I23" s="144">
        <v>0</v>
      </c>
      <c r="J23" s="145">
        <v>0</v>
      </c>
      <c r="K23" s="146">
        <v>0</v>
      </c>
      <c r="L23" s="123">
        <v>21</v>
      </c>
      <c r="M23" s="123">
        <f t="shared" si="0"/>
        <v>0</v>
      </c>
      <c r="N23" s="123">
        <v>0</v>
      </c>
      <c r="O23" s="123">
        <f t="shared" si="1"/>
        <v>0</v>
      </c>
      <c r="P23" s="123">
        <v>0</v>
      </c>
      <c r="Q23" s="123">
        <f t="shared" si="2"/>
        <v>0</v>
      </c>
      <c r="R23" s="123"/>
      <c r="S23" s="123" t="s">
        <v>106</v>
      </c>
      <c r="T23" s="123" t="s">
        <v>107</v>
      </c>
      <c r="U23" s="123">
        <v>0</v>
      </c>
      <c r="V23" s="123">
        <f t="shared" si="3"/>
        <v>0</v>
      </c>
      <c r="W23" s="123"/>
      <c r="X23" s="123" t="s">
        <v>108</v>
      </c>
      <c r="Y23" s="114"/>
      <c r="Z23" s="114"/>
      <c r="AA23" s="114"/>
      <c r="AB23" s="114"/>
      <c r="AC23" s="114"/>
      <c r="AD23" s="114"/>
      <c r="AE23" s="114"/>
      <c r="AF23" s="114"/>
      <c r="AG23" s="114" t="s">
        <v>109</v>
      </c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114"/>
      <c r="BE23" s="114"/>
      <c r="BF23" s="114"/>
      <c r="BG23" s="114"/>
      <c r="BH23" s="114"/>
    </row>
    <row r="24" spans="1:60" outlineLevel="1" x14ac:dyDescent="0.2">
      <c r="A24" s="140">
        <v>13</v>
      </c>
      <c r="B24" s="141" t="s">
        <v>320</v>
      </c>
      <c r="C24" s="149" t="s">
        <v>321</v>
      </c>
      <c r="D24" s="142" t="s">
        <v>141</v>
      </c>
      <c r="E24" s="143">
        <v>2</v>
      </c>
      <c r="F24" s="144">
        <v>0</v>
      </c>
      <c r="G24" s="144">
        <v>0</v>
      </c>
      <c r="H24" s="145">
        <v>0</v>
      </c>
      <c r="I24" s="144">
        <v>0</v>
      </c>
      <c r="J24" s="145">
        <v>0</v>
      </c>
      <c r="K24" s="146">
        <v>0</v>
      </c>
      <c r="L24" s="123">
        <v>21</v>
      </c>
      <c r="M24" s="123">
        <f t="shared" si="0"/>
        <v>0</v>
      </c>
      <c r="N24" s="123">
        <v>0</v>
      </c>
      <c r="O24" s="123">
        <f t="shared" si="1"/>
        <v>0</v>
      </c>
      <c r="P24" s="123">
        <v>0</v>
      </c>
      <c r="Q24" s="123">
        <f t="shared" si="2"/>
        <v>0</v>
      </c>
      <c r="R24" s="123"/>
      <c r="S24" s="123" t="s">
        <v>106</v>
      </c>
      <c r="T24" s="123" t="s">
        <v>107</v>
      </c>
      <c r="U24" s="123">
        <v>0</v>
      </c>
      <c r="V24" s="123">
        <f t="shared" si="3"/>
        <v>0</v>
      </c>
      <c r="W24" s="123"/>
      <c r="X24" s="123" t="s">
        <v>144</v>
      </c>
      <c r="Y24" s="114"/>
      <c r="Z24" s="114"/>
      <c r="AA24" s="114"/>
      <c r="AB24" s="114"/>
      <c r="AC24" s="114"/>
      <c r="AD24" s="114"/>
      <c r="AE24" s="114"/>
      <c r="AF24" s="114"/>
      <c r="AG24" s="114" t="s">
        <v>145</v>
      </c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4"/>
      <c r="BF24" s="114"/>
      <c r="BG24" s="114"/>
      <c r="BH24" s="114"/>
    </row>
    <row r="25" spans="1:60" x14ac:dyDescent="0.2">
      <c r="A25" s="127" t="s">
        <v>101</v>
      </c>
      <c r="B25" s="128" t="s">
        <v>59</v>
      </c>
      <c r="C25" s="148" t="s">
        <v>60</v>
      </c>
      <c r="D25" s="129"/>
      <c r="E25" s="130"/>
      <c r="F25" s="131"/>
      <c r="G25" s="131">
        <f>SUMIF(AG26:AG40,"&lt;&gt;NOR",G26:G40)</f>
        <v>0</v>
      </c>
      <c r="H25" s="131"/>
      <c r="I25" s="131">
        <f>SUM(I26:I40)</f>
        <v>0</v>
      </c>
      <c r="J25" s="131"/>
      <c r="K25" s="132">
        <f>SUM(K26:K40)</f>
        <v>0</v>
      </c>
      <c r="L25" s="126"/>
      <c r="M25" s="126">
        <f>SUM(M26:M40)</f>
        <v>0</v>
      </c>
      <c r="N25" s="126"/>
      <c r="O25" s="126">
        <f>SUM(O26:O40)</f>
        <v>1.5600000000000003</v>
      </c>
      <c r="P25" s="126"/>
      <c r="Q25" s="126">
        <f>SUM(Q26:Q40)</f>
        <v>0</v>
      </c>
      <c r="R25" s="126"/>
      <c r="S25" s="126"/>
      <c r="T25" s="126"/>
      <c r="U25" s="126"/>
      <c r="V25" s="126">
        <f>SUM(V26:V40)</f>
        <v>202.00000000000003</v>
      </c>
      <c r="W25" s="126"/>
      <c r="X25" s="126"/>
      <c r="AG25" t="s">
        <v>102</v>
      </c>
    </row>
    <row r="26" spans="1:60" outlineLevel="1" x14ac:dyDescent="0.2">
      <c r="A26" s="140">
        <v>14</v>
      </c>
      <c r="B26" s="141" t="s">
        <v>322</v>
      </c>
      <c r="C26" s="149" t="s">
        <v>323</v>
      </c>
      <c r="D26" s="142" t="s">
        <v>141</v>
      </c>
      <c r="E26" s="143">
        <v>24</v>
      </c>
      <c r="F26" s="144">
        <v>0</v>
      </c>
      <c r="G26" s="144">
        <v>0</v>
      </c>
      <c r="H26" s="145">
        <v>0</v>
      </c>
      <c r="I26" s="144">
        <v>0</v>
      </c>
      <c r="J26" s="145">
        <v>0</v>
      </c>
      <c r="K26" s="146">
        <v>0</v>
      </c>
      <c r="L26" s="123">
        <v>21</v>
      </c>
      <c r="M26" s="123">
        <f t="shared" ref="M26:M40" si="4">G26*(1+L26/100)</f>
        <v>0</v>
      </c>
      <c r="N26" s="123">
        <v>1.8669999999999999E-2</v>
      </c>
      <c r="O26" s="123">
        <f t="shared" ref="O26:O40" si="5">ROUND(E26*N26,2)</f>
        <v>0.45</v>
      </c>
      <c r="P26" s="123">
        <v>0</v>
      </c>
      <c r="Q26" s="123">
        <f t="shared" ref="Q26:Q40" si="6">ROUND(E26*P26,2)</f>
        <v>0</v>
      </c>
      <c r="R26" s="123"/>
      <c r="S26" s="123" t="s">
        <v>106</v>
      </c>
      <c r="T26" s="123" t="s">
        <v>133</v>
      </c>
      <c r="U26" s="123">
        <v>2.92136</v>
      </c>
      <c r="V26" s="123">
        <f t="shared" ref="V26:V40" si="7">ROUND(E26*U26,2)</f>
        <v>70.11</v>
      </c>
      <c r="W26" s="123"/>
      <c r="X26" s="123" t="s">
        <v>134</v>
      </c>
      <c r="Y26" s="114"/>
      <c r="Z26" s="114"/>
      <c r="AA26" s="114"/>
      <c r="AB26" s="114"/>
      <c r="AC26" s="114"/>
      <c r="AD26" s="114"/>
      <c r="AE26" s="114"/>
      <c r="AF26" s="114"/>
      <c r="AG26" s="114" t="s">
        <v>135</v>
      </c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</row>
    <row r="27" spans="1:60" outlineLevel="1" x14ac:dyDescent="0.2">
      <c r="A27" s="140">
        <v>15</v>
      </c>
      <c r="B27" s="141" t="s">
        <v>324</v>
      </c>
      <c r="C27" s="149" t="s">
        <v>325</v>
      </c>
      <c r="D27" s="142" t="s">
        <v>141</v>
      </c>
      <c r="E27" s="143">
        <v>8</v>
      </c>
      <c r="F27" s="144">
        <v>0</v>
      </c>
      <c r="G27" s="144">
        <v>0</v>
      </c>
      <c r="H27" s="145">
        <v>0</v>
      </c>
      <c r="I27" s="144">
        <v>0</v>
      </c>
      <c r="J27" s="145">
        <v>0</v>
      </c>
      <c r="K27" s="146">
        <v>0</v>
      </c>
      <c r="L27" s="123">
        <v>21</v>
      </c>
      <c r="M27" s="123">
        <f t="shared" si="4"/>
        <v>0</v>
      </c>
      <c r="N27" s="123">
        <v>1.8669999999999999E-2</v>
      </c>
      <c r="O27" s="123">
        <f t="shared" si="5"/>
        <v>0.15</v>
      </c>
      <c r="P27" s="123">
        <v>0</v>
      </c>
      <c r="Q27" s="123">
        <f t="shared" si="6"/>
        <v>0</v>
      </c>
      <c r="R27" s="123"/>
      <c r="S27" s="123" t="s">
        <v>115</v>
      </c>
      <c r="T27" s="123" t="s">
        <v>133</v>
      </c>
      <c r="U27" s="123">
        <v>2.92136</v>
      </c>
      <c r="V27" s="123">
        <f t="shared" si="7"/>
        <v>23.37</v>
      </c>
      <c r="W27" s="123"/>
      <c r="X27" s="123" t="s">
        <v>134</v>
      </c>
      <c r="Y27" s="114"/>
      <c r="Z27" s="114"/>
      <c r="AA27" s="114"/>
      <c r="AB27" s="114"/>
      <c r="AC27" s="114"/>
      <c r="AD27" s="114"/>
      <c r="AE27" s="114"/>
      <c r="AF27" s="114"/>
      <c r="AG27" s="114" t="s">
        <v>135</v>
      </c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  <c r="AX27" s="114"/>
      <c r="AY27" s="114"/>
      <c r="AZ27" s="114"/>
      <c r="BA27" s="114"/>
      <c r="BB27" s="114"/>
      <c r="BC27" s="114"/>
      <c r="BD27" s="114"/>
      <c r="BE27" s="114"/>
      <c r="BF27" s="114"/>
      <c r="BG27" s="114"/>
      <c r="BH27" s="114"/>
    </row>
    <row r="28" spans="1:60" outlineLevel="1" x14ac:dyDescent="0.2">
      <c r="A28" s="140">
        <v>16</v>
      </c>
      <c r="B28" s="141" t="s">
        <v>326</v>
      </c>
      <c r="C28" s="149" t="s">
        <v>327</v>
      </c>
      <c r="D28" s="142" t="s">
        <v>141</v>
      </c>
      <c r="E28" s="143">
        <v>2</v>
      </c>
      <c r="F28" s="144">
        <v>0</v>
      </c>
      <c r="G28" s="144">
        <v>0</v>
      </c>
      <c r="H28" s="145">
        <v>0</v>
      </c>
      <c r="I28" s="144">
        <v>0</v>
      </c>
      <c r="J28" s="145">
        <v>0</v>
      </c>
      <c r="K28" s="146">
        <v>0</v>
      </c>
      <c r="L28" s="123">
        <v>21</v>
      </c>
      <c r="M28" s="123">
        <f t="shared" si="4"/>
        <v>0</v>
      </c>
      <c r="N28" s="123">
        <v>1.8669999999999999E-2</v>
      </c>
      <c r="O28" s="123">
        <f t="shared" si="5"/>
        <v>0.04</v>
      </c>
      <c r="P28" s="123">
        <v>0</v>
      </c>
      <c r="Q28" s="123">
        <f t="shared" si="6"/>
        <v>0</v>
      </c>
      <c r="R28" s="123"/>
      <c r="S28" s="123" t="s">
        <v>106</v>
      </c>
      <c r="T28" s="123" t="s">
        <v>107</v>
      </c>
      <c r="U28" s="123">
        <v>2.92136</v>
      </c>
      <c r="V28" s="123">
        <f t="shared" si="7"/>
        <v>5.84</v>
      </c>
      <c r="W28" s="123"/>
      <c r="X28" s="123" t="s">
        <v>134</v>
      </c>
      <c r="Y28" s="114"/>
      <c r="Z28" s="114"/>
      <c r="AA28" s="114"/>
      <c r="AB28" s="114"/>
      <c r="AC28" s="114"/>
      <c r="AD28" s="114"/>
      <c r="AE28" s="114"/>
      <c r="AF28" s="114"/>
      <c r="AG28" s="114" t="s">
        <v>135</v>
      </c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F28" s="114"/>
      <c r="BG28" s="114"/>
      <c r="BH28" s="114"/>
    </row>
    <row r="29" spans="1:60" outlineLevel="1" x14ac:dyDescent="0.2">
      <c r="A29" s="140">
        <v>17</v>
      </c>
      <c r="B29" s="141" t="s">
        <v>169</v>
      </c>
      <c r="C29" s="149" t="s">
        <v>170</v>
      </c>
      <c r="D29" s="142" t="s">
        <v>141</v>
      </c>
      <c r="E29" s="143">
        <v>10</v>
      </c>
      <c r="F29" s="144">
        <v>0</v>
      </c>
      <c r="G29" s="144">
        <v>0</v>
      </c>
      <c r="H29" s="145">
        <v>0</v>
      </c>
      <c r="I29" s="144">
        <v>0</v>
      </c>
      <c r="J29" s="145">
        <v>0</v>
      </c>
      <c r="K29" s="146">
        <v>0</v>
      </c>
      <c r="L29" s="123">
        <v>21</v>
      </c>
      <c r="M29" s="123">
        <f t="shared" si="4"/>
        <v>0</v>
      </c>
      <c r="N29" s="123">
        <v>6.4099999999999999E-3</v>
      </c>
      <c r="O29" s="123">
        <f t="shared" si="5"/>
        <v>0.06</v>
      </c>
      <c r="P29" s="123">
        <v>0</v>
      </c>
      <c r="Q29" s="123">
        <f t="shared" si="6"/>
        <v>0</v>
      </c>
      <c r="R29" s="123"/>
      <c r="S29" s="123" t="s">
        <v>115</v>
      </c>
      <c r="T29" s="123" t="s">
        <v>133</v>
      </c>
      <c r="U29" s="123">
        <v>2.1550799999999999</v>
      </c>
      <c r="V29" s="123">
        <f t="shared" si="7"/>
        <v>21.55</v>
      </c>
      <c r="W29" s="123"/>
      <c r="X29" s="123" t="s">
        <v>134</v>
      </c>
      <c r="Y29" s="114"/>
      <c r="Z29" s="114"/>
      <c r="AA29" s="114"/>
      <c r="AB29" s="114"/>
      <c r="AC29" s="114"/>
      <c r="AD29" s="114"/>
      <c r="AE29" s="114"/>
      <c r="AF29" s="114"/>
      <c r="AG29" s="114" t="s">
        <v>135</v>
      </c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F29" s="114"/>
      <c r="BG29" s="114"/>
      <c r="BH29" s="114"/>
    </row>
    <row r="30" spans="1:60" outlineLevel="1" x14ac:dyDescent="0.2">
      <c r="A30" s="140">
        <v>18</v>
      </c>
      <c r="B30" s="141" t="s">
        <v>328</v>
      </c>
      <c r="C30" s="149" t="s">
        <v>329</v>
      </c>
      <c r="D30" s="142" t="s">
        <v>173</v>
      </c>
      <c r="E30" s="143">
        <v>4</v>
      </c>
      <c r="F30" s="144">
        <v>0</v>
      </c>
      <c r="G30" s="144">
        <v>0</v>
      </c>
      <c r="H30" s="145">
        <v>0</v>
      </c>
      <c r="I30" s="144">
        <v>0</v>
      </c>
      <c r="J30" s="145">
        <v>0</v>
      </c>
      <c r="K30" s="146">
        <v>0</v>
      </c>
      <c r="L30" s="123">
        <v>21</v>
      </c>
      <c r="M30" s="123">
        <f t="shared" si="4"/>
        <v>0</v>
      </c>
      <c r="N30" s="123">
        <v>1.444E-2</v>
      </c>
      <c r="O30" s="123">
        <f t="shared" si="5"/>
        <v>0.06</v>
      </c>
      <c r="P30" s="123">
        <v>0</v>
      </c>
      <c r="Q30" s="123">
        <f t="shared" si="6"/>
        <v>0</v>
      </c>
      <c r="R30" s="123"/>
      <c r="S30" s="123" t="s">
        <v>115</v>
      </c>
      <c r="T30" s="123" t="s">
        <v>115</v>
      </c>
      <c r="U30" s="123">
        <v>1.25</v>
      </c>
      <c r="V30" s="123">
        <f t="shared" si="7"/>
        <v>5</v>
      </c>
      <c r="W30" s="123"/>
      <c r="X30" s="123" t="s">
        <v>108</v>
      </c>
      <c r="Y30" s="114"/>
      <c r="Z30" s="114"/>
      <c r="AA30" s="114"/>
      <c r="AB30" s="114"/>
      <c r="AC30" s="114"/>
      <c r="AD30" s="114"/>
      <c r="AE30" s="114"/>
      <c r="AF30" s="114"/>
      <c r="AG30" s="114" t="s">
        <v>109</v>
      </c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</row>
    <row r="31" spans="1:60" outlineLevel="1" x14ac:dyDescent="0.2">
      <c r="A31" s="140">
        <v>19</v>
      </c>
      <c r="B31" s="141" t="s">
        <v>330</v>
      </c>
      <c r="C31" s="149" t="s">
        <v>331</v>
      </c>
      <c r="D31" s="142" t="s">
        <v>141</v>
      </c>
      <c r="E31" s="143">
        <v>19</v>
      </c>
      <c r="F31" s="144">
        <v>0</v>
      </c>
      <c r="G31" s="144">
        <v>0</v>
      </c>
      <c r="H31" s="145">
        <v>0</v>
      </c>
      <c r="I31" s="144">
        <v>0</v>
      </c>
      <c r="J31" s="145">
        <v>0</v>
      </c>
      <c r="K31" s="146">
        <v>0</v>
      </c>
      <c r="L31" s="123">
        <v>21</v>
      </c>
      <c r="M31" s="123">
        <f t="shared" si="4"/>
        <v>0</v>
      </c>
      <c r="N31" s="123">
        <v>2.962E-2</v>
      </c>
      <c r="O31" s="123">
        <f t="shared" si="5"/>
        <v>0.56000000000000005</v>
      </c>
      <c r="P31" s="123">
        <v>0</v>
      </c>
      <c r="Q31" s="123">
        <f t="shared" si="6"/>
        <v>0</v>
      </c>
      <c r="R31" s="123"/>
      <c r="S31" s="123" t="s">
        <v>115</v>
      </c>
      <c r="T31" s="123" t="s">
        <v>133</v>
      </c>
      <c r="U31" s="123">
        <v>2.6510899999999999</v>
      </c>
      <c r="V31" s="123">
        <f t="shared" si="7"/>
        <v>50.37</v>
      </c>
      <c r="W31" s="123"/>
      <c r="X31" s="123" t="s">
        <v>134</v>
      </c>
      <c r="Y31" s="114"/>
      <c r="Z31" s="114"/>
      <c r="AA31" s="114"/>
      <c r="AB31" s="114"/>
      <c r="AC31" s="114"/>
      <c r="AD31" s="114"/>
      <c r="AE31" s="114"/>
      <c r="AF31" s="114"/>
      <c r="AG31" s="114" t="s">
        <v>135</v>
      </c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</row>
    <row r="32" spans="1:60" outlineLevel="1" x14ac:dyDescent="0.2">
      <c r="A32" s="140">
        <v>20</v>
      </c>
      <c r="B32" s="141" t="s">
        <v>332</v>
      </c>
      <c r="C32" s="149" t="s">
        <v>333</v>
      </c>
      <c r="D32" s="142" t="s">
        <v>141</v>
      </c>
      <c r="E32" s="143">
        <v>2</v>
      </c>
      <c r="F32" s="144">
        <v>0</v>
      </c>
      <c r="G32" s="144">
        <v>0</v>
      </c>
      <c r="H32" s="145">
        <v>0</v>
      </c>
      <c r="I32" s="144">
        <v>0</v>
      </c>
      <c r="J32" s="145">
        <v>0</v>
      </c>
      <c r="K32" s="146">
        <v>0</v>
      </c>
      <c r="L32" s="123">
        <v>21</v>
      </c>
      <c r="M32" s="123">
        <f t="shared" si="4"/>
        <v>0</v>
      </c>
      <c r="N32" s="123">
        <v>2.962E-2</v>
      </c>
      <c r="O32" s="123">
        <f t="shared" si="5"/>
        <v>0.06</v>
      </c>
      <c r="P32" s="123">
        <v>0</v>
      </c>
      <c r="Q32" s="123">
        <f t="shared" si="6"/>
        <v>0</v>
      </c>
      <c r="R32" s="123"/>
      <c r="S32" s="123" t="s">
        <v>106</v>
      </c>
      <c r="T32" s="123" t="s">
        <v>107</v>
      </c>
      <c r="U32" s="123">
        <v>2.6510899999999999</v>
      </c>
      <c r="V32" s="123">
        <f t="shared" si="7"/>
        <v>5.3</v>
      </c>
      <c r="W32" s="123"/>
      <c r="X32" s="123" t="s">
        <v>134</v>
      </c>
      <c r="Y32" s="114"/>
      <c r="Z32" s="114"/>
      <c r="AA32" s="114"/>
      <c r="AB32" s="114"/>
      <c r="AC32" s="114"/>
      <c r="AD32" s="114"/>
      <c r="AE32" s="114"/>
      <c r="AF32" s="114"/>
      <c r="AG32" s="114" t="s">
        <v>135</v>
      </c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</row>
    <row r="33" spans="1:60" outlineLevel="1" x14ac:dyDescent="0.2">
      <c r="A33" s="140">
        <v>21</v>
      </c>
      <c r="B33" s="141" t="s">
        <v>334</v>
      </c>
      <c r="C33" s="149" t="s">
        <v>335</v>
      </c>
      <c r="D33" s="142" t="s">
        <v>141</v>
      </c>
      <c r="E33" s="143">
        <v>20</v>
      </c>
      <c r="F33" s="144">
        <v>0</v>
      </c>
      <c r="G33" s="144">
        <v>0</v>
      </c>
      <c r="H33" s="145">
        <v>0</v>
      </c>
      <c r="I33" s="144">
        <v>0</v>
      </c>
      <c r="J33" s="145">
        <v>0</v>
      </c>
      <c r="K33" s="146">
        <v>0</v>
      </c>
      <c r="L33" s="123">
        <v>21</v>
      </c>
      <c r="M33" s="123">
        <f t="shared" si="4"/>
        <v>0</v>
      </c>
      <c r="N33" s="123">
        <v>0</v>
      </c>
      <c r="O33" s="123">
        <f t="shared" si="5"/>
        <v>0</v>
      </c>
      <c r="P33" s="123">
        <v>0</v>
      </c>
      <c r="Q33" s="123">
        <f t="shared" si="6"/>
        <v>0</v>
      </c>
      <c r="R33" s="123"/>
      <c r="S33" s="123" t="s">
        <v>106</v>
      </c>
      <c r="T33" s="123" t="s">
        <v>107</v>
      </c>
      <c r="U33" s="123">
        <v>0</v>
      </c>
      <c r="V33" s="123">
        <f t="shared" si="7"/>
        <v>0</v>
      </c>
      <c r="W33" s="123"/>
      <c r="X33" s="123" t="s">
        <v>108</v>
      </c>
      <c r="Y33" s="114"/>
      <c r="Z33" s="114"/>
      <c r="AA33" s="114"/>
      <c r="AB33" s="114"/>
      <c r="AC33" s="114"/>
      <c r="AD33" s="114"/>
      <c r="AE33" s="114"/>
      <c r="AF33" s="114"/>
      <c r="AG33" s="114" t="s">
        <v>109</v>
      </c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4"/>
      <c r="BB33" s="114"/>
      <c r="BC33" s="114"/>
      <c r="BD33" s="114"/>
      <c r="BE33" s="114"/>
      <c r="BF33" s="114"/>
      <c r="BG33" s="114"/>
      <c r="BH33" s="114"/>
    </row>
    <row r="34" spans="1:60" outlineLevel="1" x14ac:dyDescent="0.2">
      <c r="A34" s="140">
        <v>22</v>
      </c>
      <c r="B34" s="141" t="s">
        <v>336</v>
      </c>
      <c r="C34" s="149" t="s">
        <v>337</v>
      </c>
      <c r="D34" s="142" t="s">
        <v>141</v>
      </c>
      <c r="E34" s="143">
        <v>20</v>
      </c>
      <c r="F34" s="144">
        <v>0</v>
      </c>
      <c r="G34" s="144">
        <v>0</v>
      </c>
      <c r="H34" s="145">
        <v>0</v>
      </c>
      <c r="I34" s="144">
        <v>0</v>
      </c>
      <c r="J34" s="145">
        <v>0</v>
      </c>
      <c r="K34" s="146">
        <v>0</v>
      </c>
      <c r="L34" s="123">
        <v>21</v>
      </c>
      <c r="M34" s="123">
        <f t="shared" si="4"/>
        <v>0</v>
      </c>
      <c r="N34" s="123">
        <v>0</v>
      </c>
      <c r="O34" s="123">
        <f t="shared" si="5"/>
        <v>0</v>
      </c>
      <c r="P34" s="123">
        <v>0</v>
      </c>
      <c r="Q34" s="123">
        <f t="shared" si="6"/>
        <v>0</v>
      </c>
      <c r="R34" s="123"/>
      <c r="S34" s="123" t="s">
        <v>106</v>
      </c>
      <c r="T34" s="123" t="s">
        <v>107</v>
      </c>
      <c r="U34" s="123">
        <v>0</v>
      </c>
      <c r="V34" s="123">
        <f t="shared" si="7"/>
        <v>0</v>
      </c>
      <c r="W34" s="123"/>
      <c r="X34" s="123" t="s">
        <v>144</v>
      </c>
      <c r="Y34" s="114"/>
      <c r="Z34" s="114"/>
      <c r="AA34" s="114"/>
      <c r="AB34" s="114"/>
      <c r="AC34" s="114"/>
      <c r="AD34" s="114"/>
      <c r="AE34" s="114"/>
      <c r="AF34" s="114"/>
      <c r="AG34" s="114" t="s">
        <v>145</v>
      </c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</row>
    <row r="35" spans="1:60" outlineLevel="1" x14ac:dyDescent="0.2">
      <c r="A35" s="140">
        <v>23</v>
      </c>
      <c r="B35" s="141" t="s">
        <v>338</v>
      </c>
      <c r="C35" s="149" t="s">
        <v>339</v>
      </c>
      <c r="D35" s="142" t="s">
        <v>141</v>
      </c>
      <c r="E35" s="143">
        <v>4</v>
      </c>
      <c r="F35" s="144">
        <v>0</v>
      </c>
      <c r="G35" s="144">
        <v>0</v>
      </c>
      <c r="H35" s="145">
        <v>0</v>
      </c>
      <c r="I35" s="144">
        <v>0</v>
      </c>
      <c r="J35" s="145">
        <v>0</v>
      </c>
      <c r="K35" s="146">
        <v>0</v>
      </c>
      <c r="L35" s="123">
        <v>21</v>
      </c>
      <c r="M35" s="123">
        <f t="shared" si="4"/>
        <v>0</v>
      </c>
      <c r="N35" s="123">
        <v>0</v>
      </c>
      <c r="O35" s="123">
        <f t="shared" si="5"/>
        <v>0</v>
      </c>
      <c r="P35" s="123">
        <v>0</v>
      </c>
      <c r="Q35" s="123">
        <f t="shared" si="6"/>
        <v>0</v>
      </c>
      <c r="R35" s="123"/>
      <c r="S35" s="123" t="s">
        <v>106</v>
      </c>
      <c r="T35" s="123" t="s">
        <v>107</v>
      </c>
      <c r="U35" s="123">
        <v>0</v>
      </c>
      <c r="V35" s="123">
        <f t="shared" si="7"/>
        <v>0</v>
      </c>
      <c r="W35" s="123"/>
      <c r="X35" s="123" t="s">
        <v>108</v>
      </c>
      <c r="Y35" s="114"/>
      <c r="Z35" s="114"/>
      <c r="AA35" s="114"/>
      <c r="AB35" s="114"/>
      <c r="AC35" s="114"/>
      <c r="AD35" s="114"/>
      <c r="AE35" s="114"/>
      <c r="AF35" s="114"/>
      <c r="AG35" s="114" t="s">
        <v>109</v>
      </c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</row>
    <row r="36" spans="1:60" outlineLevel="1" x14ac:dyDescent="0.2">
      <c r="A36" s="140">
        <v>24</v>
      </c>
      <c r="B36" s="141" t="s">
        <v>340</v>
      </c>
      <c r="C36" s="149" t="s">
        <v>341</v>
      </c>
      <c r="D36" s="142" t="s">
        <v>141</v>
      </c>
      <c r="E36" s="143">
        <v>4</v>
      </c>
      <c r="F36" s="144">
        <v>0</v>
      </c>
      <c r="G36" s="144">
        <v>0</v>
      </c>
      <c r="H36" s="145">
        <v>0</v>
      </c>
      <c r="I36" s="144">
        <v>0</v>
      </c>
      <c r="J36" s="145">
        <v>0</v>
      </c>
      <c r="K36" s="146">
        <v>0</v>
      </c>
      <c r="L36" s="123">
        <v>21</v>
      </c>
      <c r="M36" s="123">
        <f t="shared" si="4"/>
        <v>0</v>
      </c>
      <c r="N36" s="123">
        <v>0</v>
      </c>
      <c r="O36" s="123">
        <f t="shared" si="5"/>
        <v>0</v>
      </c>
      <c r="P36" s="123">
        <v>0</v>
      </c>
      <c r="Q36" s="123">
        <f t="shared" si="6"/>
        <v>0</v>
      </c>
      <c r="R36" s="123"/>
      <c r="S36" s="123" t="s">
        <v>106</v>
      </c>
      <c r="T36" s="123" t="s">
        <v>107</v>
      </c>
      <c r="U36" s="123">
        <v>0</v>
      </c>
      <c r="V36" s="123">
        <f t="shared" si="7"/>
        <v>0</v>
      </c>
      <c r="W36" s="123"/>
      <c r="X36" s="123" t="s">
        <v>144</v>
      </c>
      <c r="Y36" s="114"/>
      <c r="Z36" s="114"/>
      <c r="AA36" s="114"/>
      <c r="AB36" s="114"/>
      <c r="AC36" s="114"/>
      <c r="AD36" s="114"/>
      <c r="AE36" s="114"/>
      <c r="AF36" s="114"/>
      <c r="AG36" s="114" t="s">
        <v>145</v>
      </c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</row>
    <row r="37" spans="1:60" outlineLevel="1" x14ac:dyDescent="0.2">
      <c r="A37" s="140">
        <v>25</v>
      </c>
      <c r="B37" s="141" t="s">
        <v>342</v>
      </c>
      <c r="C37" s="149" t="s">
        <v>343</v>
      </c>
      <c r="D37" s="142" t="s">
        <v>141</v>
      </c>
      <c r="E37" s="143">
        <v>3</v>
      </c>
      <c r="F37" s="144">
        <v>0</v>
      </c>
      <c r="G37" s="144">
        <v>0</v>
      </c>
      <c r="H37" s="145">
        <v>0</v>
      </c>
      <c r="I37" s="144">
        <v>0</v>
      </c>
      <c r="J37" s="145">
        <v>0</v>
      </c>
      <c r="K37" s="146">
        <v>0</v>
      </c>
      <c r="L37" s="123">
        <v>21</v>
      </c>
      <c r="M37" s="123">
        <f t="shared" si="4"/>
        <v>0</v>
      </c>
      <c r="N37" s="123">
        <v>0</v>
      </c>
      <c r="O37" s="123">
        <f t="shared" si="5"/>
        <v>0</v>
      </c>
      <c r="P37" s="123">
        <v>0</v>
      </c>
      <c r="Q37" s="123">
        <f t="shared" si="6"/>
        <v>0</v>
      </c>
      <c r="R37" s="123"/>
      <c r="S37" s="123" t="s">
        <v>106</v>
      </c>
      <c r="T37" s="123" t="s">
        <v>107</v>
      </c>
      <c r="U37" s="123">
        <v>0</v>
      </c>
      <c r="V37" s="123">
        <f t="shared" si="7"/>
        <v>0</v>
      </c>
      <c r="W37" s="123"/>
      <c r="X37" s="123" t="s">
        <v>108</v>
      </c>
      <c r="Y37" s="114"/>
      <c r="Z37" s="114"/>
      <c r="AA37" s="114"/>
      <c r="AB37" s="114"/>
      <c r="AC37" s="114"/>
      <c r="AD37" s="114"/>
      <c r="AE37" s="114"/>
      <c r="AF37" s="114"/>
      <c r="AG37" s="114" t="s">
        <v>109</v>
      </c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</row>
    <row r="38" spans="1:60" outlineLevel="1" x14ac:dyDescent="0.2">
      <c r="A38" s="140">
        <v>26</v>
      </c>
      <c r="B38" s="141" t="s">
        <v>344</v>
      </c>
      <c r="C38" s="149" t="s">
        <v>345</v>
      </c>
      <c r="D38" s="142" t="s">
        <v>141</v>
      </c>
      <c r="E38" s="143">
        <v>3</v>
      </c>
      <c r="F38" s="144">
        <v>0</v>
      </c>
      <c r="G38" s="144">
        <v>0</v>
      </c>
      <c r="H38" s="145">
        <v>0</v>
      </c>
      <c r="I38" s="144">
        <v>0</v>
      </c>
      <c r="J38" s="145">
        <v>0</v>
      </c>
      <c r="K38" s="146">
        <v>0</v>
      </c>
      <c r="L38" s="123">
        <v>21</v>
      </c>
      <c r="M38" s="123">
        <f t="shared" si="4"/>
        <v>0</v>
      </c>
      <c r="N38" s="123">
        <v>0</v>
      </c>
      <c r="O38" s="123">
        <f t="shared" si="5"/>
        <v>0</v>
      </c>
      <c r="P38" s="123">
        <v>0</v>
      </c>
      <c r="Q38" s="123">
        <f t="shared" si="6"/>
        <v>0</v>
      </c>
      <c r="R38" s="123"/>
      <c r="S38" s="123" t="s">
        <v>106</v>
      </c>
      <c r="T38" s="123" t="s">
        <v>107</v>
      </c>
      <c r="U38" s="123">
        <v>0</v>
      </c>
      <c r="V38" s="123">
        <f t="shared" si="7"/>
        <v>0</v>
      </c>
      <c r="W38" s="123"/>
      <c r="X38" s="123" t="s">
        <v>144</v>
      </c>
      <c r="Y38" s="114"/>
      <c r="Z38" s="114"/>
      <c r="AA38" s="114"/>
      <c r="AB38" s="114"/>
      <c r="AC38" s="114"/>
      <c r="AD38" s="114"/>
      <c r="AE38" s="114"/>
      <c r="AF38" s="114"/>
      <c r="AG38" s="114" t="s">
        <v>145</v>
      </c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</row>
    <row r="39" spans="1:60" outlineLevel="1" x14ac:dyDescent="0.2">
      <c r="A39" s="140">
        <v>27</v>
      </c>
      <c r="B39" s="141" t="s">
        <v>346</v>
      </c>
      <c r="C39" s="149" t="s">
        <v>347</v>
      </c>
      <c r="D39" s="142" t="s">
        <v>141</v>
      </c>
      <c r="E39" s="143">
        <v>2</v>
      </c>
      <c r="F39" s="144">
        <v>0</v>
      </c>
      <c r="G39" s="144">
        <v>0</v>
      </c>
      <c r="H39" s="145">
        <v>0</v>
      </c>
      <c r="I39" s="144">
        <v>0</v>
      </c>
      <c r="J39" s="145">
        <v>0</v>
      </c>
      <c r="K39" s="146">
        <v>0</v>
      </c>
      <c r="L39" s="123">
        <v>21</v>
      </c>
      <c r="M39" s="123">
        <f t="shared" si="4"/>
        <v>0</v>
      </c>
      <c r="N39" s="123">
        <v>3.8280000000000002E-2</v>
      </c>
      <c r="O39" s="123">
        <f t="shared" si="5"/>
        <v>0.08</v>
      </c>
      <c r="P39" s="123">
        <v>0</v>
      </c>
      <c r="Q39" s="123">
        <f t="shared" si="6"/>
        <v>0</v>
      </c>
      <c r="R39" s="123"/>
      <c r="S39" s="123" t="s">
        <v>115</v>
      </c>
      <c r="T39" s="123" t="s">
        <v>133</v>
      </c>
      <c r="U39" s="123">
        <v>6.9312100000000001</v>
      </c>
      <c r="V39" s="123">
        <f t="shared" si="7"/>
        <v>13.86</v>
      </c>
      <c r="W39" s="123"/>
      <c r="X39" s="123" t="s">
        <v>134</v>
      </c>
      <c r="Y39" s="114"/>
      <c r="Z39" s="114"/>
      <c r="AA39" s="114"/>
      <c r="AB39" s="114"/>
      <c r="AC39" s="114"/>
      <c r="AD39" s="114"/>
      <c r="AE39" s="114"/>
      <c r="AF39" s="114"/>
      <c r="AG39" s="114" t="s">
        <v>135</v>
      </c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4"/>
      <c r="AS39" s="114"/>
      <c r="AT39" s="114"/>
      <c r="AU39" s="114"/>
      <c r="AV39" s="114"/>
      <c r="AW39" s="114"/>
      <c r="AX39" s="114"/>
      <c r="AY39" s="114"/>
      <c r="AZ39" s="114"/>
      <c r="BA39" s="114"/>
      <c r="BB39" s="114"/>
      <c r="BC39" s="114"/>
      <c r="BD39" s="114"/>
      <c r="BE39" s="114"/>
      <c r="BF39" s="114"/>
      <c r="BG39" s="114"/>
      <c r="BH39" s="114"/>
    </row>
    <row r="40" spans="1:60" outlineLevel="1" x14ac:dyDescent="0.2">
      <c r="A40" s="140">
        <v>28</v>
      </c>
      <c r="B40" s="141" t="s">
        <v>348</v>
      </c>
      <c r="C40" s="149" t="s">
        <v>349</v>
      </c>
      <c r="D40" s="142" t="s">
        <v>173</v>
      </c>
      <c r="E40" s="143">
        <v>6</v>
      </c>
      <c r="F40" s="144">
        <v>0</v>
      </c>
      <c r="G40" s="144">
        <v>0</v>
      </c>
      <c r="H40" s="145">
        <v>0</v>
      </c>
      <c r="I40" s="144">
        <v>0</v>
      </c>
      <c r="J40" s="145">
        <v>0</v>
      </c>
      <c r="K40" s="146">
        <v>0</v>
      </c>
      <c r="L40" s="123">
        <v>21</v>
      </c>
      <c r="M40" s="123">
        <f t="shared" si="4"/>
        <v>0</v>
      </c>
      <c r="N40" s="123">
        <v>1.6E-2</v>
      </c>
      <c r="O40" s="123">
        <f t="shared" si="5"/>
        <v>0.1</v>
      </c>
      <c r="P40" s="123">
        <v>0</v>
      </c>
      <c r="Q40" s="123">
        <f t="shared" si="6"/>
        <v>0</v>
      </c>
      <c r="R40" s="123"/>
      <c r="S40" s="123" t="s">
        <v>115</v>
      </c>
      <c r="T40" s="123" t="s">
        <v>115</v>
      </c>
      <c r="U40" s="123">
        <v>1.1000000000000001</v>
      </c>
      <c r="V40" s="123">
        <f t="shared" si="7"/>
        <v>6.6</v>
      </c>
      <c r="W40" s="123"/>
      <c r="X40" s="123" t="s">
        <v>108</v>
      </c>
      <c r="Y40" s="114"/>
      <c r="Z40" s="114"/>
      <c r="AA40" s="114"/>
      <c r="AB40" s="114"/>
      <c r="AC40" s="114"/>
      <c r="AD40" s="114"/>
      <c r="AE40" s="114"/>
      <c r="AF40" s="114"/>
      <c r="AG40" s="114" t="s">
        <v>109</v>
      </c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114"/>
      <c r="BE40" s="114"/>
      <c r="BF40" s="114"/>
      <c r="BG40" s="114"/>
      <c r="BH40" s="114"/>
    </row>
    <row r="41" spans="1:60" x14ac:dyDescent="0.2">
      <c r="A41" s="127" t="s">
        <v>101</v>
      </c>
      <c r="B41" s="128" t="s">
        <v>61</v>
      </c>
      <c r="C41" s="148" t="s">
        <v>62</v>
      </c>
      <c r="D41" s="129"/>
      <c r="E41" s="130"/>
      <c r="F41" s="131"/>
      <c r="G41" s="131">
        <f>SUMIF(AG42:AG42,"&lt;&gt;NOR",G42:G42)</f>
        <v>0</v>
      </c>
      <c r="H41" s="131"/>
      <c r="I41" s="131">
        <f>SUM(I42:I42)</f>
        <v>0</v>
      </c>
      <c r="J41" s="131"/>
      <c r="K41" s="132">
        <f>SUM(K42:K42)</f>
        <v>0</v>
      </c>
      <c r="L41" s="126"/>
      <c r="M41" s="126">
        <f>SUM(M42:M42)</f>
        <v>0</v>
      </c>
      <c r="N41" s="126"/>
      <c r="O41" s="126">
        <f>SUM(O42:O42)</f>
        <v>0.19</v>
      </c>
      <c r="P41" s="126"/>
      <c r="Q41" s="126">
        <f>SUM(Q42:Q42)</f>
        <v>0</v>
      </c>
      <c r="R41" s="126"/>
      <c r="S41" s="126"/>
      <c r="T41" s="126"/>
      <c r="U41" s="126"/>
      <c r="V41" s="126">
        <f>SUM(V42:V42)</f>
        <v>37.17</v>
      </c>
      <c r="W41" s="126"/>
      <c r="X41" s="126"/>
      <c r="AG41" t="s">
        <v>102</v>
      </c>
    </row>
    <row r="42" spans="1:60" outlineLevel="1" x14ac:dyDescent="0.2">
      <c r="A42" s="140">
        <v>29</v>
      </c>
      <c r="B42" s="141" t="s">
        <v>350</v>
      </c>
      <c r="C42" s="149" t="s">
        <v>351</v>
      </c>
      <c r="D42" s="142" t="s">
        <v>173</v>
      </c>
      <c r="E42" s="143">
        <v>21</v>
      </c>
      <c r="F42" s="144">
        <v>0</v>
      </c>
      <c r="G42" s="144">
        <v>0</v>
      </c>
      <c r="H42" s="145">
        <v>0</v>
      </c>
      <c r="I42" s="144">
        <v>0</v>
      </c>
      <c r="J42" s="145">
        <v>0</v>
      </c>
      <c r="K42" s="146">
        <v>0</v>
      </c>
      <c r="L42" s="123">
        <v>21</v>
      </c>
      <c r="M42" s="123">
        <f>G42*(1+L42/100)</f>
        <v>0</v>
      </c>
      <c r="N42" s="123">
        <v>8.9999999999999993E-3</v>
      </c>
      <c r="O42" s="123">
        <f>ROUND(E42*N42,2)</f>
        <v>0.19</v>
      </c>
      <c r="P42" s="123">
        <v>0</v>
      </c>
      <c r="Q42" s="123">
        <f>ROUND(E42*P42,2)</f>
        <v>0</v>
      </c>
      <c r="R42" s="123"/>
      <c r="S42" s="123" t="s">
        <v>115</v>
      </c>
      <c r="T42" s="123" t="s">
        <v>115</v>
      </c>
      <c r="U42" s="123">
        <v>1.77</v>
      </c>
      <c r="V42" s="123">
        <f>ROUND(E42*U42,2)</f>
        <v>37.17</v>
      </c>
      <c r="W42" s="123"/>
      <c r="X42" s="123" t="s">
        <v>108</v>
      </c>
      <c r="Y42" s="114"/>
      <c r="Z42" s="114"/>
      <c r="AA42" s="114"/>
      <c r="AB42" s="114"/>
      <c r="AC42" s="114"/>
      <c r="AD42" s="114"/>
      <c r="AE42" s="114"/>
      <c r="AF42" s="114"/>
      <c r="AG42" s="114" t="s">
        <v>109</v>
      </c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14"/>
      <c r="AS42" s="114"/>
      <c r="AT42" s="114"/>
      <c r="AU42" s="114"/>
      <c r="AV42" s="114"/>
      <c r="AW42" s="114"/>
      <c r="AX42" s="114"/>
      <c r="AY42" s="114"/>
      <c r="AZ42" s="114"/>
      <c r="BA42" s="114"/>
      <c r="BB42" s="114"/>
      <c r="BC42" s="114"/>
      <c r="BD42" s="114"/>
      <c r="BE42" s="114"/>
      <c r="BF42" s="114"/>
      <c r="BG42" s="114"/>
      <c r="BH42" s="114"/>
    </row>
    <row r="43" spans="1:60" x14ac:dyDescent="0.2">
      <c r="A43" s="127" t="s">
        <v>101</v>
      </c>
      <c r="B43" s="128" t="s">
        <v>63</v>
      </c>
      <c r="C43" s="148" t="s">
        <v>64</v>
      </c>
      <c r="D43" s="129"/>
      <c r="E43" s="130"/>
      <c r="F43" s="131"/>
      <c r="G43" s="131">
        <f>SUMIF(AG44:AG80,"&lt;&gt;NOR",G44:G80)</f>
        <v>0</v>
      </c>
      <c r="H43" s="131"/>
      <c r="I43" s="131">
        <f>SUM(I44:I80)</f>
        <v>0</v>
      </c>
      <c r="J43" s="131"/>
      <c r="K43" s="132">
        <f>SUM(K44:K80)</f>
        <v>0</v>
      </c>
      <c r="L43" s="126"/>
      <c r="M43" s="126">
        <f>SUM(M44:M80)</f>
        <v>0</v>
      </c>
      <c r="N43" s="126"/>
      <c r="O43" s="126">
        <f>SUM(O44:O80)</f>
        <v>0.03</v>
      </c>
      <c r="P43" s="126"/>
      <c r="Q43" s="126">
        <f>SUM(Q44:Q80)</f>
        <v>0</v>
      </c>
      <c r="R43" s="126"/>
      <c r="S43" s="126"/>
      <c r="T43" s="126"/>
      <c r="U43" s="126"/>
      <c r="V43" s="126">
        <f>SUM(V44:V80)</f>
        <v>96.329999999999984</v>
      </c>
      <c r="W43" s="126"/>
      <c r="X43" s="126"/>
      <c r="AG43" t="s">
        <v>102</v>
      </c>
    </row>
    <row r="44" spans="1:60" outlineLevel="1" x14ac:dyDescent="0.2">
      <c r="A44" s="140">
        <v>30</v>
      </c>
      <c r="B44" s="141" t="s">
        <v>352</v>
      </c>
      <c r="C44" s="149" t="s">
        <v>353</v>
      </c>
      <c r="D44" s="142" t="s">
        <v>141</v>
      </c>
      <c r="E44" s="143">
        <v>28</v>
      </c>
      <c r="F44" s="144">
        <v>0</v>
      </c>
      <c r="G44" s="144">
        <v>0</v>
      </c>
      <c r="H44" s="145">
        <v>0</v>
      </c>
      <c r="I44" s="144">
        <v>0</v>
      </c>
      <c r="J44" s="145">
        <v>0</v>
      </c>
      <c r="K44" s="146">
        <v>0</v>
      </c>
      <c r="L44" s="123">
        <v>21</v>
      </c>
      <c r="M44" s="123">
        <f t="shared" ref="M44:M80" si="8">G44*(1+L44/100)</f>
        <v>0</v>
      </c>
      <c r="N44" s="123">
        <v>2.0000000000000002E-5</v>
      </c>
      <c r="O44" s="123">
        <f t="shared" ref="O44:O80" si="9">ROUND(E44*N44,2)</f>
        <v>0</v>
      </c>
      <c r="P44" s="123">
        <v>0</v>
      </c>
      <c r="Q44" s="123">
        <f t="shared" ref="Q44:Q80" si="10">ROUND(E44*P44,2)</f>
        <v>0</v>
      </c>
      <c r="R44" s="123"/>
      <c r="S44" s="123" t="s">
        <v>115</v>
      </c>
      <c r="T44" s="123" t="s">
        <v>115</v>
      </c>
      <c r="U44" s="123">
        <v>0.2402</v>
      </c>
      <c r="V44" s="123">
        <f t="shared" ref="V44:V80" si="11">ROUND(E44*U44,2)</f>
        <v>6.73</v>
      </c>
      <c r="W44" s="123"/>
      <c r="X44" s="123" t="s">
        <v>108</v>
      </c>
      <c r="Y44" s="114"/>
      <c r="Z44" s="114"/>
      <c r="AA44" s="114"/>
      <c r="AB44" s="114"/>
      <c r="AC44" s="114"/>
      <c r="AD44" s="114"/>
      <c r="AE44" s="114"/>
      <c r="AF44" s="114"/>
      <c r="AG44" s="114" t="s">
        <v>109</v>
      </c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4"/>
      <c r="BH44" s="114"/>
    </row>
    <row r="45" spans="1:60" outlineLevel="1" x14ac:dyDescent="0.2">
      <c r="A45" s="140">
        <v>31</v>
      </c>
      <c r="B45" s="141" t="s">
        <v>354</v>
      </c>
      <c r="C45" s="149" t="s">
        <v>355</v>
      </c>
      <c r="D45" s="142" t="s">
        <v>356</v>
      </c>
      <c r="E45" s="143">
        <v>28</v>
      </c>
      <c r="F45" s="144">
        <v>0</v>
      </c>
      <c r="G45" s="144">
        <v>0</v>
      </c>
      <c r="H45" s="145">
        <v>0</v>
      </c>
      <c r="I45" s="144">
        <v>0</v>
      </c>
      <c r="J45" s="145">
        <v>0</v>
      </c>
      <c r="K45" s="146">
        <v>0</v>
      </c>
      <c r="L45" s="123">
        <v>21</v>
      </c>
      <c r="M45" s="123">
        <f t="shared" si="8"/>
        <v>0</v>
      </c>
      <c r="N45" s="123">
        <v>0</v>
      </c>
      <c r="O45" s="123">
        <f t="shared" si="9"/>
        <v>0</v>
      </c>
      <c r="P45" s="123">
        <v>0</v>
      </c>
      <c r="Q45" s="123">
        <f t="shared" si="10"/>
        <v>0</v>
      </c>
      <c r="R45" s="123"/>
      <c r="S45" s="123" t="s">
        <v>106</v>
      </c>
      <c r="T45" s="123" t="s">
        <v>357</v>
      </c>
      <c r="U45" s="123">
        <v>0</v>
      </c>
      <c r="V45" s="123">
        <f t="shared" si="11"/>
        <v>0</v>
      </c>
      <c r="W45" s="123"/>
      <c r="X45" s="123" t="s">
        <v>144</v>
      </c>
      <c r="Y45" s="114"/>
      <c r="Z45" s="114"/>
      <c r="AA45" s="114"/>
      <c r="AB45" s="114"/>
      <c r="AC45" s="114"/>
      <c r="AD45" s="114"/>
      <c r="AE45" s="114"/>
      <c r="AF45" s="114"/>
      <c r="AG45" s="114" t="s">
        <v>145</v>
      </c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  <c r="BA45" s="114"/>
      <c r="BB45" s="114"/>
      <c r="BC45" s="114"/>
      <c r="BD45" s="114"/>
      <c r="BE45" s="114"/>
      <c r="BF45" s="114"/>
      <c r="BG45" s="114"/>
      <c r="BH45" s="114"/>
    </row>
    <row r="46" spans="1:60" outlineLevel="1" x14ac:dyDescent="0.2">
      <c r="A46" s="140">
        <v>32</v>
      </c>
      <c r="B46" s="141" t="s">
        <v>358</v>
      </c>
      <c r="C46" s="149" t="s">
        <v>359</v>
      </c>
      <c r="D46" s="142" t="s">
        <v>141</v>
      </c>
      <c r="E46" s="143">
        <v>29</v>
      </c>
      <c r="F46" s="144">
        <v>0</v>
      </c>
      <c r="G46" s="144">
        <v>0</v>
      </c>
      <c r="H46" s="145">
        <v>0</v>
      </c>
      <c r="I46" s="144">
        <v>0</v>
      </c>
      <c r="J46" s="145">
        <v>0</v>
      </c>
      <c r="K46" s="146">
        <v>0</v>
      </c>
      <c r="L46" s="123">
        <v>21</v>
      </c>
      <c r="M46" s="123">
        <f t="shared" si="8"/>
        <v>0</v>
      </c>
      <c r="N46" s="123">
        <v>3.0000000000000001E-5</v>
      </c>
      <c r="O46" s="123">
        <f t="shared" si="9"/>
        <v>0</v>
      </c>
      <c r="P46" s="123">
        <v>0</v>
      </c>
      <c r="Q46" s="123">
        <f t="shared" si="10"/>
        <v>0</v>
      </c>
      <c r="R46" s="123"/>
      <c r="S46" s="123" t="s">
        <v>115</v>
      </c>
      <c r="T46" s="123" t="s">
        <v>115</v>
      </c>
      <c r="U46" s="123">
        <v>0.27579999999999999</v>
      </c>
      <c r="V46" s="123">
        <f t="shared" si="11"/>
        <v>8</v>
      </c>
      <c r="W46" s="123"/>
      <c r="X46" s="123" t="s">
        <v>108</v>
      </c>
      <c r="Y46" s="114"/>
      <c r="Z46" s="114"/>
      <c r="AA46" s="114"/>
      <c r="AB46" s="114"/>
      <c r="AC46" s="114"/>
      <c r="AD46" s="114"/>
      <c r="AE46" s="114"/>
      <c r="AF46" s="114"/>
      <c r="AG46" s="114" t="s">
        <v>109</v>
      </c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</row>
    <row r="47" spans="1:60" outlineLevel="1" x14ac:dyDescent="0.2">
      <c r="A47" s="140">
        <v>33</v>
      </c>
      <c r="B47" s="141" t="s">
        <v>360</v>
      </c>
      <c r="C47" s="149" t="s">
        <v>361</v>
      </c>
      <c r="D47" s="142" t="s">
        <v>356</v>
      </c>
      <c r="E47" s="143">
        <v>29</v>
      </c>
      <c r="F47" s="144">
        <v>0</v>
      </c>
      <c r="G47" s="144">
        <v>0</v>
      </c>
      <c r="H47" s="145">
        <v>0</v>
      </c>
      <c r="I47" s="144">
        <v>0</v>
      </c>
      <c r="J47" s="145">
        <v>0</v>
      </c>
      <c r="K47" s="146">
        <v>0</v>
      </c>
      <c r="L47" s="123">
        <v>21</v>
      </c>
      <c r="M47" s="123">
        <f t="shared" si="8"/>
        <v>0</v>
      </c>
      <c r="N47" s="123">
        <v>0</v>
      </c>
      <c r="O47" s="123">
        <f t="shared" si="9"/>
        <v>0</v>
      </c>
      <c r="P47" s="123">
        <v>0</v>
      </c>
      <c r="Q47" s="123">
        <f t="shared" si="10"/>
        <v>0</v>
      </c>
      <c r="R47" s="123"/>
      <c r="S47" s="123" t="s">
        <v>106</v>
      </c>
      <c r="T47" s="123" t="s">
        <v>357</v>
      </c>
      <c r="U47" s="123">
        <v>0</v>
      </c>
      <c r="V47" s="123">
        <f t="shared" si="11"/>
        <v>0</v>
      </c>
      <c r="W47" s="123"/>
      <c r="X47" s="123" t="s">
        <v>144</v>
      </c>
      <c r="Y47" s="114"/>
      <c r="Z47" s="114"/>
      <c r="AA47" s="114"/>
      <c r="AB47" s="114"/>
      <c r="AC47" s="114"/>
      <c r="AD47" s="114"/>
      <c r="AE47" s="114"/>
      <c r="AF47" s="114"/>
      <c r="AG47" s="114" t="s">
        <v>145</v>
      </c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14"/>
      <c r="BH47" s="114"/>
    </row>
    <row r="48" spans="1:60" outlineLevel="1" x14ac:dyDescent="0.2">
      <c r="A48" s="140">
        <v>34</v>
      </c>
      <c r="B48" s="141" t="s">
        <v>362</v>
      </c>
      <c r="C48" s="149" t="s">
        <v>363</v>
      </c>
      <c r="D48" s="142" t="s">
        <v>141</v>
      </c>
      <c r="E48" s="143">
        <v>24</v>
      </c>
      <c r="F48" s="144">
        <v>0</v>
      </c>
      <c r="G48" s="144">
        <v>0</v>
      </c>
      <c r="H48" s="145">
        <v>0</v>
      </c>
      <c r="I48" s="144">
        <v>0</v>
      </c>
      <c r="J48" s="145">
        <v>0</v>
      </c>
      <c r="K48" s="146">
        <v>0</v>
      </c>
      <c r="L48" s="123">
        <v>21</v>
      </c>
      <c r="M48" s="123">
        <f t="shared" si="8"/>
        <v>0</v>
      </c>
      <c r="N48" s="123">
        <v>3.0000000000000001E-5</v>
      </c>
      <c r="O48" s="123">
        <f t="shared" si="9"/>
        <v>0</v>
      </c>
      <c r="P48" s="123">
        <v>0</v>
      </c>
      <c r="Q48" s="123">
        <f t="shared" si="10"/>
        <v>0</v>
      </c>
      <c r="R48" s="123"/>
      <c r="S48" s="123" t="s">
        <v>115</v>
      </c>
      <c r="T48" s="123" t="s">
        <v>115</v>
      </c>
      <c r="U48" s="123">
        <v>0.32619999999999999</v>
      </c>
      <c r="V48" s="123">
        <f t="shared" si="11"/>
        <v>7.83</v>
      </c>
      <c r="W48" s="123"/>
      <c r="X48" s="123" t="s">
        <v>108</v>
      </c>
      <c r="Y48" s="114"/>
      <c r="Z48" s="114"/>
      <c r="AA48" s="114"/>
      <c r="AB48" s="114"/>
      <c r="AC48" s="114"/>
      <c r="AD48" s="114"/>
      <c r="AE48" s="114"/>
      <c r="AF48" s="114"/>
      <c r="AG48" s="114" t="s">
        <v>109</v>
      </c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</row>
    <row r="49" spans="1:60" outlineLevel="1" x14ac:dyDescent="0.2">
      <c r="A49" s="140">
        <v>35</v>
      </c>
      <c r="B49" s="141" t="s">
        <v>364</v>
      </c>
      <c r="C49" s="149" t="s">
        <v>365</v>
      </c>
      <c r="D49" s="142" t="s">
        <v>356</v>
      </c>
      <c r="E49" s="143">
        <v>24</v>
      </c>
      <c r="F49" s="144">
        <v>0</v>
      </c>
      <c r="G49" s="144">
        <v>0</v>
      </c>
      <c r="H49" s="145">
        <v>0</v>
      </c>
      <c r="I49" s="144">
        <v>0</v>
      </c>
      <c r="J49" s="145">
        <v>0</v>
      </c>
      <c r="K49" s="146">
        <v>0</v>
      </c>
      <c r="L49" s="123">
        <v>21</v>
      </c>
      <c r="M49" s="123">
        <f t="shared" si="8"/>
        <v>0</v>
      </c>
      <c r="N49" s="123">
        <v>0</v>
      </c>
      <c r="O49" s="123">
        <f t="shared" si="9"/>
        <v>0</v>
      </c>
      <c r="P49" s="123">
        <v>0</v>
      </c>
      <c r="Q49" s="123">
        <f t="shared" si="10"/>
        <v>0</v>
      </c>
      <c r="R49" s="123"/>
      <c r="S49" s="123" t="s">
        <v>106</v>
      </c>
      <c r="T49" s="123" t="s">
        <v>357</v>
      </c>
      <c r="U49" s="123">
        <v>0</v>
      </c>
      <c r="V49" s="123">
        <f t="shared" si="11"/>
        <v>0</v>
      </c>
      <c r="W49" s="123"/>
      <c r="X49" s="123" t="s">
        <v>144</v>
      </c>
      <c r="Y49" s="114"/>
      <c r="Z49" s="114"/>
      <c r="AA49" s="114"/>
      <c r="AB49" s="114"/>
      <c r="AC49" s="114"/>
      <c r="AD49" s="114"/>
      <c r="AE49" s="114"/>
      <c r="AF49" s="114"/>
      <c r="AG49" s="114" t="s">
        <v>145</v>
      </c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4"/>
      <c r="BB49" s="114"/>
      <c r="BC49" s="114"/>
      <c r="BD49" s="114"/>
      <c r="BE49" s="114"/>
      <c r="BF49" s="114"/>
      <c r="BG49" s="114"/>
      <c r="BH49" s="114"/>
    </row>
    <row r="50" spans="1:60" outlineLevel="1" x14ac:dyDescent="0.2">
      <c r="A50" s="140">
        <v>36</v>
      </c>
      <c r="B50" s="141" t="s">
        <v>366</v>
      </c>
      <c r="C50" s="149" t="s">
        <v>367</v>
      </c>
      <c r="D50" s="142" t="s">
        <v>141</v>
      </c>
      <c r="E50" s="143">
        <v>19</v>
      </c>
      <c r="F50" s="144">
        <v>0</v>
      </c>
      <c r="G50" s="144">
        <v>0</v>
      </c>
      <c r="H50" s="145">
        <v>0</v>
      </c>
      <c r="I50" s="144">
        <v>0</v>
      </c>
      <c r="J50" s="145">
        <v>0</v>
      </c>
      <c r="K50" s="146">
        <v>0</v>
      </c>
      <c r="L50" s="123">
        <v>21</v>
      </c>
      <c r="M50" s="123">
        <f t="shared" si="8"/>
        <v>0</v>
      </c>
      <c r="N50" s="123">
        <v>3.0000000000000001E-5</v>
      </c>
      <c r="O50" s="123">
        <f t="shared" si="9"/>
        <v>0</v>
      </c>
      <c r="P50" s="123">
        <v>0</v>
      </c>
      <c r="Q50" s="123">
        <f t="shared" si="10"/>
        <v>0</v>
      </c>
      <c r="R50" s="123"/>
      <c r="S50" s="123" t="s">
        <v>115</v>
      </c>
      <c r="T50" s="123" t="s">
        <v>115</v>
      </c>
      <c r="U50" s="123">
        <v>0.379</v>
      </c>
      <c r="V50" s="123">
        <f t="shared" si="11"/>
        <v>7.2</v>
      </c>
      <c r="W50" s="123"/>
      <c r="X50" s="123" t="s">
        <v>108</v>
      </c>
      <c r="Y50" s="114"/>
      <c r="Z50" s="114"/>
      <c r="AA50" s="114"/>
      <c r="AB50" s="114"/>
      <c r="AC50" s="114"/>
      <c r="AD50" s="114"/>
      <c r="AE50" s="114"/>
      <c r="AF50" s="114"/>
      <c r="AG50" s="114" t="s">
        <v>109</v>
      </c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  <c r="BF50" s="114"/>
      <c r="BG50" s="114"/>
      <c r="BH50" s="114"/>
    </row>
    <row r="51" spans="1:60" outlineLevel="1" x14ac:dyDescent="0.2">
      <c r="A51" s="140">
        <v>37</v>
      </c>
      <c r="B51" s="141" t="s">
        <v>368</v>
      </c>
      <c r="C51" s="149" t="s">
        <v>369</v>
      </c>
      <c r="D51" s="142" t="s">
        <v>356</v>
      </c>
      <c r="E51" s="143">
        <v>19</v>
      </c>
      <c r="F51" s="144">
        <v>0</v>
      </c>
      <c r="G51" s="144">
        <v>0</v>
      </c>
      <c r="H51" s="145">
        <v>0</v>
      </c>
      <c r="I51" s="144">
        <v>0</v>
      </c>
      <c r="J51" s="145">
        <v>0</v>
      </c>
      <c r="K51" s="146">
        <v>0</v>
      </c>
      <c r="L51" s="123">
        <v>21</v>
      </c>
      <c r="M51" s="123">
        <f t="shared" si="8"/>
        <v>0</v>
      </c>
      <c r="N51" s="123">
        <v>0</v>
      </c>
      <c r="O51" s="123">
        <f t="shared" si="9"/>
        <v>0</v>
      </c>
      <c r="P51" s="123">
        <v>0</v>
      </c>
      <c r="Q51" s="123">
        <f t="shared" si="10"/>
        <v>0</v>
      </c>
      <c r="R51" s="123"/>
      <c r="S51" s="123" t="s">
        <v>106</v>
      </c>
      <c r="T51" s="123" t="s">
        <v>357</v>
      </c>
      <c r="U51" s="123">
        <v>0</v>
      </c>
      <c r="V51" s="123">
        <f t="shared" si="11"/>
        <v>0</v>
      </c>
      <c r="W51" s="123"/>
      <c r="X51" s="123" t="s">
        <v>144</v>
      </c>
      <c r="Y51" s="114"/>
      <c r="Z51" s="114"/>
      <c r="AA51" s="114"/>
      <c r="AB51" s="114"/>
      <c r="AC51" s="114"/>
      <c r="AD51" s="114"/>
      <c r="AE51" s="114"/>
      <c r="AF51" s="114"/>
      <c r="AG51" s="114" t="s">
        <v>145</v>
      </c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</row>
    <row r="52" spans="1:60" outlineLevel="1" x14ac:dyDescent="0.2">
      <c r="A52" s="140">
        <v>38</v>
      </c>
      <c r="B52" s="141" t="s">
        <v>370</v>
      </c>
      <c r="C52" s="149" t="s">
        <v>371</v>
      </c>
      <c r="D52" s="142" t="s">
        <v>141</v>
      </c>
      <c r="E52" s="143">
        <v>6</v>
      </c>
      <c r="F52" s="144">
        <v>0</v>
      </c>
      <c r="G52" s="144">
        <v>0</v>
      </c>
      <c r="H52" s="145">
        <v>0</v>
      </c>
      <c r="I52" s="144">
        <v>0</v>
      </c>
      <c r="J52" s="145">
        <v>0</v>
      </c>
      <c r="K52" s="146">
        <v>0</v>
      </c>
      <c r="L52" s="123">
        <v>21</v>
      </c>
      <c r="M52" s="123">
        <f t="shared" si="8"/>
        <v>0</v>
      </c>
      <c r="N52" s="123">
        <v>3.0000000000000001E-5</v>
      </c>
      <c r="O52" s="123">
        <f t="shared" si="9"/>
        <v>0</v>
      </c>
      <c r="P52" s="123">
        <v>0</v>
      </c>
      <c r="Q52" s="123">
        <f t="shared" si="10"/>
        <v>0</v>
      </c>
      <c r="R52" s="123"/>
      <c r="S52" s="123" t="s">
        <v>115</v>
      </c>
      <c r="T52" s="123" t="s">
        <v>115</v>
      </c>
      <c r="U52" s="123">
        <v>0.44350000000000001</v>
      </c>
      <c r="V52" s="123">
        <f t="shared" si="11"/>
        <v>2.66</v>
      </c>
      <c r="W52" s="123"/>
      <c r="X52" s="123" t="s">
        <v>108</v>
      </c>
      <c r="Y52" s="114"/>
      <c r="Z52" s="114"/>
      <c r="AA52" s="114"/>
      <c r="AB52" s="114"/>
      <c r="AC52" s="114"/>
      <c r="AD52" s="114"/>
      <c r="AE52" s="114"/>
      <c r="AF52" s="114"/>
      <c r="AG52" s="114" t="s">
        <v>109</v>
      </c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</row>
    <row r="53" spans="1:60" outlineLevel="1" x14ac:dyDescent="0.2">
      <c r="A53" s="140">
        <v>39</v>
      </c>
      <c r="B53" s="141" t="s">
        <v>372</v>
      </c>
      <c r="C53" s="149" t="s">
        <v>373</v>
      </c>
      <c r="D53" s="142" t="s">
        <v>356</v>
      </c>
      <c r="E53" s="143">
        <v>6</v>
      </c>
      <c r="F53" s="144">
        <v>0</v>
      </c>
      <c r="G53" s="144">
        <v>0</v>
      </c>
      <c r="H53" s="145">
        <v>0</v>
      </c>
      <c r="I53" s="144">
        <v>0</v>
      </c>
      <c r="J53" s="145">
        <v>0</v>
      </c>
      <c r="K53" s="146">
        <v>0</v>
      </c>
      <c r="L53" s="123">
        <v>21</v>
      </c>
      <c r="M53" s="123">
        <f t="shared" si="8"/>
        <v>0</v>
      </c>
      <c r="N53" s="123">
        <v>0</v>
      </c>
      <c r="O53" s="123">
        <f t="shared" si="9"/>
        <v>0</v>
      </c>
      <c r="P53" s="123">
        <v>0</v>
      </c>
      <c r="Q53" s="123">
        <f t="shared" si="10"/>
        <v>0</v>
      </c>
      <c r="R53" s="123"/>
      <c r="S53" s="123" t="s">
        <v>106</v>
      </c>
      <c r="T53" s="123" t="s">
        <v>357</v>
      </c>
      <c r="U53" s="123">
        <v>0</v>
      </c>
      <c r="V53" s="123">
        <f t="shared" si="11"/>
        <v>0</v>
      </c>
      <c r="W53" s="123"/>
      <c r="X53" s="123" t="s">
        <v>144</v>
      </c>
      <c r="Y53" s="114"/>
      <c r="Z53" s="114"/>
      <c r="AA53" s="114"/>
      <c r="AB53" s="114"/>
      <c r="AC53" s="114"/>
      <c r="AD53" s="114"/>
      <c r="AE53" s="114"/>
      <c r="AF53" s="114"/>
      <c r="AG53" s="114" t="s">
        <v>145</v>
      </c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</row>
    <row r="54" spans="1:60" outlineLevel="1" x14ac:dyDescent="0.2">
      <c r="A54" s="140">
        <v>40</v>
      </c>
      <c r="B54" s="141" t="s">
        <v>374</v>
      </c>
      <c r="C54" s="149" t="s">
        <v>375</v>
      </c>
      <c r="D54" s="142" t="s">
        <v>141</v>
      </c>
      <c r="E54" s="143">
        <v>8</v>
      </c>
      <c r="F54" s="144">
        <v>0</v>
      </c>
      <c r="G54" s="144">
        <v>0</v>
      </c>
      <c r="H54" s="145">
        <v>0</v>
      </c>
      <c r="I54" s="144">
        <v>0</v>
      </c>
      <c r="J54" s="145">
        <v>0</v>
      </c>
      <c r="K54" s="146">
        <v>0</v>
      </c>
      <c r="L54" s="123">
        <v>21</v>
      </c>
      <c r="M54" s="123">
        <f t="shared" si="8"/>
        <v>0</v>
      </c>
      <c r="N54" s="123">
        <v>3.0000000000000001E-5</v>
      </c>
      <c r="O54" s="123">
        <f t="shared" si="9"/>
        <v>0</v>
      </c>
      <c r="P54" s="123">
        <v>0</v>
      </c>
      <c r="Q54" s="123">
        <f t="shared" si="10"/>
        <v>0</v>
      </c>
      <c r="R54" s="123"/>
      <c r="S54" s="123" t="s">
        <v>115</v>
      </c>
      <c r="T54" s="123" t="s">
        <v>115</v>
      </c>
      <c r="U54" s="123">
        <v>0.5081</v>
      </c>
      <c r="V54" s="123">
        <f t="shared" si="11"/>
        <v>4.0599999999999996</v>
      </c>
      <c r="W54" s="123"/>
      <c r="X54" s="123" t="s">
        <v>108</v>
      </c>
      <c r="Y54" s="114"/>
      <c r="Z54" s="114"/>
      <c r="AA54" s="114"/>
      <c r="AB54" s="114"/>
      <c r="AC54" s="114"/>
      <c r="AD54" s="114"/>
      <c r="AE54" s="114"/>
      <c r="AF54" s="114"/>
      <c r="AG54" s="114" t="s">
        <v>109</v>
      </c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C54" s="114"/>
      <c r="BD54" s="114"/>
      <c r="BE54" s="114"/>
      <c r="BF54" s="114"/>
      <c r="BG54" s="114"/>
      <c r="BH54" s="114"/>
    </row>
    <row r="55" spans="1:60" outlineLevel="1" x14ac:dyDescent="0.2">
      <c r="A55" s="140">
        <v>41</v>
      </c>
      <c r="B55" s="141" t="s">
        <v>376</v>
      </c>
      <c r="C55" s="149" t="s">
        <v>377</v>
      </c>
      <c r="D55" s="142" t="s">
        <v>356</v>
      </c>
      <c r="E55" s="143">
        <v>8</v>
      </c>
      <c r="F55" s="144">
        <v>0</v>
      </c>
      <c r="G55" s="144">
        <v>0</v>
      </c>
      <c r="H55" s="145">
        <v>0</v>
      </c>
      <c r="I55" s="144">
        <v>0</v>
      </c>
      <c r="J55" s="145">
        <v>0</v>
      </c>
      <c r="K55" s="146">
        <v>0</v>
      </c>
      <c r="L55" s="123">
        <v>21</v>
      </c>
      <c r="M55" s="123">
        <f t="shared" si="8"/>
        <v>0</v>
      </c>
      <c r="N55" s="123">
        <v>0</v>
      </c>
      <c r="O55" s="123">
        <f t="shared" si="9"/>
        <v>0</v>
      </c>
      <c r="P55" s="123">
        <v>0</v>
      </c>
      <c r="Q55" s="123">
        <f t="shared" si="10"/>
        <v>0</v>
      </c>
      <c r="R55" s="123"/>
      <c r="S55" s="123" t="s">
        <v>106</v>
      </c>
      <c r="T55" s="123" t="s">
        <v>107</v>
      </c>
      <c r="U55" s="123">
        <v>0</v>
      </c>
      <c r="V55" s="123">
        <f t="shared" si="11"/>
        <v>0</v>
      </c>
      <c r="W55" s="123"/>
      <c r="X55" s="123" t="s">
        <v>144</v>
      </c>
      <c r="Y55" s="114"/>
      <c r="Z55" s="114"/>
      <c r="AA55" s="114"/>
      <c r="AB55" s="114"/>
      <c r="AC55" s="114"/>
      <c r="AD55" s="114"/>
      <c r="AE55" s="114"/>
      <c r="AF55" s="114"/>
      <c r="AG55" s="114" t="s">
        <v>145</v>
      </c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</row>
    <row r="56" spans="1:60" outlineLevel="1" x14ac:dyDescent="0.2">
      <c r="A56" s="140">
        <v>42</v>
      </c>
      <c r="B56" s="141" t="s">
        <v>362</v>
      </c>
      <c r="C56" s="149" t="s">
        <v>363</v>
      </c>
      <c r="D56" s="142" t="s">
        <v>141</v>
      </c>
      <c r="E56" s="143">
        <v>1</v>
      </c>
      <c r="F56" s="144">
        <v>0</v>
      </c>
      <c r="G56" s="144">
        <v>0</v>
      </c>
      <c r="H56" s="145">
        <v>0</v>
      </c>
      <c r="I56" s="144">
        <v>0</v>
      </c>
      <c r="J56" s="145">
        <v>0</v>
      </c>
      <c r="K56" s="146">
        <v>0</v>
      </c>
      <c r="L56" s="123">
        <v>21</v>
      </c>
      <c r="M56" s="123">
        <f t="shared" si="8"/>
        <v>0</v>
      </c>
      <c r="N56" s="123">
        <v>3.0000000000000001E-5</v>
      </c>
      <c r="O56" s="123">
        <f t="shared" si="9"/>
        <v>0</v>
      </c>
      <c r="P56" s="123">
        <v>0</v>
      </c>
      <c r="Q56" s="123">
        <f t="shared" si="10"/>
        <v>0</v>
      </c>
      <c r="R56" s="123"/>
      <c r="S56" s="123" t="s">
        <v>115</v>
      </c>
      <c r="T56" s="123" t="s">
        <v>115</v>
      </c>
      <c r="U56" s="123">
        <v>0.32619999999999999</v>
      </c>
      <c r="V56" s="123">
        <f t="shared" si="11"/>
        <v>0.33</v>
      </c>
      <c r="W56" s="123"/>
      <c r="X56" s="123" t="s">
        <v>108</v>
      </c>
      <c r="Y56" s="114"/>
      <c r="Z56" s="114"/>
      <c r="AA56" s="114"/>
      <c r="AB56" s="114"/>
      <c r="AC56" s="114"/>
      <c r="AD56" s="114"/>
      <c r="AE56" s="114"/>
      <c r="AF56" s="114"/>
      <c r="AG56" s="114" t="s">
        <v>109</v>
      </c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</row>
    <row r="57" spans="1:60" outlineLevel="1" x14ac:dyDescent="0.2">
      <c r="A57" s="140">
        <v>43</v>
      </c>
      <c r="B57" s="141" t="s">
        <v>378</v>
      </c>
      <c r="C57" s="149" t="s">
        <v>379</v>
      </c>
      <c r="D57" s="142" t="s">
        <v>356</v>
      </c>
      <c r="E57" s="143">
        <v>1</v>
      </c>
      <c r="F57" s="144">
        <v>0</v>
      </c>
      <c r="G57" s="144">
        <v>0</v>
      </c>
      <c r="H57" s="145">
        <v>0</v>
      </c>
      <c r="I57" s="144">
        <v>0</v>
      </c>
      <c r="J57" s="145">
        <v>0</v>
      </c>
      <c r="K57" s="146">
        <v>0</v>
      </c>
      <c r="L57" s="123">
        <v>21</v>
      </c>
      <c r="M57" s="123">
        <f t="shared" si="8"/>
        <v>0</v>
      </c>
      <c r="N57" s="123">
        <v>0</v>
      </c>
      <c r="O57" s="123">
        <f t="shared" si="9"/>
        <v>0</v>
      </c>
      <c r="P57" s="123">
        <v>0</v>
      </c>
      <c r="Q57" s="123">
        <f t="shared" si="10"/>
        <v>0</v>
      </c>
      <c r="R57" s="123"/>
      <c r="S57" s="123" t="s">
        <v>106</v>
      </c>
      <c r="T57" s="123" t="s">
        <v>357</v>
      </c>
      <c r="U57" s="123">
        <v>0</v>
      </c>
      <c r="V57" s="123">
        <f t="shared" si="11"/>
        <v>0</v>
      </c>
      <c r="W57" s="123"/>
      <c r="X57" s="123" t="s">
        <v>144</v>
      </c>
      <c r="Y57" s="114"/>
      <c r="Z57" s="114"/>
      <c r="AA57" s="114"/>
      <c r="AB57" s="114"/>
      <c r="AC57" s="114"/>
      <c r="AD57" s="114"/>
      <c r="AE57" s="114"/>
      <c r="AF57" s="114"/>
      <c r="AG57" s="114" t="s">
        <v>145</v>
      </c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</row>
    <row r="58" spans="1:60" outlineLevel="1" x14ac:dyDescent="0.2">
      <c r="A58" s="140">
        <v>44</v>
      </c>
      <c r="B58" s="141" t="s">
        <v>352</v>
      </c>
      <c r="C58" s="149" t="s">
        <v>353</v>
      </c>
      <c r="D58" s="142" t="s">
        <v>141</v>
      </c>
      <c r="E58" s="143">
        <v>3</v>
      </c>
      <c r="F58" s="144">
        <v>0</v>
      </c>
      <c r="G58" s="144">
        <v>0</v>
      </c>
      <c r="H58" s="145">
        <v>0</v>
      </c>
      <c r="I58" s="144">
        <v>0</v>
      </c>
      <c r="J58" s="145">
        <v>0</v>
      </c>
      <c r="K58" s="146">
        <v>0</v>
      </c>
      <c r="L58" s="123">
        <v>21</v>
      </c>
      <c r="M58" s="123">
        <f t="shared" si="8"/>
        <v>0</v>
      </c>
      <c r="N58" s="123">
        <v>2.0000000000000002E-5</v>
      </c>
      <c r="O58" s="123">
        <f t="shared" si="9"/>
        <v>0</v>
      </c>
      <c r="P58" s="123">
        <v>0</v>
      </c>
      <c r="Q58" s="123">
        <f t="shared" si="10"/>
        <v>0</v>
      </c>
      <c r="R58" s="123"/>
      <c r="S58" s="123" t="s">
        <v>115</v>
      </c>
      <c r="T58" s="123" t="s">
        <v>115</v>
      </c>
      <c r="U58" s="123">
        <v>0.2402</v>
      </c>
      <c r="V58" s="123">
        <f t="shared" si="11"/>
        <v>0.72</v>
      </c>
      <c r="W58" s="123"/>
      <c r="X58" s="123" t="s">
        <v>108</v>
      </c>
      <c r="Y58" s="114"/>
      <c r="Z58" s="114"/>
      <c r="AA58" s="114"/>
      <c r="AB58" s="114"/>
      <c r="AC58" s="114"/>
      <c r="AD58" s="114"/>
      <c r="AE58" s="114"/>
      <c r="AF58" s="114"/>
      <c r="AG58" s="114" t="s">
        <v>109</v>
      </c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4"/>
      <c r="BB58" s="114"/>
      <c r="BC58" s="114"/>
      <c r="BD58" s="114"/>
      <c r="BE58" s="114"/>
      <c r="BF58" s="114"/>
      <c r="BG58" s="114"/>
      <c r="BH58" s="114"/>
    </row>
    <row r="59" spans="1:60" outlineLevel="1" x14ac:dyDescent="0.2">
      <c r="A59" s="140">
        <v>45</v>
      </c>
      <c r="B59" s="141" t="s">
        <v>380</v>
      </c>
      <c r="C59" s="149" t="s">
        <v>381</v>
      </c>
      <c r="D59" s="142" t="s">
        <v>356</v>
      </c>
      <c r="E59" s="143">
        <v>3</v>
      </c>
      <c r="F59" s="144">
        <v>0</v>
      </c>
      <c r="G59" s="144">
        <v>0</v>
      </c>
      <c r="H59" s="145">
        <v>0</v>
      </c>
      <c r="I59" s="144">
        <v>0</v>
      </c>
      <c r="J59" s="145">
        <v>0</v>
      </c>
      <c r="K59" s="146">
        <v>0</v>
      </c>
      <c r="L59" s="123">
        <v>21</v>
      </c>
      <c r="M59" s="123">
        <f t="shared" si="8"/>
        <v>0</v>
      </c>
      <c r="N59" s="123">
        <v>0</v>
      </c>
      <c r="O59" s="123">
        <f t="shared" si="9"/>
        <v>0</v>
      </c>
      <c r="P59" s="123">
        <v>0</v>
      </c>
      <c r="Q59" s="123">
        <f t="shared" si="10"/>
        <v>0</v>
      </c>
      <c r="R59" s="123"/>
      <c r="S59" s="123" t="s">
        <v>106</v>
      </c>
      <c r="T59" s="123" t="s">
        <v>357</v>
      </c>
      <c r="U59" s="123">
        <v>0</v>
      </c>
      <c r="V59" s="123">
        <f t="shared" si="11"/>
        <v>0</v>
      </c>
      <c r="W59" s="123"/>
      <c r="X59" s="123" t="s">
        <v>144</v>
      </c>
      <c r="Y59" s="114"/>
      <c r="Z59" s="114"/>
      <c r="AA59" s="114"/>
      <c r="AB59" s="114"/>
      <c r="AC59" s="114"/>
      <c r="AD59" s="114"/>
      <c r="AE59" s="114"/>
      <c r="AF59" s="114"/>
      <c r="AG59" s="114" t="s">
        <v>145</v>
      </c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4"/>
      <c r="BC59" s="114"/>
      <c r="BD59" s="114"/>
      <c r="BE59" s="114"/>
      <c r="BF59" s="114"/>
      <c r="BG59" s="114"/>
      <c r="BH59" s="114"/>
    </row>
    <row r="60" spans="1:60" outlineLevel="1" x14ac:dyDescent="0.2">
      <c r="A60" s="140">
        <v>46</v>
      </c>
      <c r="B60" s="141" t="s">
        <v>362</v>
      </c>
      <c r="C60" s="149" t="s">
        <v>363</v>
      </c>
      <c r="D60" s="142" t="s">
        <v>141</v>
      </c>
      <c r="E60" s="143">
        <v>1</v>
      </c>
      <c r="F60" s="144">
        <v>0</v>
      </c>
      <c r="G60" s="144">
        <v>0</v>
      </c>
      <c r="H60" s="145">
        <v>0</v>
      </c>
      <c r="I60" s="144">
        <v>0</v>
      </c>
      <c r="J60" s="145">
        <v>0</v>
      </c>
      <c r="K60" s="146">
        <v>0</v>
      </c>
      <c r="L60" s="123">
        <v>21</v>
      </c>
      <c r="M60" s="123">
        <f t="shared" si="8"/>
        <v>0</v>
      </c>
      <c r="N60" s="123">
        <v>3.0000000000000001E-5</v>
      </c>
      <c r="O60" s="123">
        <f t="shared" si="9"/>
        <v>0</v>
      </c>
      <c r="P60" s="123">
        <v>0</v>
      </c>
      <c r="Q60" s="123">
        <f t="shared" si="10"/>
        <v>0</v>
      </c>
      <c r="R60" s="123"/>
      <c r="S60" s="123" t="s">
        <v>115</v>
      </c>
      <c r="T60" s="123" t="s">
        <v>115</v>
      </c>
      <c r="U60" s="123">
        <v>0.32619999999999999</v>
      </c>
      <c r="V60" s="123">
        <f t="shared" si="11"/>
        <v>0.33</v>
      </c>
      <c r="W60" s="123"/>
      <c r="X60" s="123" t="s">
        <v>108</v>
      </c>
      <c r="Y60" s="114"/>
      <c r="Z60" s="114"/>
      <c r="AA60" s="114"/>
      <c r="AB60" s="114"/>
      <c r="AC60" s="114"/>
      <c r="AD60" s="114"/>
      <c r="AE60" s="114"/>
      <c r="AF60" s="114"/>
      <c r="AG60" s="114" t="s">
        <v>109</v>
      </c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</row>
    <row r="61" spans="1:60" outlineLevel="1" x14ac:dyDescent="0.2">
      <c r="A61" s="140">
        <v>47</v>
      </c>
      <c r="B61" s="141" t="s">
        <v>382</v>
      </c>
      <c r="C61" s="149" t="s">
        <v>383</v>
      </c>
      <c r="D61" s="142" t="s">
        <v>141</v>
      </c>
      <c r="E61" s="143">
        <v>1</v>
      </c>
      <c r="F61" s="144">
        <v>0</v>
      </c>
      <c r="G61" s="144">
        <v>0</v>
      </c>
      <c r="H61" s="145">
        <v>0</v>
      </c>
      <c r="I61" s="144">
        <v>0</v>
      </c>
      <c r="J61" s="145">
        <v>0</v>
      </c>
      <c r="K61" s="146">
        <v>0</v>
      </c>
      <c r="L61" s="123">
        <v>21</v>
      </c>
      <c r="M61" s="123">
        <f t="shared" si="8"/>
        <v>0</v>
      </c>
      <c r="N61" s="123">
        <v>0</v>
      </c>
      <c r="O61" s="123">
        <f t="shared" si="9"/>
        <v>0</v>
      </c>
      <c r="P61" s="123">
        <v>0</v>
      </c>
      <c r="Q61" s="123">
        <f t="shared" si="10"/>
        <v>0</v>
      </c>
      <c r="R61" s="123"/>
      <c r="S61" s="123" t="s">
        <v>106</v>
      </c>
      <c r="T61" s="123" t="s">
        <v>107</v>
      </c>
      <c r="U61" s="123">
        <v>0</v>
      </c>
      <c r="V61" s="123">
        <f t="shared" si="11"/>
        <v>0</v>
      </c>
      <c r="W61" s="123"/>
      <c r="X61" s="123" t="s">
        <v>144</v>
      </c>
      <c r="Y61" s="114"/>
      <c r="Z61" s="114"/>
      <c r="AA61" s="114"/>
      <c r="AB61" s="114"/>
      <c r="AC61" s="114"/>
      <c r="AD61" s="114"/>
      <c r="AE61" s="114"/>
      <c r="AF61" s="114"/>
      <c r="AG61" s="114" t="s">
        <v>145</v>
      </c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</row>
    <row r="62" spans="1:60" outlineLevel="1" x14ac:dyDescent="0.2">
      <c r="A62" s="140">
        <v>48</v>
      </c>
      <c r="B62" s="141" t="s">
        <v>366</v>
      </c>
      <c r="C62" s="149" t="s">
        <v>367</v>
      </c>
      <c r="D62" s="142" t="s">
        <v>141</v>
      </c>
      <c r="E62" s="143">
        <v>3</v>
      </c>
      <c r="F62" s="144">
        <v>0</v>
      </c>
      <c r="G62" s="144">
        <v>0</v>
      </c>
      <c r="H62" s="145">
        <v>0</v>
      </c>
      <c r="I62" s="144">
        <v>0</v>
      </c>
      <c r="J62" s="145">
        <v>0</v>
      </c>
      <c r="K62" s="146">
        <v>0</v>
      </c>
      <c r="L62" s="123">
        <v>21</v>
      </c>
      <c r="M62" s="123">
        <f t="shared" si="8"/>
        <v>0</v>
      </c>
      <c r="N62" s="123">
        <v>3.0000000000000001E-5</v>
      </c>
      <c r="O62" s="123">
        <f t="shared" si="9"/>
        <v>0</v>
      </c>
      <c r="P62" s="123">
        <v>0</v>
      </c>
      <c r="Q62" s="123">
        <f t="shared" si="10"/>
        <v>0</v>
      </c>
      <c r="R62" s="123"/>
      <c r="S62" s="123" t="s">
        <v>115</v>
      </c>
      <c r="T62" s="123" t="s">
        <v>115</v>
      </c>
      <c r="U62" s="123">
        <v>0.379</v>
      </c>
      <c r="V62" s="123">
        <f t="shared" si="11"/>
        <v>1.1399999999999999</v>
      </c>
      <c r="W62" s="123"/>
      <c r="X62" s="123" t="s">
        <v>108</v>
      </c>
      <c r="Y62" s="114"/>
      <c r="Z62" s="114"/>
      <c r="AA62" s="114"/>
      <c r="AB62" s="114"/>
      <c r="AC62" s="114"/>
      <c r="AD62" s="114"/>
      <c r="AE62" s="114"/>
      <c r="AF62" s="114"/>
      <c r="AG62" s="114" t="s">
        <v>109</v>
      </c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</row>
    <row r="63" spans="1:60" outlineLevel="1" x14ac:dyDescent="0.2">
      <c r="A63" s="140">
        <v>49</v>
      </c>
      <c r="B63" s="141" t="s">
        <v>384</v>
      </c>
      <c r="C63" s="149" t="s">
        <v>385</v>
      </c>
      <c r="D63" s="142" t="s">
        <v>141</v>
      </c>
      <c r="E63" s="143">
        <v>3</v>
      </c>
      <c r="F63" s="144">
        <v>0</v>
      </c>
      <c r="G63" s="144">
        <v>0</v>
      </c>
      <c r="H63" s="145">
        <v>0</v>
      </c>
      <c r="I63" s="144">
        <v>0</v>
      </c>
      <c r="J63" s="145">
        <v>0</v>
      </c>
      <c r="K63" s="146">
        <v>0</v>
      </c>
      <c r="L63" s="123">
        <v>21</v>
      </c>
      <c r="M63" s="123">
        <f t="shared" si="8"/>
        <v>0</v>
      </c>
      <c r="N63" s="123">
        <v>0</v>
      </c>
      <c r="O63" s="123">
        <f t="shared" si="9"/>
        <v>0</v>
      </c>
      <c r="P63" s="123">
        <v>0</v>
      </c>
      <c r="Q63" s="123">
        <f t="shared" si="10"/>
        <v>0</v>
      </c>
      <c r="R63" s="123"/>
      <c r="S63" s="123" t="s">
        <v>106</v>
      </c>
      <c r="T63" s="123" t="s">
        <v>107</v>
      </c>
      <c r="U63" s="123">
        <v>0</v>
      </c>
      <c r="V63" s="123">
        <f t="shared" si="11"/>
        <v>0</v>
      </c>
      <c r="W63" s="123"/>
      <c r="X63" s="123" t="s">
        <v>144</v>
      </c>
      <c r="Y63" s="114"/>
      <c r="Z63" s="114"/>
      <c r="AA63" s="114"/>
      <c r="AB63" s="114"/>
      <c r="AC63" s="114"/>
      <c r="AD63" s="114"/>
      <c r="AE63" s="114"/>
      <c r="AF63" s="114"/>
      <c r="AG63" s="114" t="s">
        <v>145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</row>
    <row r="64" spans="1:60" outlineLevel="1" x14ac:dyDescent="0.2">
      <c r="A64" s="140">
        <v>50</v>
      </c>
      <c r="B64" s="141" t="s">
        <v>386</v>
      </c>
      <c r="C64" s="149" t="s">
        <v>387</v>
      </c>
      <c r="D64" s="142" t="s">
        <v>141</v>
      </c>
      <c r="E64" s="143">
        <v>142</v>
      </c>
      <c r="F64" s="144">
        <v>0</v>
      </c>
      <c r="G64" s="144">
        <v>0</v>
      </c>
      <c r="H64" s="145">
        <v>0</v>
      </c>
      <c r="I64" s="144">
        <v>0</v>
      </c>
      <c r="J64" s="145">
        <v>0</v>
      </c>
      <c r="K64" s="146">
        <v>0</v>
      </c>
      <c r="L64" s="123">
        <v>21</v>
      </c>
      <c r="M64" s="123">
        <f t="shared" si="8"/>
        <v>0</v>
      </c>
      <c r="N64" s="123">
        <v>3.0000000000000001E-5</v>
      </c>
      <c r="O64" s="123">
        <f t="shared" si="9"/>
        <v>0</v>
      </c>
      <c r="P64" s="123">
        <v>0</v>
      </c>
      <c r="Q64" s="123">
        <f t="shared" si="10"/>
        <v>0</v>
      </c>
      <c r="R64" s="123"/>
      <c r="S64" s="123" t="s">
        <v>106</v>
      </c>
      <c r="T64" s="123" t="s">
        <v>115</v>
      </c>
      <c r="U64" s="123">
        <v>0.379</v>
      </c>
      <c r="V64" s="123">
        <f t="shared" si="11"/>
        <v>53.82</v>
      </c>
      <c r="W64" s="123"/>
      <c r="X64" s="123" t="s">
        <v>108</v>
      </c>
      <c r="Y64" s="114"/>
      <c r="Z64" s="114"/>
      <c r="AA64" s="114"/>
      <c r="AB64" s="114"/>
      <c r="AC64" s="114"/>
      <c r="AD64" s="114"/>
      <c r="AE64" s="114"/>
      <c r="AF64" s="114"/>
      <c r="AG64" s="114" t="s">
        <v>109</v>
      </c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  <c r="BB64" s="114"/>
      <c r="BC64" s="114"/>
      <c r="BD64" s="114"/>
      <c r="BE64" s="114"/>
      <c r="BF64" s="114"/>
      <c r="BG64" s="114"/>
      <c r="BH64" s="114"/>
    </row>
    <row r="65" spans="1:60" outlineLevel="1" x14ac:dyDescent="0.2">
      <c r="A65" s="140">
        <v>51</v>
      </c>
      <c r="B65" s="141" t="s">
        <v>388</v>
      </c>
      <c r="C65" s="149" t="s">
        <v>389</v>
      </c>
      <c r="D65" s="142" t="s">
        <v>141</v>
      </c>
      <c r="E65" s="143">
        <v>142</v>
      </c>
      <c r="F65" s="144">
        <v>0</v>
      </c>
      <c r="G65" s="144">
        <v>0</v>
      </c>
      <c r="H65" s="145">
        <v>0</v>
      </c>
      <c r="I65" s="144">
        <v>0</v>
      </c>
      <c r="J65" s="145">
        <v>0</v>
      </c>
      <c r="K65" s="146">
        <v>0</v>
      </c>
      <c r="L65" s="123">
        <v>21</v>
      </c>
      <c r="M65" s="123">
        <f t="shared" si="8"/>
        <v>0</v>
      </c>
      <c r="N65" s="123">
        <v>2.0000000000000001E-4</v>
      </c>
      <c r="O65" s="123">
        <f t="shared" si="9"/>
        <v>0.03</v>
      </c>
      <c r="P65" s="123">
        <v>0</v>
      </c>
      <c r="Q65" s="123">
        <f t="shared" si="10"/>
        <v>0</v>
      </c>
      <c r="R65" s="123" t="s">
        <v>152</v>
      </c>
      <c r="S65" s="123" t="s">
        <v>115</v>
      </c>
      <c r="T65" s="123" t="s">
        <v>115</v>
      </c>
      <c r="U65" s="123">
        <v>0</v>
      </c>
      <c r="V65" s="123">
        <f t="shared" si="11"/>
        <v>0</v>
      </c>
      <c r="W65" s="123"/>
      <c r="X65" s="123" t="s">
        <v>144</v>
      </c>
      <c r="Y65" s="114"/>
      <c r="Z65" s="114"/>
      <c r="AA65" s="114"/>
      <c r="AB65" s="114"/>
      <c r="AC65" s="114"/>
      <c r="AD65" s="114"/>
      <c r="AE65" s="114"/>
      <c r="AF65" s="114"/>
      <c r="AG65" s="114" t="s">
        <v>145</v>
      </c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</row>
    <row r="66" spans="1:60" outlineLevel="1" x14ac:dyDescent="0.2">
      <c r="A66" s="140">
        <v>52</v>
      </c>
      <c r="B66" s="141" t="s">
        <v>390</v>
      </c>
      <c r="C66" s="149" t="s">
        <v>391</v>
      </c>
      <c r="D66" s="142" t="s">
        <v>141</v>
      </c>
      <c r="E66" s="143">
        <v>1</v>
      </c>
      <c r="F66" s="144">
        <v>0</v>
      </c>
      <c r="G66" s="144">
        <v>0</v>
      </c>
      <c r="H66" s="145">
        <v>0</v>
      </c>
      <c r="I66" s="144">
        <v>0</v>
      </c>
      <c r="J66" s="145">
        <v>0</v>
      </c>
      <c r="K66" s="146">
        <v>0</v>
      </c>
      <c r="L66" s="123">
        <v>21</v>
      </c>
      <c r="M66" s="123">
        <f t="shared" si="8"/>
        <v>0</v>
      </c>
      <c r="N66" s="123">
        <v>0</v>
      </c>
      <c r="O66" s="123">
        <f t="shared" si="9"/>
        <v>0</v>
      </c>
      <c r="P66" s="123">
        <v>0</v>
      </c>
      <c r="Q66" s="123">
        <f t="shared" si="10"/>
        <v>0</v>
      </c>
      <c r="R66" s="123"/>
      <c r="S66" s="123" t="s">
        <v>106</v>
      </c>
      <c r="T66" s="123" t="s">
        <v>107</v>
      </c>
      <c r="U66" s="123">
        <v>0</v>
      </c>
      <c r="V66" s="123">
        <f t="shared" si="11"/>
        <v>0</v>
      </c>
      <c r="W66" s="123"/>
      <c r="X66" s="123" t="s">
        <v>108</v>
      </c>
      <c r="Y66" s="114"/>
      <c r="Z66" s="114"/>
      <c r="AA66" s="114"/>
      <c r="AB66" s="114"/>
      <c r="AC66" s="114"/>
      <c r="AD66" s="114"/>
      <c r="AE66" s="114"/>
      <c r="AF66" s="114"/>
      <c r="AG66" s="114" t="s">
        <v>109</v>
      </c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</row>
    <row r="67" spans="1:60" outlineLevel="1" x14ac:dyDescent="0.2">
      <c r="A67" s="140">
        <v>53</v>
      </c>
      <c r="B67" s="141" t="s">
        <v>392</v>
      </c>
      <c r="C67" s="149" t="s">
        <v>393</v>
      </c>
      <c r="D67" s="142" t="s">
        <v>141</v>
      </c>
      <c r="E67" s="143">
        <v>1</v>
      </c>
      <c r="F67" s="144">
        <v>0</v>
      </c>
      <c r="G67" s="144">
        <v>0</v>
      </c>
      <c r="H67" s="145">
        <v>0</v>
      </c>
      <c r="I67" s="144">
        <v>0</v>
      </c>
      <c r="J67" s="145">
        <v>0</v>
      </c>
      <c r="K67" s="146">
        <v>0</v>
      </c>
      <c r="L67" s="123">
        <v>21</v>
      </c>
      <c r="M67" s="123">
        <f t="shared" si="8"/>
        <v>0</v>
      </c>
      <c r="N67" s="123">
        <v>0</v>
      </c>
      <c r="O67" s="123">
        <f t="shared" si="9"/>
        <v>0</v>
      </c>
      <c r="P67" s="123">
        <v>0</v>
      </c>
      <c r="Q67" s="123">
        <f t="shared" si="10"/>
        <v>0</v>
      </c>
      <c r="R67" s="123"/>
      <c r="S67" s="123" t="s">
        <v>106</v>
      </c>
      <c r="T67" s="123" t="s">
        <v>107</v>
      </c>
      <c r="U67" s="123">
        <v>0</v>
      </c>
      <c r="V67" s="123">
        <f t="shared" si="11"/>
        <v>0</v>
      </c>
      <c r="W67" s="123"/>
      <c r="X67" s="123" t="s">
        <v>144</v>
      </c>
      <c r="Y67" s="114"/>
      <c r="Z67" s="114"/>
      <c r="AA67" s="114"/>
      <c r="AB67" s="114"/>
      <c r="AC67" s="114"/>
      <c r="AD67" s="114"/>
      <c r="AE67" s="114"/>
      <c r="AF67" s="114"/>
      <c r="AG67" s="114" t="s">
        <v>145</v>
      </c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</row>
    <row r="68" spans="1:60" outlineLevel="1" x14ac:dyDescent="0.2">
      <c r="A68" s="140">
        <v>54</v>
      </c>
      <c r="B68" s="141" t="s">
        <v>386</v>
      </c>
      <c r="C68" s="149" t="s">
        <v>387</v>
      </c>
      <c r="D68" s="142" t="s">
        <v>141</v>
      </c>
      <c r="E68" s="143">
        <v>6</v>
      </c>
      <c r="F68" s="144">
        <v>0</v>
      </c>
      <c r="G68" s="144">
        <v>0</v>
      </c>
      <c r="H68" s="145">
        <v>0</v>
      </c>
      <c r="I68" s="144">
        <v>0</v>
      </c>
      <c r="J68" s="145">
        <v>0</v>
      </c>
      <c r="K68" s="146">
        <v>0</v>
      </c>
      <c r="L68" s="123">
        <v>21</v>
      </c>
      <c r="M68" s="123">
        <f t="shared" si="8"/>
        <v>0</v>
      </c>
      <c r="N68" s="123">
        <v>3.0000000000000001E-5</v>
      </c>
      <c r="O68" s="123">
        <f t="shared" si="9"/>
        <v>0</v>
      </c>
      <c r="P68" s="123">
        <v>0</v>
      </c>
      <c r="Q68" s="123">
        <f t="shared" si="10"/>
        <v>0</v>
      </c>
      <c r="R68" s="123"/>
      <c r="S68" s="123" t="s">
        <v>106</v>
      </c>
      <c r="T68" s="123" t="s">
        <v>115</v>
      </c>
      <c r="U68" s="123">
        <v>0.379</v>
      </c>
      <c r="V68" s="123">
        <f t="shared" si="11"/>
        <v>2.27</v>
      </c>
      <c r="W68" s="123"/>
      <c r="X68" s="123" t="s">
        <v>108</v>
      </c>
      <c r="Y68" s="114"/>
      <c r="Z68" s="114"/>
      <c r="AA68" s="114"/>
      <c r="AB68" s="114"/>
      <c r="AC68" s="114"/>
      <c r="AD68" s="114"/>
      <c r="AE68" s="114"/>
      <c r="AF68" s="114"/>
      <c r="AG68" s="114" t="s">
        <v>109</v>
      </c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  <c r="BB68" s="114"/>
      <c r="BC68" s="114"/>
      <c r="BD68" s="114"/>
      <c r="BE68" s="114"/>
      <c r="BF68" s="114"/>
      <c r="BG68" s="114"/>
      <c r="BH68" s="114"/>
    </row>
    <row r="69" spans="1:60" outlineLevel="1" x14ac:dyDescent="0.2">
      <c r="A69" s="140">
        <v>55</v>
      </c>
      <c r="B69" s="141" t="s">
        <v>394</v>
      </c>
      <c r="C69" s="149" t="s">
        <v>395</v>
      </c>
      <c r="D69" s="142" t="s">
        <v>141</v>
      </c>
      <c r="E69" s="143">
        <v>6</v>
      </c>
      <c r="F69" s="144">
        <v>0</v>
      </c>
      <c r="G69" s="144">
        <v>0</v>
      </c>
      <c r="H69" s="145">
        <v>0</v>
      </c>
      <c r="I69" s="144">
        <v>0</v>
      </c>
      <c r="J69" s="145">
        <v>0</v>
      </c>
      <c r="K69" s="146">
        <v>0</v>
      </c>
      <c r="L69" s="123">
        <v>21</v>
      </c>
      <c r="M69" s="123">
        <f t="shared" si="8"/>
        <v>0</v>
      </c>
      <c r="N69" s="123">
        <v>1.1E-4</v>
      </c>
      <c r="O69" s="123">
        <f t="shared" si="9"/>
        <v>0</v>
      </c>
      <c r="P69" s="123">
        <v>0</v>
      </c>
      <c r="Q69" s="123">
        <f t="shared" si="10"/>
        <v>0</v>
      </c>
      <c r="R69" s="123"/>
      <c r="S69" s="123" t="s">
        <v>106</v>
      </c>
      <c r="T69" s="123" t="s">
        <v>107</v>
      </c>
      <c r="U69" s="123">
        <v>0</v>
      </c>
      <c r="V69" s="123">
        <f t="shared" si="11"/>
        <v>0</v>
      </c>
      <c r="W69" s="123"/>
      <c r="X69" s="123" t="s">
        <v>144</v>
      </c>
      <c r="Y69" s="114"/>
      <c r="Z69" s="114"/>
      <c r="AA69" s="114"/>
      <c r="AB69" s="114"/>
      <c r="AC69" s="114"/>
      <c r="AD69" s="114"/>
      <c r="AE69" s="114"/>
      <c r="AF69" s="114"/>
      <c r="AG69" s="114" t="s">
        <v>145</v>
      </c>
      <c r="AH69" s="114"/>
      <c r="AI69" s="114"/>
      <c r="AJ69" s="114"/>
      <c r="AK69" s="114"/>
      <c r="AL69" s="11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  <c r="BB69" s="114"/>
      <c r="BC69" s="114"/>
      <c r="BD69" s="114"/>
      <c r="BE69" s="114"/>
      <c r="BF69" s="114"/>
      <c r="BG69" s="114"/>
      <c r="BH69" s="114"/>
    </row>
    <row r="70" spans="1:60" outlineLevel="1" x14ac:dyDescent="0.2">
      <c r="A70" s="140">
        <v>56</v>
      </c>
      <c r="B70" s="141" t="s">
        <v>396</v>
      </c>
      <c r="C70" s="149" t="s">
        <v>397</v>
      </c>
      <c r="D70" s="142" t="s">
        <v>141</v>
      </c>
      <c r="E70" s="143">
        <v>4</v>
      </c>
      <c r="F70" s="144">
        <v>0</v>
      </c>
      <c r="G70" s="144">
        <v>0</v>
      </c>
      <c r="H70" s="145">
        <v>0</v>
      </c>
      <c r="I70" s="144">
        <v>0</v>
      </c>
      <c r="J70" s="145">
        <v>0</v>
      </c>
      <c r="K70" s="146">
        <v>0</v>
      </c>
      <c r="L70" s="123">
        <v>21</v>
      </c>
      <c r="M70" s="123">
        <f t="shared" si="8"/>
        <v>0</v>
      </c>
      <c r="N70" s="123">
        <v>6.6E-4</v>
      </c>
      <c r="O70" s="123">
        <f t="shared" si="9"/>
        <v>0</v>
      </c>
      <c r="P70" s="123">
        <v>0</v>
      </c>
      <c r="Q70" s="123">
        <f t="shared" si="10"/>
        <v>0</v>
      </c>
      <c r="R70" s="123"/>
      <c r="S70" s="123" t="s">
        <v>106</v>
      </c>
      <c r="T70" s="123" t="s">
        <v>107</v>
      </c>
      <c r="U70" s="123">
        <v>0</v>
      </c>
      <c r="V70" s="123">
        <f t="shared" si="11"/>
        <v>0</v>
      </c>
      <c r="W70" s="123"/>
      <c r="X70" s="123" t="s">
        <v>108</v>
      </c>
      <c r="Y70" s="114"/>
      <c r="Z70" s="114"/>
      <c r="AA70" s="114"/>
      <c r="AB70" s="114"/>
      <c r="AC70" s="114"/>
      <c r="AD70" s="114"/>
      <c r="AE70" s="114"/>
      <c r="AF70" s="114"/>
      <c r="AG70" s="114" t="s">
        <v>109</v>
      </c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</row>
    <row r="71" spans="1:60" outlineLevel="1" x14ac:dyDescent="0.2">
      <c r="A71" s="140">
        <v>57</v>
      </c>
      <c r="B71" s="141" t="s">
        <v>398</v>
      </c>
      <c r="C71" s="149" t="s">
        <v>399</v>
      </c>
      <c r="D71" s="142" t="s">
        <v>141</v>
      </c>
      <c r="E71" s="143">
        <v>4</v>
      </c>
      <c r="F71" s="144">
        <v>0</v>
      </c>
      <c r="G71" s="144">
        <v>0</v>
      </c>
      <c r="H71" s="145">
        <v>0</v>
      </c>
      <c r="I71" s="144">
        <v>0</v>
      </c>
      <c r="J71" s="145">
        <v>0</v>
      </c>
      <c r="K71" s="146">
        <v>0</v>
      </c>
      <c r="L71" s="123">
        <v>21</v>
      </c>
      <c r="M71" s="123">
        <f t="shared" si="8"/>
        <v>0</v>
      </c>
      <c r="N71" s="123">
        <v>6.6E-4</v>
      </c>
      <c r="O71" s="123">
        <f t="shared" si="9"/>
        <v>0</v>
      </c>
      <c r="P71" s="123">
        <v>0</v>
      </c>
      <c r="Q71" s="123">
        <f t="shared" si="10"/>
        <v>0</v>
      </c>
      <c r="R71" s="123" t="s">
        <v>152</v>
      </c>
      <c r="S71" s="123" t="s">
        <v>115</v>
      </c>
      <c r="T71" s="123" t="s">
        <v>115</v>
      </c>
      <c r="U71" s="123">
        <v>0</v>
      </c>
      <c r="V71" s="123">
        <f t="shared" si="11"/>
        <v>0</v>
      </c>
      <c r="W71" s="123"/>
      <c r="X71" s="123" t="s">
        <v>144</v>
      </c>
      <c r="Y71" s="114"/>
      <c r="Z71" s="114"/>
      <c r="AA71" s="114"/>
      <c r="AB71" s="114"/>
      <c r="AC71" s="114"/>
      <c r="AD71" s="114"/>
      <c r="AE71" s="114"/>
      <c r="AF71" s="114"/>
      <c r="AG71" s="114" t="s">
        <v>145</v>
      </c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</row>
    <row r="72" spans="1:60" outlineLevel="1" x14ac:dyDescent="0.2">
      <c r="A72" s="140">
        <v>58</v>
      </c>
      <c r="B72" s="141" t="s">
        <v>400</v>
      </c>
      <c r="C72" s="149" t="s">
        <v>401</v>
      </c>
      <c r="D72" s="142" t="s">
        <v>141</v>
      </c>
      <c r="E72" s="143">
        <v>6</v>
      </c>
      <c r="F72" s="144">
        <v>0</v>
      </c>
      <c r="G72" s="144">
        <v>0</v>
      </c>
      <c r="H72" s="145">
        <v>0</v>
      </c>
      <c r="I72" s="144">
        <v>0</v>
      </c>
      <c r="J72" s="145">
        <v>0</v>
      </c>
      <c r="K72" s="146">
        <v>0</v>
      </c>
      <c r="L72" s="123">
        <v>21</v>
      </c>
      <c r="M72" s="123">
        <f t="shared" si="8"/>
        <v>0</v>
      </c>
      <c r="N72" s="123">
        <v>1.9000000000000001E-4</v>
      </c>
      <c r="O72" s="123">
        <f t="shared" si="9"/>
        <v>0</v>
      </c>
      <c r="P72" s="123">
        <v>0</v>
      </c>
      <c r="Q72" s="123">
        <f t="shared" si="10"/>
        <v>0</v>
      </c>
      <c r="R72" s="123"/>
      <c r="S72" s="123" t="s">
        <v>115</v>
      </c>
      <c r="T72" s="123" t="s">
        <v>115</v>
      </c>
      <c r="U72" s="123">
        <v>0.20599999999999999</v>
      </c>
      <c r="V72" s="123">
        <f t="shared" si="11"/>
        <v>1.24</v>
      </c>
      <c r="W72" s="123"/>
      <c r="X72" s="123" t="s">
        <v>108</v>
      </c>
      <c r="Y72" s="114"/>
      <c r="Z72" s="114"/>
      <c r="AA72" s="114"/>
      <c r="AB72" s="114"/>
      <c r="AC72" s="114"/>
      <c r="AD72" s="114"/>
      <c r="AE72" s="114"/>
      <c r="AF72" s="114"/>
      <c r="AG72" s="114" t="s">
        <v>109</v>
      </c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</row>
    <row r="73" spans="1:60" outlineLevel="1" x14ac:dyDescent="0.2">
      <c r="A73" s="140">
        <v>59</v>
      </c>
      <c r="B73" s="141" t="s">
        <v>402</v>
      </c>
      <c r="C73" s="149" t="s">
        <v>403</v>
      </c>
      <c r="D73" s="142" t="s">
        <v>141</v>
      </c>
      <c r="E73" s="143">
        <v>12</v>
      </c>
      <c r="F73" s="144">
        <v>0</v>
      </c>
      <c r="G73" s="144">
        <v>0</v>
      </c>
      <c r="H73" s="145">
        <v>0</v>
      </c>
      <c r="I73" s="144">
        <v>0</v>
      </c>
      <c r="J73" s="145">
        <v>0</v>
      </c>
      <c r="K73" s="146">
        <v>0</v>
      </c>
      <c r="L73" s="123">
        <v>21</v>
      </c>
      <c r="M73" s="123">
        <f t="shared" si="8"/>
        <v>0</v>
      </c>
      <c r="N73" s="123">
        <v>2.9999999999999997E-4</v>
      </c>
      <c r="O73" s="123">
        <f t="shared" si="9"/>
        <v>0</v>
      </c>
      <c r="P73" s="123">
        <v>0</v>
      </c>
      <c r="Q73" s="123">
        <f t="shared" si="10"/>
        <v>0</v>
      </c>
      <c r="R73" s="123"/>
      <c r="S73" s="123" t="s">
        <v>106</v>
      </c>
      <c r="T73" s="123" t="s">
        <v>107</v>
      </c>
      <c r="U73" s="123">
        <v>0</v>
      </c>
      <c r="V73" s="123">
        <f t="shared" si="11"/>
        <v>0</v>
      </c>
      <c r="W73" s="123"/>
      <c r="X73" s="123" t="s">
        <v>108</v>
      </c>
      <c r="Y73" s="114"/>
      <c r="Z73" s="114"/>
      <c r="AA73" s="114"/>
      <c r="AB73" s="114"/>
      <c r="AC73" s="114"/>
      <c r="AD73" s="114"/>
      <c r="AE73" s="114"/>
      <c r="AF73" s="114"/>
      <c r="AG73" s="114" t="s">
        <v>109</v>
      </c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</row>
    <row r="74" spans="1:60" outlineLevel="1" x14ac:dyDescent="0.2">
      <c r="A74" s="140">
        <v>60</v>
      </c>
      <c r="B74" s="141" t="s">
        <v>404</v>
      </c>
      <c r="C74" s="149" t="s">
        <v>405</v>
      </c>
      <c r="D74" s="142" t="s">
        <v>141</v>
      </c>
      <c r="E74" s="143">
        <v>12</v>
      </c>
      <c r="F74" s="144">
        <v>0</v>
      </c>
      <c r="G74" s="144">
        <v>0</v>
      </c>
      <c r="H74" s="145">
        <v>0</v>
      </c>
      <c r="I74" s="144">
        <v>0</v>
      </c>
      <c r="J74" s="145">
        <v>0</v>
      </c>
      <c r="K74" s="146">
        <v>0</v>
      </c>
      <c r="L74" s="123">
        <v>21</v>
      </c>
      <c r="M74" s="123">
        <f t="shared" si="8"/>
        <v>0</v>
      </c>
      <c r="N74" s="123">
        <v>2.9999999999999997E-4</v>
      </c>
      <c r="O74" s="123">
        <f t="shared" si="9"/>
        <v>0</v>
      </c>
      <c r="P74" s="123">
        <v>0</v>
      </c>
      <c r="Q74" s="123">
        <f t="shared" si="10"/>
        <v>0</v>
      </c>
      <c r="R74" s="123"/>
      <c r="S74" s="123" t="s">
        <v>106</v>
      </c>
      <c r="T74" s="123" t="s">
        <v>115</v>
      </c>
      <c r="U74" s="123">
        <v>0</v>
      </c>
      <c r="V74" s="123">
        <f t="shared" si="11"/>
        <v>0</v>
      </c>
      <c r="W74" s="123"/>
      <c r="X74" s="123" t="s">
        <v>144</v>
      </c>
      <c r="Y74" s="114"/>
      <c r="Z74" s="114"/>
      <c r="AA74" s="114"/>
      <c r="AB74" s="114"/>
      <c r="AC74" s="114"/>
      <c r="AD74" s="114"/>
      <c r="AE74" s="114"/>
      <c r="AF74" s="114"/>
      <c r="AG74" s="114" t="s">
        <v>145</v>
      </c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</row>
    <row r="75" spans="1:60" outlineLevel="1" x14ac:dyDescent="0.2">
      <c r="A75" s="140">
        <v>61</v>
      </c>
      <c r="B75" s="141" t="s">
        <v>406</v>
      </c>
      <c r="C75" s="149" t="s">
        <v>407</v>
      </c>
      <c r="D75" s="142" t="s">
        <v>141</v>
      </c>
      <c r="E75" s="143">
        <v>4</v>
      </c>
      <c r="F75" s="144">
        <v>0</v>
      </c>
      <c r="G75" s="144">
        <v>0</v>
      </c>
      <c r="H75" s="145">
        <v>0</v>
      </c>
      <c r="I75" s="144">
        <v>0</v>
      </c>
      <c r="J75" s="145">
        <v>0</v>
      </c>
      <c r="K75" s="146">
        <v>0</v>
      </c>
      <c r="L75" s="123">
        <v>21</v>
      </c>
      <c r="M75" s="123">
        <f t="shared" si="8"/>
        <v>0</v>
      </c>
      <c r="N75" s="123">
        <v>0</v>
      </c>
      <c r="O75" s="123">
        <f t="shared" si="9"/>
        <v>0</v>
      </c>
      <c r="P75" s="123">
        <v>0</v>
      </c>
      <c r="Q75" s="123">
        <f t="shared" si="10"/>
        <v>0</v>
      </c>
      <c r="R75" s="123"/>
      <c r="S75" s="123" t="s">
        <v>106</v>
      </c>
      <c r="T75" s="123" t="s">
        <v>107</v>
      </c>
      <c r="U75" s="123">
        <v>0</v>
      </c>
      <c r="V75" s="123">
        <f t="shared" si="11"/>
        <v>0</v>
      </c>
      <c r="W75" s="123"/>
      <c r="X75" s="123" t="s">
        <v>108</v>
      </c>
      <c r="Y75" s="114"/>
      <c r="Z75" s="114"/>
      <c r="AA75" s="114"/>
      <c r="AB75" s="114"/>
      <c r="AC75" s="114"/>
      <c r="AD75" s="114"/>
      <c r="AE75" s="114"/>
      <c r="AF75" s="114"/>
      <c r="AG75" s="114" t="s">
        <v>109</v>
      </c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  <c r="BH75" s="114"/>
    </row>
    <row r="76" spans="1:60" outlineLevel="1" x14ac:dyDescent="0.2">
      <c r="A76" s="140">
        <v>62</v>
      </c>
      <c r="B76" s="141" t="s">
        <v>408</v>
      </c>
      <c r="C76" s="149" t="s">
        <v>409</v>
      </c>
      <c r="D76" s="142" t="s">
        <v>141</v>
      </c>
      <c r="E76" s="143">
        <v>4</v>
      </c>
      <c r="F76" s="144">
        <v>0</v>
      </c>
      <c r="G76" s="144">
        <v>0</v>
      </c>
      <c r="H76" s="145">
        <v>0</v>
      </c>
      <c r="I76" s="144">
        <v>0</v>
      </c>
      <c r="J76" s="145">
        <v>0</v>
      </c>
      <c r="K76" s="146">
        <v>0</v>
      </c>
      <c r="L76" s="123">
        <v>21</v>
      </c>
      <c r="M76" s="123">
        <f t="shared" si="8"/>
        <v>0</v>
      </c>
      <c r="N76" s="123">
        <v>0</v>
      </c>
      <c r="O76" s="123">
        <f t="shared" si="9"/>
        <v>0</v>
      </c>
      <c r="P76" s="123">
        <v>0</v>
      </c>
      <c r="Q76" s="123">
        <f t="shared" si="10"/>
        <v>0</v>
      </c>
      <c r="R76" s="123"/>
      <c r="S76" s="123" t="s">
        <v>106</v>
      </c>
      <c r="T76" s="123" t="s">
        <v>107</v>
      </c>
      <c r="U76" s="123">
        <v>0</v>
      </c>
      <c r="V76" s="123">
        <f t="shared" si="11"/>
        <v>0</v>
      </c>
      <c r="W76" s="123"/>
      <c r="X76" s="123" t="s">
        <v>144</v>
      </c>
      <c r="Y76" s="114"/>
      <c r="Z76" s="114"/>
      <c r="AA76" s="114"/>
      <c r="AB76" s="114"/>
      <c r="AC76" s="114"/>
      <c r="AD76" s="114"/>
      <c r="AE76" s="114"/>
      <c r="AF76" s="114"/>
      <c r="AG76" s="114" t="s">
        <v>145</v>
      </c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  <c r="BB76" s="114"/>
      <c r="BC76" s="114"/>
      <c r="BD76" s="114"/>
      <c r="BE76" s="114"/>
      <c r="BF76" s="114"/>
      <c r="BG76" s="114"/>
      <c r="BH76" s="114"/>
    </row>
    <row r="77" spans="1:60" outlineLevel="1" x14ac:dyDescent="0.2">
      <c r="A77" s="140">
        <v>63</v>
      </c>
      <c r="B77" s="141" t="s">
        <v>410</v>
      </c>
      <c r="C77" s="149" t="s">
        <v>411</v>
      </c>
      <c r="D77" s="142" t="s">
        <v>141</v>
      </c>
      <c r="E77" s="143">
        <v>2</v>
      </c>
      <c r="F77" s="144">
        <v>0</v>
      </c>
      <c r="G77" s="144">
        <v>0</v>
      </c>
      <c r="H77" s="145">
        <v>0</v>
      </c>
      <c r="I77" s="144">
        <v>0</v>
      </c>
      <c r="J77" s="145">
        <v>0</v>
      </c>
      <c r="K77" s="146">
        <v>0</v>
      </c>
      <c r="L77" s="123">
        <v>21</v>
      </c>
      <c r="M77" s="123">
        <f t="shared" si="8"/>
        <v>0</v>
      </c>
      <c r="N77" s="123">
        <v>0</v>
      </c>
      <c r="O77" s="123">
        <f t="shared" si="9"/>
        <v>0</v>
      </c>
      <c r="P77" s="123">
        <v>0</v>
      </c>
      <c r="Q77" s="123">
        <f t="shared" si="10"/>
        <v>0</v>
      </c>
      <c r="R77" s="123"/>
      <c r="S77" s="123" t="s">
        <v>106</v>
      </c>
      <c r="T77" s="123" t="s">
        <v>107</v>
      </c>
      <c r="U77" s="123">
        <v>0</v>
      </c>
      <c r="V77" s="123">
        <f t="shared" si="11"/>
        <v>0</v>
      </c>
      <c r="W77" s="123"/>
      <c r="X77" s="123" t="s">
        <v>108</v>
      </c>
      <c r="Y77" s="114"/>
      <c r="Z77" s="114"/>
      <c r="AA77" s="114"/>
      <c r="AB77" s="114"/>
      <c r="AC77" s="114"/>
      <c r="AD77" s="114"/>
      <c r="AE77" s="114"/>
      <c r="AF77" s="114"/>
      <c r="AG77" s="114" t="s">
        <v>109</v>
      </c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</row>
    <row r="78" spans="1:60" outlineLevel="1" x14ac:dyDescent="0.2">
      <c r="A78" s="140">
        <v>64</v>
      </c>
      <c r="B78" s="141" t="s">
        <v>412</v>
      </c>
      <c r="C78" s="149" t="s">
        <v>413</v>
      </c>
      <c r="D78" s="142" t="s">
        <v>141</v>
      </c>
      <c r="E78" s="143">
        <v>2</v>
      </c>
      <c r="F78" s="144">
        <v>0</v>
      </c>
      <c r="G78" s="144">
        <v>0</v>
      </c>
      <c r="H78" s="145">
        <v>0</v>
      </c>
      <c r="I78" s="144">
        <v>0</v>
      </c>
      <c r="J78" s="145">
        <v>0</v>
      </c>
      <c r="K78" s="146">
        <v>0</v>
      </c>
      <c r="L78" s="123">
        <v>21</v>
      </c>
      <c r="M78" s="123">
        <f t="shared" si="8"/>
        <v>0</v>
      </c>
      <c r="N78" s="123">
        <v>0</v>
      </c>
      <c r="O78" s="123">
        <f t="shared" si="9"/>
        <v>0</v>
      </c>
      <c r="P78" s="123">
        <v>0</v>
      </c>
      <c r="Q78" s="123">
        <f t="shared" si="10"/>
        <v>0</v>
      </c>
      <c r="R78" s="123"/>
      <c r="S78" s="123" t="s">
        <v>106</v>
      </c>
      <c r="T78" s="123" t="s">
        <v>107</v>
      </c>
      <c r="U78" s="123">
        <v>0</v>
      </c>
      <c r="V78" s="123">
        <f t="shared" si="11"/>
        <v>0</v>
      </c>
      <c r="W78" s="123"/>
      <c r="X78" s="123" t="s">
        <v>144</v>
      </c>
      <c r="Y78" s="114"/>
      <c r="Z78" s="114"/>
      <c r="AA78" s="114"/>
      <c r="AB78" s="114"/>
      <c r="AC78" s="114"/>
      <c r="AD78" s="114"/>
      <c r="AE78" s="114"/>
      <c r="AF78" s="114"/>
      <c r="AG78" s="114" t="s">
        <v>145</v>
      </c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</row>
    <row r="79" spans="1:60" outlineLevel="1" x14ac:dyDescent="0.2">
      <c r="A79" s="140">
        <v>65</v>
      </c>
      <c r="B79" s="141" t="s">
        <v>414</v>
      </c>
      <c r="C79" s="149" t="s">
        <v>415</v>
      </c>
      <c r="D79" s="142" t="s">
        <v>141</v>
      </c>
      <c r="E79" s="143">
        <v>2</v>
      </c>
      <c r="F79" s="144">
        <v>0</v>
      </c>
      <c r="G79" s="144">
        <v>0</v>
      </c>
      <c r="H79" s="145">
        <v>0</v>
      </c>
      <c r="I79" s="144">
        <v>0</v>
      </c>
      <c r="J79" s="145">
        <v>0</v>
      </c>
      <c r="K79" s="146">
        <v>0</v>
      </c>
      <c r="L79" s="123">
        <v>21</v>
      </c>
      <c r="M79" s="123">
        <f t="shared" si="8"/>
        <v>0</v>
      </c>
      <c r="N79" s="123">
        <v>0</v>
      </c>
      <c r="O79" s="123">
        <f t="shared" si="9"/>
        <v>0</v>
      </c>
      <c r="P79" s="123">
        <v>0</v>
      </c>
      <c r="Q79" s="123">
        <f t="shared" si="10"/>
        <v>0</v>
      </c>
      <c r="R79" s="123"/>
      <c r="S79" s="123" t="s">
        <v>106</v>
      </c>
      <c r="T79" s="123" t="s">
        <v>107</v>
      </c>
      <c r="U79" s="123">
        <v>0</v>
      </c>
      <c r="V79" s="123">
        <f t="shared" si="11"/>
        <v>0</v>
      </c>
      <c r="W79" s="123"/>
      <c r="X79" s="123" t="s">
        <v>108</v>
      </c>
      <c r="Y79" s="114"/>
      <c r="Z79" s="114"/>
      <c r="AA79" s="114"/>
      <c r="AB79" s="114"/>
      <c r="AC79" s="114"/>
      <c r="AD79" s="114"/>
      <c r="AE79" s="114"/>
      <c r="AF79" s="114"/>
      <c r="AG79" s="114" t="s">
        <v>109</v>
      </c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  <c r="BH79" s="114"/>
    </row>
    <row r="80" spans="1:60" outlineLevel="1" x14ac:dyDescent="0.2">
      <c r="A80" s="140">
        <v>66</v>
      </c>
      <c r="B80" s="141" t="s">
        <v>416</v>
      </c>
      <c r="C80" s="149" t="s">
        <v>417</v>
      </c>
      <c r="D80" s="142" t="s">
        <v>141</v>
      </c>
      <c r="E80" s="143">
        <v>2</v>
      </c>
      <c r="F80" s="144">
        <v>0</v>
      </c>
      <c r="G80" s="144">
        <v>0</v>
      </c>
      <c r="H80" s="145">
        <v>0</v>
      </c>
      <c r="I80" s="144">
        <v>0</v>
      </c>
      <c r="J80" s="145">
        <v>0</v>
      </c>
      <c r="K80" s="146">
        <v>0</v>
      </c>
      <c r="L80" s="123">
        <v>21</v>
      </c>
      <c r="M80" s="123">
        <f t="shared" si="8"/>
        <v>0</v>
      </c>
      <c r="N80" s="123">
        <v>0</v>
      </c>
      <c r="O80" s="123">
        <f t="shared" si="9"/>
        <v>0</v>
      </c>
      <c r="P80" s="123">
        <v>0</v>
      </c>
      <c r="Q80" s="123">
        <f t="shared" si="10"/>
        <v>0</v>
      </c>
      <c r="R80" s="123"/>
      <c r="S80" s="123" t="s">
        <v>106</v>
      </c>
      <c r="T80" s="123" t="s">
        <v>107</v>
      </c>
      <c r="U80" s="123">
        <v>0</v>
      </c>
      <c r="V80" s="123">
        <f t="shared" si="11"/>
        <v>0</v>
      </c>
      <c r="W80" s="123"/>
      <c r="X80" s="123" t="s">
        <v>144</v>
      </c>
      <c r="Y80" s="114"/>
      <c r="Z80" s="114"/>
      <c r="AA80" s="114"/>
      <c r="AB80" s="114"/>
      <c r="AC80" s="114"/>
      <c r="AD80" s="114"/>
      <c r="AE80" s="114"/>
      <c r="AF80" s="114"/>
      <c r="AG80" s="114" t="s">
        <v>145</v>
      </c>
      <c r="AH80" s="114"/>
      <c r="AI80" s="114"/>
      <c r="AJ80" s="114"/>
      <c r="AK80" s="114"/>
      <c r="AL80" s="11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  <c r="BH80" s="114"/>
    </row>
    <row r="81" spans="1:60" x14ac:dyDescent="0.2">
      <c r="A81" s="127" t="s">
        <v>101</v>
      </c>
      <c r="B81" s="128" t="s">
        <v>65</v>
      </c>
      <c r="C81" s="148" t="s">
        <v>66</v>
      </c>
      <c r="D81" s="129"/>
      <c r="E81" s="130"/>
      <c r="F81" s="131"/>
      <c r="G81" s="131">
        <f>SUMIF(AG82:AG115,"&lt;&gt;NOR",G82:G115)</f>
        <v>0</v>
      </c>
      <c r="H81" s="131"/>
      <c r="I81" s="131">
        <f>SUM(I82:I115)</f>
        <v>0</v>
      </c>
      <c r="J81" s="131"/>
      <c r="K81" s="132">
        <f>SUM(K82:K115)</f>
        <v>0</v>
      </c>
      <c r="L81" s="126"/>
      <c r="M81" s="126">
        <f>SUM(M82:M115)</f>
        <v>0</v>
      </c>
      <c r="N81" s="126"/>
      <c r="O81" s="126">
        <f>SUM(O82:O115)</f>
        <v>1.2900000000000003</v>
      </c>
      <c r="P81" s="126"/>
      <c r="Q81" s="126">
        <f>SUM(Q82:Q115)</f>
        <v>0</v>
      </c>
      <c r="R81" s="126"/>
      <c r="S81" s="126"/>
      <c r="T81" s="126"/>
      <c r="U81" s="126"/>
      <c r="V81" s="126">
        <f>SUM(V82:V115)</f>
        <v>192.90000000000003</v>
      </c>
      <c r="W81" s="126"/>
      <c r="X81" s="126"/>
      <c r="AG81" t="s">
        <v>102</v>
      </c>
    </row>
    <row r="82" spans="1:60" outlineLevel="1" x14ac:dyDescent="0.2">
      <c r="A82" s="140">
        <v>67</v>
      </c>
      <c r="B82" s="141" t="s">
        <v>418</v>
      </c>
      <c r="C82" s="149" t="s">
        <v>419</v>
      </c>
      <c r="D82" s="142" t="s">
        <v>160</v>
      </c>
      <c r="E82" s="143">
        <v>56</v>
      </c>
      <c r="F82" s="144">
        <v>0</v>
      </c>
      <c r="G82" s="144">
        <v>0</v>
      </c>
      <c r="H82" s="145">
        <v>0</v>
      </c>
      <c r="I82" s="144">
        <v>0</v>
      </c>
      <c r="J82" s="145">
        <v>0</v>
      </c>
      <c r="K82" s="146">
        <v>0</v>
      </c>
      <c r="L82" s="123">
        <v>21</v>
      </c>
      <c r="M82" s="123">
        <f>G82*(1+L82/100)</f>
        <v>0</v>
      </c>
      <c r="N82" s="123">
        <v>2.0000000000000002E-5</v>
      </c>
      <c r="O82" s="123">
        <f>ROUND(E82*N82,2)</f>
        <v>0</v>
      </c>
      <c r="P82" s="123">
        <v>0</v>
      </c>
      <c r="Q82" s="123">
        <f>ROUND(E82*P82,2)</f>
        <v>0</v>
      </c>
      <c r="R82" s="123"/>
      <c r="S82" s="123" t="s">
        <v>106</v>
      </c>
      <c r="T82" s="123" t="s">
        <v>115</v>
      </c>
      <c r="U82" s="123">
        <v>0.156</v>
      </c>
      <c r="V82" s="123">
        <f>ROUND(E82*U82,2)</f>
        <v>8.74</v>
      </c>
      <c r="W82" s="123"/>
      <c r="X82" s="123" t="s">
        <v>108</v>
      </c>
      <c r="Y82" s="114"/>
      <c r="Z82" s="114"/>
      <c r="AA82" s="114"/>
      <c r="AB82" s="114"/>
      <c r="AC82" s="114"/>
      <c r="AD82" s="114"/>
      <c r="AE82" s="114"/>
      <c r="AF82" s="114"/>
      <c r="AG82" s="114" t="s">
        <v>109</v>
      </c>
      <c r="AH82" s="114"/>
      <c r="AI82" s="114"/>
      <c r="AJ82" s="114"/>
      <c r="AK82" s="114"/>
      <c r="AL82" s="11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  <c r="BB82" s="114"/>
      <c r="BC82" s="114"/>
      <c r="BD82" s="114"/>
      <c r="BE82" s="114"/>
      <c r="BF82" s="114"/>
      <c r="BG82" s="114"/>
      <c r="BH82" s="114"/>
    </row>
    <row r="83" spans="1:60" outlineLevel="1" x14ac:dyDescent="0.2">
      <c r="A83" s="140">
        <v>68</v>
      </c>
      <c r="B83" s="141" t="s">
        <v>420</v>
      </c>
      <c r="C83" s="149" t="s">
        <v>421</v>
      </c>
      <c r="D83" s="142" t="s">
        <v>160</v>
      </c>
      <c r="E83" s="143">
        <v>56</v>
      </c>
      <c r="F83" s="144">
        <v>0</v>
      </c>
      <c r="G83" s="144">
        <v>0</v>
      </c>
      <c r="H83" s="145">
        <v>0</v>
      </c>
      <c r="I83" s="144">
        <v>0</v>
      </c>
      <c r="J83" s="145">
        <v>0</v>
      </c>
      <c r="K83" s="146">
        <v>0</v>
      </c>
      <c r="L83" s="123">
        <v>21</v>
      </c>
      <c r="M83" s="123">
        <f>G83*(1+L83/100)</f>
        <v>0</v>
      </c>
      <c r="N83" s="123">
        <v>1.99E-3</v>
      </c>
      <c r="O83" s="123">
        <f>ROUND(E83*N83,2)</f>
        <v>0.11</v>
      </c>
      <c r="P83" s="123">
        <v>0</v>
      </c>
      <c r="Q83" s="123">
        <f>ROUND(E83*P83,2)</f>
        <v>0</v>
      </c>
      <c r="R83" s="123"/>
      <c r="S83" s="123" t="s">
        <v>106</v>
      </c>
      <c r="T83" s="123" t="s">
        <v>107</v>
      </c>
      <c r="U83" s="123">
        <v>0</v>
      </c>
      <c r="V83" s="123">
        <f>ROUND(E83*U83,2)</f>
        <v>0</v>
      </c>
      <c r="W83" s="123"/>
      <c r="X83" s="123" t="s">
        <v>144</v>
      </c>
      <c r="Y83" s="114"/>
      <c r="Z83" s="114"/>
      <c r="AA83" s="114"/>
      <c r="AB83" s="114"/>
      <c r="AC83" s="114"/>
      <c r="AD83" s="114"/>
      <c r="AE83" s="114"/>
      <c r="AF83" s="114"/>
      <c r="AG83" s="114" t="s">
        <v>145</v>
      </c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4"/>
      <c r="BC83" s="114"/>
      <c r="BD83" s="114"/>
      <c r="BE83" s="114"/>
      <c r="BF83" s="114"/>
      <c r="BG83" s="114"/>
      <c r="BH83" s="114"/>
    </row>
    <row r="84" spans="1:60" outlineLevel="1" x14ac:dyDescent="0.2">
      <c r="A84" s="140">
        <v>69</v>
      </c>
      <c r="B84" s="141" t="s">
        <v>422</v>
      </c>
      <c r="C84" s="149" t="s">
        <v>419</v>
      </c>
      <c r="D84" s="142" t="s">
        <v>160</v>
      </c>
      <c r="E84" s="143">
        <v>45</v>
      </c>
      <c r="F84" s="144">
        <v>0</v>
      </c>
      <c r="G84" s="144">
        <v>0</v>
      </c>
      <c r="H84" s="145">
        <v>0</v>
      </c>
      <c r="I84" s="144">
        <v>0</v>
      </c>
      <c r="J84" s="145">
        <v>0</v>
      </c>
      <c r="K84" s="146">
        <v>0</v>
      </c>
      <c r="L84" s="123">
        <v>21</v>
      </c>
      <c r="M84" s="123">
        <f>G84*(1+L84/100)</f>
        <v>0</v>
      </c>
      <c r="N84" s="123">
        <v>2.0000000000000002E-5</v>
      </c>
      <c r="O84" s="123">
        <f>ROUND(E84*N84,2)</f>
        <v>0</v>
      </c>
      <c r="P84" s="123">
        <v>0</v>
      </c>
      <c r="Q84" s="123">
        <f>ROUND(E84*P84,2)</f>
        <v>0</v>
      </c>
      <c r="R84" s="123"/>
      <c r="S84" s="123" t="s">
        <v>106</v>
      </c>
      <c r="T84" s="123" t="s">
        <v>107</v>
      </c>
      <c r="U84" s="123">
        <v>0.156</v>
      </c>
      <c r="V84" s="123">
        <f>ROUND(E84*U84,2)</f>
        <v>7.02</v>
      </c>
      <c r="W84" s="123"/>
      <c r="X84" s="123" t="s">
        <v>108</v>
      </c>
      <c r="Y84" s="114"/>
      <c r="Z84" s="114"/>
      <c r="AA84" s="114"/>
      <c r="AB84" s="114"/>
      <c r="AC84" s="114"/>
      <c r="AD84" s="114"/>
      <c r="AE84" s="114"/>
      <c r="AF84" s="114"/>
      <c r="AG84" s="114" t="s">
        <v>109</v>
      </c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  <c r="BH84" s="114"/>
    </row>
    <row r="85" spans="1:60" outlineLevel="1" x14ac:dyDescent="0.2">
      <c r="A85" s="140">
        <v>70</v>
      </c>
      <c r="B85" s="141" t="s">
        <v>423</v>
      </c>
      <c r="C85" s="149" t="s">
        <v>424</v>
      </c>
      <c r="D85" s="142" t="s">
        <v>160</v>
      </c>
      <c r="E85" s="143">
        <v>45</v>
      </c>
      <c r="F85" s="144">
        <v>0</v>
      </c>
      <c r="G85" s="144">
        <v>0</v>
      </c>
      <c r="H85" s="145">
        <v>0</v>
      </c>
      <c r="I85" s="144">
        <v>0</v>
      </c>
      <c r="J85" s="145">
        <v>0</v>
      </c>
      <c r="K85" s="146">
        <v>0</v>
      </c>
      <c r="L85" s="123">
        <v>21</v>
      </c>
      <c r="M85" s="123">
        <f>G85*(1+L85/100)</f>
        <v>0</v>
      </c>
      <c r="N85" s="123">
        <v>4.1099999999999999E-3</v>
      </c>
      <c r="O85" s="123">
        <f>ROUND(E85*N85,2)</f>
        <v>0.18</v>
      </c>
      <c r="P85" s="123">
        <v>0</v>
      </c>
      <c r="Q85" s="123">
        <f>ROUND(E85*P85,2)</f>
        <v>0</v>
      </c>
      <c r="R85" s="123"/>
      <c r="S85" s="123" t="s">
        <v>106</v>
      </c>
      <c r="T85" s="123" t="s">
        <v>107</v>
      </c>
      <c r="U85" s="123">
        <v>0</v>
      </c>
      <c r="V85" s="123">
        <f>ROUND(E85*U85,2)</f>
        <v>0</v>
      </c>
      <c r="W85" s="123"/>
      <c r="X85" s="123" t="s">
        <v>144</v>
      </c>
      <c r="Y85" s="114"/>
      <c r="Z85" s="114"/>
      <c r="AA85" s="114"/>
      <c r="AB85" s="114"/>
      <c r="AC85" s="114"/>
      <c r="AD85" s="114"/>
      <c r="AE85" s="114"/>
      <c r="AF85" s="114"/>
      <c r="AG85" s="114" t="s">
        <v>145</v>
      </c>
      <c r="AH85" s="114"/>
      <c r="AI85" s="114"/>
      <c r="AJ85" s="114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  <c r="BH85" s="114"/>
    </row>
    <row r="86" spans="1:60" ht="22.5" outlineLevel="1" x14ac:dyDescent="0.2">
      <c r="A86" s="133">
        <v>71</v>
      </c>
      <c r="B86" s="134" t="s">
        <v>425</v>
      </c>
      <c r="C86" s="150" t="s">
        <v>426</v>
      </c>
      <c r="D86" s="135" t="s">
        <v>160</v>
      </c>
      <c r="E86" s="136">
        <v>491</v>
      </c>
      <c r="F86" s="137">
        <v>0</v>
      </c>
      <c r="G86" s="137">
        <v>0</v>
      </c>
      <c r="H86" s="138">
        <v>0</v>
      </c>
      <c r="I86" s="137">
        <v>0</v>
      </c>
      <c r="J86" s="138">
        <v>0</v>
      </c>
      <c r="K86" s="139">
        <v>0</v>
      </c>
      <c r="L86" s="123">
        <v>21</v>
      </c>
      <c r="M86" s="123">
        <f>G86*(1+L86/100)</f>
        <v>0</v>
      </c>
      <c r="N86" s="123">
        <v>1.4999999999999999E-4</v>
      </c>
      <c r="O86" s="123">
        <f>ROUND(E86*N86,2)</f>
        <v>7.0000000000000007E-2</v>
      </c>
      <c r="P86" s="123">
        <v>0</v>
      </c>
      <c r="Q86" s="123">
        <f>ROUND(E86*P86,2)</f>
        <v>0</v>
      </c>
      <c r="R86" s="123"/>
      <c r="S86" s="123" t="s">
        <v>106</v>
      </c>
      <c r="T86" s="123" t="s">
        <v>107</v>
      </c>
      <c r="U86" s="123">
        <v>0</v>
      </c>
      <c r="V86" s="123">
        <f>ROUND(E86*U86,2)</f>
        <v>0</v>
      </c>
      <c r="W86" s="123"/>
      <c r="X86" s="123" t="s">
        <v>108</v>
      </c>
      <c r="Y86" s="114"/>
      <c r="Z86" s="114"/>
      <c r="AA86" s="114"/>
      <c r="AB86" s="114"/>
      <c r="AC86" s="114"/>
      <c r="AD86" s="114"/>
      <c r="AE86" s="114"/>
      <c r="AF86" s="114"/>
      <c r="AG86" s="114" t="s">
        <v>109</v>
      </c>
      <c r="AH86" s="114"/>
      <c r="AI86" s="114"/>
      <c r="AJ86" s="114"/>
      <c r="AK86" s="114"/>
      <c r="AL86" s="11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  <c r="BB86" s="114"/>
      <c r="BC86" s="114"/>
      <c r="BD86" s="114"/>
      <c r="BE86" s="114"/>
      <c r="BF86" s="114"/>
      <c r="BG86" s="114"/>
      <c r="BH86" s="114"/>
    </row>
    <row r="87" spans="1:60" outlineLevel="1" x14ac:dyDescent="0.2">
      <c r="A87" s="121"/>
      <c r="B87" s="122"/>
      <c r="C87" s="151" t="s">
        <v>427</v>
      </c>
      <c r="D87" s="124"/>
      <c r="E87" s="125">
        <v>491</v>
      </c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14"/>
      <c r="Z87" s="114"/>
      <c r="AA87" s="114"/>
      <c r="AB87" s="114"/>
      <c r="AC87" s="114"/>
      <c r="AD87" s="114"/>
      <c r="AE87" s="114"/>
      <c r="AF87" s="114"/>
      <c r="AG87" s="114" t="s">
        <v>162</v>
      </c>
      <c r="AH87" s="114">
        <v>0</v>
      </c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</row>
    <row r="88" spans="1:60" ht="22.5" outlineLevel="1" x14ac:dyDescent="0.2">
      <c r="A88" s="133">
        <v>72</v>
      </c>
      <c r="B88" s="134" t="s">
        <v>428</v>
      </c>
      <c r="C88" s="150" t="s">
        <v>429</v>
      </c>
      <c r="D88" s="135" t="s">
        <v>160</v>
      </c>
      <c r="E88" s="136">
        <v>491</v>
      </c>
      <c r="F88" s="137">
        <v>0</v>
      </c>
      <c r="G88" s="137">
        <v>0</v>
      </c>
      <c r="H88" s="138">
        <v>0</v>
      </c>
      <c r="I88" s="137">
        <v>0</v>
      </c>
      <c r="J88" s="138">
        <v>0</v>
      </c>
      <c r="K88" s="139">
        <v>0</v>
      </c>
      <c r="L88" s="123">
        <v>21</v>
      </c>
      <c r="M88" s="123">
        <f>G88*(1+L88/100)</f>
        <v>0</v>
      </c>
      <c r="N88" s="123">
        <v>1.4999999999999999E-4</v>
      </c>
      <c r="O88" s="123">
        <f>ROUND(E88*N88,2)</f>
        <v>7.0000000000000007E-2</v>
      </c>
      <c r="P88" s="123">
        <v>0</v>
      </c>
      <c r="Q88" s="123">
        <f>ROUND(E88*P88,2)</f>
        <v>0</v>
      </c>
      <c r="R88" s="123" t="s">
        <v>152</v>
      </c>
      <c r="S88" s="123" t="s">
        <v>115</v>
      </c>
      <c r="T88" s="123" t="s">
        <v>115</v>
      </c>
      <c r="U88" s="123">
        <v>0</v>
      </c>
      <c r="V88" s="123">
        <f>ROUND(E88*U88,2)</f>
        <v>0</v>
      </c>
      <c r="W88" s="123"/>
      <c r="X88" s="123" t="s">
        <v>144</v>
      </c>
      <c r="Y88" s="114"/>
      <c r="Z88" s="114"/>
      <c r="AA88" s="114"/>
      <c r="AB88" s="114"/>
      <c r="AC88" s="114"/>
      <c r="AD88" s="114"/>
      <c r="AE88" s="114"/>
      <c r="AF88" s="114"/>
      <c r="AG88" s="114" t="s">
        <v>145</v>
      </c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  <c r="BE88" s="114"/>
      <c r="BF88" s="114"/>
      <c r="BG88" s="114"/>
      <c r="BH88" s="114"/>
    </row>
    <row r="89" spans="1:60" outlineLevel="1" x14ac:dyDescent="0.2">
      <c r="A89" s="121"/>
      <c r="B89" s="122"/>
      <c r="C89" s="151" t="s">
        <v>427</v>
      </c>
      <c r="D89" s="124"/>
      <c r="E89" s="125">
        <v>491</v>
      </c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14"/>
      <c r="Z89" s="114"/>
      <c r="AA89" s="114"/>
      <c r="AB89" s="114"/>
      <c r="AC89" s="114"/>
      <c r="AD89" s="114"/>
      <c r="AE89" s="114"/>
      <c r="AF89" s="114"/>
      <c r="AG89" s="114" t="s">
        <v>162</v>
      </c>
      <c r="AH89" s="114">
        <v>0</v>
      </c>
      <c r="AI89" s="114"/>
      <c r="AJ89" s="114"/>
      <c r="AK89" s="114"/>
      <c r="AL89" s="11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  <c r="BD89" s="114"/>
      <c r="BE89" s="114"/>
      <c r="BF89" s="114"/>
      <c r="BG89" s="114"/>
      <c r="BH89" s="114"/>
    </row>
    <row r="90" spans="1:60" ht="22.5" outlineLevel="1" x14ac:dyDescent="0.2">
      <c r="A90" s="140">
        <v>73</v>
      </c>
      <c r="B90" s="141" t="s">
        <v>430</v>
      </c>
      <c r="C90" s="149" t="s">
        <v>431</v>
      </c>
      <c r="D90" s="142" t="s">
        <v>160</v>
      </c>
      <c r="E90" s="143">
        <v>491</v>
      </c>
      <c r="F90" s="137">
        <v>0</v>
      </c>
      <c r="G90" s="137">
        <v>0</v>
      </c>
      <c r="H90" s="138">
        <v>0</v>
      </c>
      <c r="I90" s="137">
        <v>0</v>
      </c>
      <c r="J90" s="138">
        <v>0</v>
      </c>
      <c r="K90" s="139">
        <v>0</v>
      </c>
      <c r="L90" s="123">
        <v>21</v>
      </c>
      <c r="M90" s="123">
        <f>G90*(1+L90/100)</f>
        <v>0</v>
      </c>
      <c r="N90" s="123">
        <v>3.0000000000000001E-5</v>
      </c>
      <c r="O90" s="123">
        <f>ROUND(E90*N90,2)</f>
        <v>0.01</v>
      </c>
      <c r="P90" s="123">
        <v>0</v>
      </c>
      <c r="Q90" s="123">
        <f>ROUND(E90*P90,2)</f>
        <v>0</v>
      </c>
      <c r="R90" s="123"/>
      <c r="S90" s="123" t="s">
        <v>115</v>
      </c>
      <c r="T90" s="123" t="s">
        <v>107</v>
      </c>
      <c r="U90" s="123">
        <v>0.129</v>
      </c>
      <c r="V90" s="123">
        <f>ROUND(E90*U90,2)</f>
        <v>63.34</v>
      </c>
      <c r="W90" s="123"/>
      <c r="X90" s="123" t="s">
        <v>108</v>
      </c>
      <c r="Y90" s="114"/>
      <c r="Z90" s="114"/>
      <c r="AA90" s="114"/>
      <c r="AB90" s="114"/>
      <c r="AC90" s="114"/>
      <c r="AD90" s="114"/>
      <c r="AE90" s="114"/>
      <c r="AF90" s="114"/>
      <c r="AG90" s="114" t="s">
        <v>109</v>
      </c>
      <c r="AH90" s="114"/>
      <c r="AI90" s="114"/>
      <c r="AJ90" s="114"/>
      <c r="AK90" s="114"/>
      <c r="AL90" s="11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  <c r="BB90" s="114"/>
      <c r="BC90" s="114"/>
      <c r="BD90" s="114"/>
      <c r="BE90" s="114"/>
      <c r="BF90" s="114"/>
      <c r="BG90" s="114"/>
      <c r="BH90" s="114"/>
    </row>
    <row r="91" spans="1:60" ht="22.5" outlineLevel="1" x14ac:dyDescent="0.2">
      <c r="A91" s="133">
        <v>74</v>
      </c>
      <c r="B91" s="134" t="s">
        <v>432</v>
      </c>
      <c r="C91" s="150" t="s">
        <v>433</v>
      </c>
      <c r="D91" s="135" t="s">
        <v>160</v>
      </c>
      <c r="E91" s="136">
        <v>244</v>
      </c>
      <c r="F91" s="137">
        <v>0</v>
      </c>
      <c r="G91" s="137">
        <v>0</v>
      </c>
      <c r="H91" s="138">
        <v>0</v>
      </c>
      <c r="I91" s="137">
        <v>0</v>
      </c>
      <c r="J91" s="138">
        <v>0</v>
      </c>
      <c r="K91" s="139">
        <v>0</v>
      </c>
      <c r="L91" s="123">
        <v>21</v>
      </c>
      <c r="M91" s="123">
        <f>G91*(1+L91/100)</f>
        <v>0</v>
      </c>
      <c r="N91" s="123">
        <v>2.4000000000000001E-4</v>
      </c>
      <c r="O91" s="123">
        <f>ROUND(E91*N91,2)</f>
        <v>0.06</v>
      </c>
      <c r="P91" s="123">
        <v>0</v>
      </c>
      <c r="Q91" s="123">
        <f>ROUND(E91*P91,2)</f>
        <v>0</v>
      </c>
      <c r="R91" s="123"/>
      <c r="S91" s="123" t="s">
        <v>106</v>
      </c>
      <c r="T91" s="123" t="s">
        <v>107</v>
      </c>
      <c r="U91" s="123">
        <v>0</v>
      </c>
      <c r="V91" s="123">
        <f>ROUND(E91*U91,2)</f>
        <v>0</v>
      </c>
      <c r="W91" s="123"/>
      <c r="X91" s="123" t="s">
        <v>108</v>
      </c>
      <c r="Y91" s="114"/>
      <c r="Z91" s="114"/>
      <c r="AA91" s="114"/>
      <c r="AB91" s="114"/>
      <c r="AC91" s="114"/>
      <c r="AD91" s="114"/>
      <c r="AE91" s="114"/>
      <c r="AF91" s="114"/>
      <c r="AG91" s="114" t="s">
        <v>109</v>
      </c>
      <c r="AH91" s="114"/>
      <c r="AI91" s="114"/>
      <c r="AJ91" s="114"/>
      <c r="AK91" s="114"/>
      <c r="AL91" s="11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  <c r="BB91" s="114"/>
      <c r="BC91" s="114"/>
      <c r="BD91" s="114"/>
      <c r="BE91" s="114"/>
      <c r="BF91" s="114"/>
      <c r="BG91" s="114"/>
      <c r="BH91" s="114"/>
    </row>
    <row r="92" spans="1:60" outlineLevel="1" x14ac:dyDescent="0.2">
      <c r="A92" s="121"/>
      <c r="B92" s="122"/>
      <c r="C92" s="151" t="s">
        <v>434</v>
      </c>
      <c r="D92" s="124"/>
      <c r="E92" s="125">
        <v>244</v>
      </c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114"/>
      <c r="Z92" s="114"/>
      <c r="AA92" s="114"/>
      <c r="AB92" s="114"/>
      <c r="AC92" s="114"/>
      <c r="AD92" s="114"/>
      <c r="AE92" s="114"/>
      <c r="AF92" s="114"/>
      <c r="AG92" s="114" t="s">
        <v>162</v>
      </c>
      <c r="AH92" s="114">
        <v>0</v>
      </c>
      <c r="AI92" s="114"/>
      <c r="AJ92" s="114"/>
      <c r="AK92" s="114"/>
      <c r="AL92" s="114"/>
      <c r="AM92" s="114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  <c r="BB92" s="114"/>
      <c r="BC92" s="114"/>
      <c r="BD92" s="114"/>
      <c r="BE92" s="114"/>
      <c r="BF92" s="114"/>
      <c r="BG92" s="114"/>
      <c r="BH92" s="114"/>
    </row>
    <row r="93" spans="1:60" ht="22.5" outlineLevel="1" x14ac:dyDescent="0.2">
      <c r="A93" s="133">
        <v>75</v>
      </c>
      <c r="B93" s="134" t="s">
        <v>435</v>
      </c>
      <c r="C93" s="150" t="s">
        <v>436</v>
      </c>
      <c r="D93" s="135" t="s">
        <v>160</v>
      </c>
      <c r="E93" s="136">
        <v>244</v>
      </c>
      <c r="F93" s="137">
        <v>0</v>
      </c>
      <c r="G93" s="137">
        <v>0</v>
      </c>
      <c r="H93" s="138">
        <v>0</v>
      </c>
      <c r="I93" s="137">
        <v>0</v>
      </c>
      <c r="J93" s="138">
        <v>0</v>
      </c>
      <c r="K93" s="139">
        <v>0</v>
      </c>
      <c r="L93" s="123">
        <v>21</v>
      </c>
      <c r="M93" s="123">
        <f>G93*(1+L93/100)</f>
        <v>0</v>
      </c>
      <c r="N93" s="123">
        <v>2.4000000000000001E-4</v>
      </c>
      <c r="O93" s="123">
        <f>ROUND(E93*N93,2)</f>
        <v>0.06</v>
      </c>
      <c r="P93" s="123">
        <v>0</v>
      </c>
      <c r="Q93" s="123">
        <f>ROUND(E93*P93,2)</f>
        <v>0</v>
      </c>
      <c r="R93" s="123" t="s">
        <v>152</v>
      </c>
      <c r="S93" s="123" t="s">
        <v>115</v>
      </c>
      <c r="T93" s="123" t="s">
        <v>115</v>
      </c>
      <c r="U93" s="123">
        <v>0</v>
      </c>
      <c r="V93" s="123">
        <f>ROUND(E93*U93,2)</f>
        <v>0</v>
      </c>
      <c r="W93" s="123"/>
      <c r="X93" s="123" t="s">
        <v>144</v>
      </c>
      <c r="Y93" s="114"/>
      <c r="Z93" s="114"/>
      <c r="AA93" s="114"/>
      <c r="AB93" s="114"/>
      <c r="AC93" s="114"/>
      <c r="AD93" s="114"/>
      <c r="AE93" s="114"/>
      <c r="AF93" s="114"/>
      <c r="AG93" s="114" t="s">
        <v>145</v>
      </c>
      <c r="AH93" s="114"/>
      <c r="AI93" s="114"/>
      <c r="AJ93" s="114"/>
      <c r="AK93" s="114"/>
      <c r="AL93" s="11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  <c r="BB93" s="114"/>
      <c r="BC93" s="114"/>
      <c r="BD93" s="114"/>
      <c r="BE93" s="114"/>
      <c r="BF93" s="114"/>
      <c r="BG93" s="114"/>
      <c r="BH93" s="114"/>
    </row>
    <row r="94" spans="1:60" outlineLevel="1" x14ac:dyDescent="0.2">
      <c r="A94" s="121"/>
      <c r="B94" s="122"/>
      <c r="C94" s="151" t="s">
        <v>434</v>
      </c>
      <c r="D94" s="124"/>
      <c r="E94" s="125">
        <v>244</v>
      </c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  <c r="Y94" s="114"/>
      <c r="Z94" s="114"/>
      <c r="AA94" s="114"/>
      <c r="AB94" s="114"/>
      <c r="AC94" s="114"/>
      <c r="AD94" s="114"/>
      <c r="AE94" s="114"/>
      <c r="AF94" s="114"/>
      <c r="AG94" s="114" t="s">
        <v>162</v>
      </c>
      <c r="AH94" s="114">
        <v>0</v>
      </c>
      <c r="AI94" s="114"/>
      <c r="AJ94" s="114"/>
      <c r="AK94" s="114"/>
      <c r="AL94" s="11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114"/>
      <c r="AY94" s="114"/>
      <c r="AZ94" s="114"/>
      <c r="BA94" s="114"/>
      <c r="BB94" s="114"/>
      <c r="BC94" s="114"/>
      <c r="BD94" s="114"/>
      <c r="BE94" s="114"/>
      <c r="BF94" s="114"/>
      <c r="BG94" s="114"/>
      <c r="BH94" s="114"/>
    </row>
    <row r="95" spans="1:60" ht="22.5" outlineLevel="1" x14ac:dyDescent="0.2">
      <c r="A95" s="140">
        <v>76</v>
      </c>
      <c r="B95" s="141" t="s">
        <v>430</v>
      </c>
      <c r="C95" s="149" t="s">
        <v>437</v>
      </c>
      <c r="D95" s="142" t="s">
        <v>160</v>
      </c>
      <c r="E95" s="143">
        <v>244</v>
      </c>
      <c r="F95" s="137">
        <v>0</v>
      </c>
      <c r="G95" s="137">
        <v>0</v>
      </c>
      <c r="H95" s="138">
        <v>0</v>
      </c>
      <c r="I95" s="137">
        <v>0</v>
      </c>
      <c r="J95" s="138">
        <v>0</v>
      </c>
      <c r="K95" s="139">
        <v>0</v>
      </c>
      <c r="L95" s="123">
        <v>21</v>
      </c>
      <c r="M95" s="123">
        <f>G95*(1+L95/100)</f>
        <v>0</v>
      </c>
      <c r="N95" s="123">
        <v>6.0000000000000002E-5</v>
      </c>
      <c r="O95" s="123">
        <f>ROUND(E95*N95,2)</f>
        <v>0.01</v>
      </c>
      <c r="P95" s="123">
        <v>0</v>
      </c>
      <c r="Q95" s="123">
        <f>ROUND(E95*P95,2)</f>
        <v>0</v>
      </c>
      <c r="R95" s="123"/>
      <c r="S95" s="123" t="s">
        <v>115</v>
      </c>
      <c r="T95" s="123" t="s">
        <v>107</v>
      </c>
      <c r="U95" s="123">
        <v>0.129</v>
      </c>
      <c r="V95" s="123">
        <f>ROUND(E95*U95,2)</f>
        <v>31.48</v>
      </c>
      <c r="W95" s="123"/>
      <c r="X95" s="123" t="s">
        <v>108</v>
      </c>
      <c r="Y95" s="114"/>
      <c r="Z95" s="114"/>
      <c r="AA95" s="114"/>
      <c r="AB95" s="114"/>
      <c r="AC95" s="114"/>
      <c r="AD95" s="114"/>
      <c r="AE95" s="114"/>
      <c r="AF95" s="114"/>
      <c r="AG95" s="114" t="s">
        <v>109</v>
      </c>
      <c r="AH95" s="114"/>
      <c r="AI95" s="114"/>
      <c r="AJ95" s="114"/>
      <c r="AK95" s="114"/>
      <c r="AL95" s="114"/>
      <c r="AM95" s="114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114"/>
      <c r="AY95" s="114"/>
      <c r="AZ95" s="114"/>
      <c r="BA95" s="114"/>
      <c r="BB95" s="114"/>
      <c r="BC95" s="114"/>
      <c r="BD95" s="114"/>
      <c r="BE95" s="114"/>
      <c r="BF95" s="114"/>
      <c r="BG95" s="114"/>
      <c r="BH95" s="114"/>
    </row>
    <row r="96" spans="1:60" ht="22.5" outlineLevel="1" x14ac:dyDescent="0.2">
      <c r="A96" s="133">
        <v>77</v>
      </c>
      <c r="B96" s="134" t="s">
        <v>438</v>
      </c>
      <c r="C96" s="150" t="s">
        <v>439</v>
      </c>
      <c r="D96" s="135" t="s">
        <v>160</v>
      </c>
      <c r="E96" s="136">
        <v>200</v>
      </c>
      <c r="F96" s="137">
        <v>0</v>
      </c>
      <c r="G96" s="137">
        <v>0</v>
      </c>
      <c r="H96" s="138">
        <v>0</v>
      </c>
      <c r="I96" s="137">
        <v>0</v>
      </c>
      <c r="J96" s="138">
        <v>0</v>
      </c>
      <c r="K96" s="139">
        <v>0</v>
      </c>
      <c r="L96" s="123">
        <v>21</v>
      </c>
      <c r="M96" s="123">
        <f>G96*(1+L96/100)</f>
        <v>0</v>
      </c>
      <c r="N96" s="123">
        <v>3.8999999999999999E-4</v>
      </c>
      <c r="O96" s="123">
        <f>ROUND(E96*N96,2)</f>
        <v>0.08</v>
      </c>
      <c r="P96" s="123">
        <v>0</v>
      </c>
      <c r="Q96" s="123">
        <f>ROUND(E96*P96,2)</f>
        <v>0</v>
      </c>
      <c r="R96" s="123"/>
      <c r="S96" s="123" t="s">
        <v>106</v>
      </c>
      <c r="T96" s="123" t="s">
        <v>107</v>
      </c>
      <c r="U96" s="123">
        <v>0</v>
      </c>
      <c r="V96" s="123">
        <f>ROUND(E96*U96,2)</f>
        <v>0</v>
      </c>
      <c r="W96" s="123"/>
      <c r="X96" s="123" t="s">
        <v>108</v>
      </c>
      <c r="Y96" s="114"/>
      <c r="Z96" s="114"/>
      <c r="AA96" s="114"/>
      <c r="AB96" s="114"/>
      <c r="AC96" s="114"/>
      <c r="AD96" s="114"/>
      <c r="AE96" s="114"/>
      <c r="AF96" s="114"/>
      <c r="AG96" s="114" t="s">
        <v>109</v>
      </c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114"/>
      <c r="AY96" s="114"/>
      <c r="AZ96" s="114"/>
      <c r="BA96" s="114"/>
      <c r="BB96" s="114"/>
      <c r="BC96" s="114"/>
      <c r="BD96" s="114"/>
      <c r="BE96" s="114"/>
      <c r="BF96" s="114"/>
      <c r="BG96" s="114"/>
      <c r="BH96" s="114"/>
    </row>
    <row r="97" spans="1:60" outlineLevel="1" x14ac:dyDescent="0.2">
      <c r="A97" s="121"/>
      <c r="B97" s="122"/>
      <c r="C97" s="151" t="s">
        <v>440</v>
      </c>
      <c r="D97" s="124"/>
      <c r="E97" s="125">
        <v>200</v>
      </c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14"/>
      <c r="Z97" s="114"/>
      <c r="AA97" s="114"/>
      <c r="AB97" s="114"/>
      <c r="AC97" s="114"/>
      <c r="AD97" s="114"/>
      <c r="AE97" s="114"/>
      <c r="AF97" s="114"/>
      <c r="AG97" s="114" t="s">
        <v>162</v>
      </c>
      <c r="AH97" s="114">
        <v>0</v>
      </c>
      <c r="AI97" s="114"/>
      <c r="AJ97" s="114"/>
      <c r="AK97" s="114"/>
      <c r="AL97" s="114"/>
      <c r="AM97" s="114"/>
      <c r="AN97" s="114"/>
      <c r="AO97" s="114"/>
      <c r="AP97" s="114"/>
      <c r="AQ97" s="114"/>
      <c r="AR97" s="114"/>
      <c r="AS97" s="114"/>
      <c r="AT97" s="114"/>
      <c r="AU97" s="114"/>
      <c r="AV97" s="114"/>
      <c r="AW97" s="114"/>
      <c r="AX97" s="114"/>
      <c r="AY97" s="114"/>
      <c r="AZ97" s="114"/>
      <c r="BA97" s="114"/>
      <c r="BB97" s="114"/>
      <c r="BC97" s="114"/>
      <c r="BD97" s="114"/>
      <c r="BE97" s="114"/>
      <c r="BF97" s="114"/>
      <c r="BG97" s="114"/>
      <c r="BH97" s="114"/>
    </row>
    <row r="98" spans="1:60" ht="22.5" outlineLevel="1" x14ac:dyDescent="0.2">
      <c r="A98" s="133">
        <v>78</v>
      </c>
      <c r="B98" s="134" t="s">
        <v>441</v>
      </c>
      <c r="C98" s="150" t="s">
        <v>442</v>
      </c>
      <c r="D98" s="135" t="s">
        <v>160</v>
      </c>
      <c r="E98" s="136">
        <v>200</v>
      </c>
      <c r="F98" s="137">
        <v>0</v>
      </c>
      <c r="G98" s="137">
        <v>0</v>
      </c>
      <c r="H98" s="138">
        <v>0</v>
      </c>
      <c r="I98" s="137">
        <v>0</v>
      </c>
      <c r="J98" s="138">
        <v>0</v>
      </c>
      <c r="K98" s="139">
        <v>0</v>
      </c>
      <c r="L98" s="123">
        <v>21</v>
      </c>
      <c r="M98" s="123">
        <f>G98*(1+L98/100)</f>
        <v>0</v>
      </c>
      <c r="N98" s="123">
        <v>3.8999999999999999E-4</v>
      </c>
      <c r="O98" s="123">
        <f>ROUND(E98*N98,2)</f>
        <v>0.08</v>
      </c>
      <c r="P98" s="123">
        <v>0</v>
      </c>
      <c r="Q98" s="123">
        <f>ROUND(E98*P98,2)</f>
        <v>0</v>
      </c>
      <c r="R98" s="123" t="s">
        <v>152</v>
      </c>
      <c r="S98" s="123" t="s">
        <v>115</v>
      </c>
      <c r="T98" s="123" t="s">
        <v>115</v>
      </c>
      <c r="U98" s="123">
        <v>0</v>
      </c>
      <c r="V98" s="123">
        <f>ROUND(E98*U98,2)</f>
        <v>0</v>
      </c>
      <c r="W98" s="123"/>
      <c r="X98" s="123" t="s">
        <v>144</v>
      </c>
      <c r="Y98" s="114"/>
      <c r="Z98" s="114"/>
      <c r="AA98" s="114"/>
      <c r="AB98" s="114"/>
      <c r="AC98" s="114"/>
      <c r="AD98" s="114"/>
      <c r="AE98" s="114"/>
      <c r="AF98" s="114"/>
      <c r="AG98" s="114" t="s">
        <v>145</v>
      </c>
      <c r="AH98" s="114"/>
      <c r="AI98" s="114"/>
      <c r="AJ98" s="114"/>
      <c r="AK98" s="114"/>
      <c r="AL98" s="114"/>
      <c r="AM98" s="114"/>
      <c r="AN98" s="114"/>
      <c r="AO98" s="114"/>
      <c r="AP98" s="114"/>
      <c r="AQ98" s="114"/>
      <c r="AR98" s="114"/>
      <c r="AS98" s="114"/>
      <c r="AT98" s="114"/>
      <c r="AU98" s="114"/>
      <c r="AV98" s="114"/>
      <c r="AW98" s="114"/>
      <c r="AX98" s="114"/>
      <c r="AY98" s="114"/>
      <c r="AZ98" s="114"/>
      <c r="BA98" s="114"/>
      <c r="BB98" s="114"/>
      <c r="BC98" s="114"/>
      <c r="BD98" s="114"/>
      <c r="BE98" s="114"/>
      <c r="BF98" s="114"/>
      <c r="BG98" s="114"/>
      <c r="BH98" s="114"/>
    </row>
    <row r="99" spans="1:60" outlineLevel="1" x14ac:dyDescent="0.2">
      <c r="A99" s="121"/>
      <c r="B99" s="122"/>
      <c r="C99" s="151" t="s">
        <v>440</v>
      </c>
      <c r="D99" s="124"/>
      <c r="E99" s="125">
        <v>200</v>
      </c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14"/>
      <c r="Z99" s="114"/>
      <c r="AA99" s="114"/>
      <c r="AB99" s="114"/>
      <c r="AC99" s="114"/>
      <c r="AD99" s="114"/>
      <c r="AE99" s="114"/>
      <c r="AF99" s="114"/>
      <c r="AG99" s="114" t="s">
        <v>162</v>
      </c>
      <c r="AH99" s="114">
        <v>0</v>
      </c>
      <c r="AI99" s="114"/>
      <c r="AJ99" s="114"/>
      <c r="AK99" s="114"/>
      <c r="AL99" s="114"/>
      <c r="AM99" s="114"/>
      <c r="AN99" s="114"/>
      <c r="AO99" s="114"/>
      <c r="AP99" s="114"/>
      <c r="AQ99" s="114"/>
      <c r="AR99" s="114"/>
      <c r="AS99" s="114"/>
      <c r="AT99" s="114"/>
      <c r="AU99" s="114"/>
      <c r="AV99" s="114"/>
      <c r="AW99" s="114"/>
      <c r="AX99" s="114"/>
      <c r="AY99" s="114"/>
      <c r="AZ99" s="114"/>
      <c r="BA99" s="114"/>
      <c r="BB99" s="114"/>
      <c r="BC99" s="114"/>
      <c r="BD99" s="114"/>
      <c r="BE99" s="114"/>
      <c r="BF99" s="114"/>
      <c r="BG99" s="114"/>
      <c r="BH99" s="114"/>
    </row>
    <row r="100" spans="1:60" ht="22.5" outlineLevel="1" x14ac:dyDescent="0.2">
      <c r="A100" s="140">
        <v>79</v>
      </c>
      <c r="B100" s="141" t="s">
        <v>430</v>
      </c>
      <c r="C100" s="149" t="s">
        <v>443</v>
      </c>
      <c r="D100" s="142" t="s">
        <v>160</v>
      </c>
      <c r="E100" s="143">
        <v>200</v>
      </c>
      <c r="F100" s="137">
        <v>0</v>
      </c>
      <c r="G100" s="137">
        <v>0</v>
      </c>
      <c r="H100" s="138">
        <v>0</v>
      </c>
      <c r="I100" s="137">
        <v>0</v>
      </c>
      <c r="J100" s="138">
        <v>0</v>
      </c>
      <c r="K100" s="139">
        <v>0</v>
      </c>
      <c r="L100" s="123">
        <v>21</v>
      </c>
      <c r="M100" s="123">
        <f>G100*(1+L100/100)</f>
        <v>0</v>
      </c>
      <c r="N100" s="123">
        <v>6.0000000000000002E-5</v>
      </c>
      <c r="O100" s="123">
        <f>ROUND(E100*N100,2)</f>
        <v>0.01</v>
      </c>
      <c r="P100" s="123">
        <v>0</v>
      </c>
      <c r="Q100" s="123">
        <f>ROUND(E100*P100,2)</f>
        <v>0</v>
      </c>
      <c r="R100" s="123"/>
      <c r="S100" s="123" t="s">
        <v>115</v>
      </c>
      <c r="T100" s="123" t="s">
        <v>107</v>
      </c>
      <c r="U100" s="123">
        <v>0.14199999999999999</v>
      </c>
      <c r="V100" s="123">
        <f>ROUND(E100*U100,2)</f>
        <v>28.4</v>
      </c>
      <c r="W100" s="123"/>
      <c r="X100" s="123" t="s">
        <v>108</v>
      </c>
      <c r="Y100" s="114"/>
      <c r="Z100" s="114"/>
      <c r="AA100" s="114"/>
      <c r="AB100" s="114"/>
      <c r="AC100" s="114"/>
      <c r="AD100" s="114"/>
      <c r="AE100" s="114"/>
      <c r="AF100" s="114"/>
      <c r="AG100" s="114" t="s">
        <v>109</v>
      </c>
      <c r="AH100" s="114"/>
      <c r="AI100" s="114"/>
      <c r="AJ100" s="114"/>
      <c r="AK100" s="114"/>
      <c r="AL100" s="114"/>
      <c r="AM100" s="114"/>
      <c r="AN100" s="114"/>
      <c r="AO100" s="114"/>
      <c r="AP100" s="114"/>
      <c r="AQ100" s="114"/>
      <c r="AR100" s="114"/>
      <c r="AS100" s="114"/>
      <c r="AT100" s="114"/>
      <c r="AU100" s="114"/>
      <c r="AV100" s="114"/>
      <c r="AW100" s="114"/>
      <c r="AX100" s="114"/>
      <c r="AY100" s="114"/>
      <c r="AZ100" s="114"/>
      <c r="BA100" s="114"/>
      <c r="BB100" s="114"/>
      <c r="BC100" s="114"/>
      <c r="BD100" s="114"/>
      <c r="BE100" s="114"/>
      <c r="BF100" s="114"/>
      <c r="BG100" s="114"/>
      <c r="BH100" s="114"/>
    </row>
    <row r="101" spans="1:60" ht="22.5" outlineLevel="1" x14ac:dyDescent="0.2">
      <c r="A101" s="133">
        <v>80</v>
      </c>
      <c r="B101" s="134" t="s">
        <v>444</v>
      </c>
      <c r="C101" s="150" t="s">
        <v>445</v>
      </c>
      <c r="D101" s="135" t="s">
        <v>160</v>
      </c>
      <c r="E101" s="136">
        <v>188</v>
      </c>
      <c r="F101" s="137">
        <v>0</v>
      </c>
      <c r="G101" s="137">
        <v>0</v>
      </c>
      <c r="H101" s="138">
        <v>0</v>
      </c>
      <c r="I101" s="137">
        <v>0</v>
      </c>
      <c r="J101" s="138">
        <v>0</v>
      </c>
      <c r="K101" s="139">
        <v>0</v>
      </c>
      <c r="L101" s="123">
        <v>21</v>
      </c>
      <c r="M101" s="123">
        <f>G101*(1+L101/100)</f>
        <v>0</v>
      </c>
      <c r="N101" s="123">
        <v>5.9999999999999995E-4</v>
      </c>
      <c r="O101" s="123">
        <f>ROUND(E101*N101,2)</f>
        <v>0.11</v>
      </c>
      <c r="P101" s="123">
        <v>0</v>
      </c>
      <c r="Q101" s="123">
        <f>ROUND(E101*P101,2)</f>
        <v>0</v>
      </c>
      <c r="R101" s="123"/>
      <c r="S101" s="123" t="s">
        <v>106</v>
      </c>
      <c r="T101" s="123" t="s">
        <v>107</v>
      </c>
      <c r="U101" s="123">
        <v>0</v>
      </c>
      <c r="V101" s="123">
        <f>ROUND(E101*U101,2)</f>
        <v>0</v>
      </c>
      <c r="W101" s="123"/>
      <c r="X101" s="123" t="s">
        <v>108</v>
      </c>
      <c r="Y101" s="114"/>
      <c r="Z101" s="114"/>
      <c r="AA101" s="114"/>
      <c r="AB101" s="114"/>
      <c r="AC101" s="114"/>
      <c r="AD101" s="114"/>
      <c r="AE101" s="114"/>
      <c r="AF101" s="114"/>
      <c r="AG101" s="114" t="s">
        <v>109</v>
      </c>
      <c r="AH101" s="114"/>
      <c r="AI101" s="114"/>
      <c r="AJ101" s="114"/>
      <c r="AK101" s="114"/>
      <c r="AL101" s="114"/>
      <c r="AM101" s="114"/>
      <c r="AN101" s="114"/>
      <c r="AO101" s="114"/>
      <c r="AP101" s="114"/>
      <c r="AQ101" s="114"/>
      <c r="AR101" s="114"/>
      <c r="AS101" s="114"/>
      <c r="AT101" s="114"/>
      <c r="AU101" s="114"/>
      <c r="AV101" s="114"/>
      <c r="AW101" s="114"/>
      <c r="AX101" s="114"/>
      <c r="AY101" s="114"/>
      <c r="AZ101" s="114"/>
      <c r="BA101" s="114"/>
      <c r="BB101" s="114"/>
      <c r="BC101" s="114"/>
      <c r="BD101" s="114"/>
      <c r="BE101" s="114"/>
      <c r="BF101" s="114"/>
      <c r="BG101" s="114"/>
      <c r="BH101" s="114"/>
    </row>
    <row r="102" spans="1:60" outlineLevel="1" x14ac:dyDescent="0.2">
      <c r="A102" s="121"/>
      <c r="B102" s="122"/>
      <c r="C102" s="151" t="s">
        <v>446</v>
      </c>
      <c r="D102" s="124"/>
      <c r="E102" s="125">
        <v>188</v>
      </c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14"/>
      <c r="Z102" s="114"/>
      <c r="AA102" s="114"/>
      <c r="AB102" s="114"/>
      <c r="AC102" s="114"/>
      <c r="AD102" s="114"/>
      <c r="AE102" s="114"/>
      <c r="AF102" s="114"/>
      <c r="AG102" s="114" t="s">
        <v>162</v>
      </c>
      <c r="AH102" s="114">
        <v>0</v>
      </c>
      <c r="AI102" s="114"/>
      <c r="AJ102" s="114"/>
      <c r="AK102" s="114"/>
      <c r="AL102" s="114"/>
      <c r="AM102" s="114"/>
      <c r="AN102" s="114"/>
      <c r="AO102" s="114"/>
      <c r="AP102" s="114"/>
      <c r="AQ102" s="114"/>
      <c r="AR102" s="114"/>
      <c r="AS102" s="114"/>
      <c r="AT102" s="114"/>
      <c r="AU102" s="114"/>
      <c r="AV102" s="114"/>
      <c r="AW102" s="114"/>
      <c r="AX102" s="114"/>
      <c r="AY102" s="114"/>
      <c r="AZ102" s="114"/>
      <c r="BA102" s="114"/>
      <c r="BB102" s="114"/>
      <c r="BC102" s="114"/>
      <c r="BD102" s="114"/>
      <c r="BE102" s="114"/>
      <c r="BF102" s="114"/>
      <c r="BG102" s="114"/>
      <c r="BH102" s="114"/>
    </row>
    <row r="103" spans="1:60" ht="22.5" outlineLevel="1" x14ac:dyDescent="0.2">
      <c r="A103" s="133">
        <v>81</v>
      </c>
      <c r="B103" s="134" t="s">
        <v>447</v>
      </c>
      <c r="C103" s="150" t="s">
        <v>448</v>
      </c>
      <c r="D103" s="135" t="s">
        <v>160</v>
      </c>
      <c r="E103" s="136">
        <v>188</v>
      </c>
      <c r="F103" s="137">
        <v>0</v>
      </c>
      <c r="G103" s="137">
        <v>0</v>
      </c>
      <c r="H103" s="138">
        <v>0</v>
      </c>
      <c r="I103" s="137">
        <v>0</v>
      </c>
      <c r="J103" s="138">
        <v>0</v>
      </c>
      <c r="K103" s="139">
        <v>0</v>
      </c>
      <c r="L103" s="123">
        <v>21</v>
      </c>
      <c r="M103" s="123">
        <f>G103*(1+L103/100)</f>
        <v>0</v>
      </c>
      <c r="N103" s="123">
        <v>5.9999999999999995E-4</v>
      </c>
      <c r="O103" s="123">
        <f>ROUND(E103*N103,2)</f>
        <v>0.11</v>
      </c>
      <c r="P103" s="123">
        <v>0</v>
      </c>
      <c r="Q103" s="123">
        <f>ROUND(E103*P103,2)</f>
        <v>0</v>
      </c>
      <c r="R103" s="123" t="s">
        <v>152</v>
      </c>
      <c r="S103" s="123" t="s">
        <v>115</v>
      </c>
      <c r="T103" s="123" t="s">
        <v>115</v>
      </c>
      <c r="U103" s="123">
        <v>0</v>
      </c>
      <c r="V103" s="123">
        <f>ROUND(E103*U103,2)</f>
        <v>0</v>
      </c>
      <c r="W103" s="123"/>
      <c r="X103" s="123" t="s">
        <v>144</v>
      </c>
      <c r="Y103" s="114"/>
      <c r="Z103" s="114"/>
      <c r="AA103" s="114"/>
      <c r="AB103" s="114"/>
      <c r="AC103" s="114"/>
      <c r="AD103" s="114"/>
      <c r="AE103" s="114"/>
      <c r="AF103" s="114"/>
      <c r="AG103" s="114" t="s">
        <v>145</v>
      </c>
      <c r="AH103" s="114"/>
      <c r="AI103" s="114"/>
      <c r="AJ103" s="114"/>
      <c r="AK103" s="114"/>
      <c r="AL103" s="114"/>
      <c r="AM103" s="114"/>
      <c r="AN103" s="114"/>
      <c r="AO103" s="114"/>
      <c r="AP103" s="114"/>
      <c r="AQ103" s="114"/>
      <c r="AR103" s="114"/>
      <c r="AS103" s="114"/>
      <c r="AT103" s="114"/>
      <c r="AU103" s="114"/>
      <c r="AV103" s="114"/>
      <c r="AW103" s="114"/>
      <c r="AX103" s="114"/>
      <c r="AY103" s="114"/>
      <c r="AZ103" s="114"/>
      <c r="BA103" s="114"/>
      <c r="BB103" s="114"/>
      <c r="BC103" s="114"/>
      <c r="BD103" s="114"/>
      <c r="BE103" s="114"/>
      <c r="BF103" s="114"/>
      <c r="BG103" s="114"/>
      <c r="BH103" s="114"/>
    </row>
    <row r="104" spans="1:60" outlineLevel="1" x14ac:dyDescent="0.2">
      <c r="A104" s="121"/>
      <c r="B104" s="122"/>
      <c r="C104" s="151" t="s">
        <v>446</v>
      </c>
      <c r="D104" s="124"/>
      <c r="E104" s="125">
        <v>188</v>
      </c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14"/>
      <c r="Z104" s="114"/>
      <c r="AA104" s="114"/>
      <c r="AB104" s="114"/>
      <c r="AC104" s="114"/>
      <c r="AD104" s="114"/>
      <c r="AE104" s="114"/>
      <c r="AF104" s="114"/>
      <c r="AG104" s="114" t="s">
        <v>162</v>
      </c>
      <c r="AH104" s="114">
        <v>0</v>
      </c>
      <c r="AI104" s="114"/>
      <c r="AJ104" s="114"/>
      <c r="AK104" s="114"/>
      <c r="AL104" s="114"/>
      <c r="AM104" s="114"/>
      <c r="AN104" s="114"/>
      <c r="AO104" s="114"/>
      <c r="AP104" s="114"/>
      <c r="AQ104" s="114"/>
      <c r="AR104" s="114"/>
      <c r="AS104" s="114"/>
      <c r="AT104" s="114"/>
      <c r="AU104" s="114"/>
      <c r="AV104" s="114"/>
      <c r="AW104" s="114"/>
      <c r="AX104" s="114"/>
      <c r="AY104" s="114"/>
      <c r="AZ104" s="114"/>
      <c r="BA104" s="114"/>
      <c r="BB104" s="114"/>
      <c r="BC104" s="114"/>
      <c r="BD104" s="114"/>
      <c r="BE104" s="114"/>
      <c r="BF104" s="114"/>
      <c r="BG104" s="114"/>
      <c r="BH104" s="114"/>
    </row>
    <row r="105" spans="1:60" ht="22.5" outlineLevel="1" x14ac:dyDescent="0.2">
      <c r="A105" s="140">
        <v>82</v>
      </c>
      <c r="B105" s="141" t="s">
        <v>430</v>
      </c>
      <c r="C105" s="149" t="s">
        <v>449</v>
      </c>
      <c r="D105" s="142" t="s">
        <v>160</v>
      </c>
      <c r="E105" s="143">
        <v>188</v>
      </c>
      <c r="F105" s="137">
        <v>0</v>
      </c>
      <c r="G105" s="137">
        <v>0</v>
      </c>
      <c r="H105" s="138">
        <v>0</v>
      </c>
      <c r="I105" s="137">
        <v>0</v>
      </c>
      <c r="J105" s="138">
        <v>0</v>
      </c>
      <c r="K105" s="139">
        <v>0</v>
      </c>
      <c r="L105" s="123">
        <v>21</v>
      </c>
      <c r="M105" s="123">
        <f>G105*(1+L105/100)</f>
        <v>0</v>
      </c>
      <c r="N105" s="123">
        <v>1.1E-4</v>
      </c>
      <c r="O105" s="123">
        <f>ROUND(E105*N105,2)</f>
        <v>0.02</v>
      </c>
      <c r="P105" s="123">
        <v>0</v>
      </c>
      <c r="Q105" s="123">
        <f>ROUND(E105*P105,2)</f>
        <v>0</v>
      </c>
      <c r="R105" s="123"/>
      <c r="S105" s="123" t="s">
        <v>115</v>
      </c>
      <c r="T105" s="123" t="s">
        <v>107</v>
      </c>
      <c r="U105" s="123">
        <v>0.157</v>
      </c>
      <c r="V105" s="123">
        <f>ROUND(E105*U105,2)</f>
        <v>29.52</v>
      </c>
      <c r="W105" s="123"/>
      <c r="X105" s="123" t="s">
        <v>108</v>
      </c>
      <c r="Y105" s="114"/>
      <c r="Z105" s="114"/>
      <c r="AA105" s="114"/>
      <c r="AB105" s="114"/>
      <c r="AC105" s="114"/>
      <c r="AD105" s="114"/>
      <c r="AE105" s="114"/>
      <c r="AF105" s="114"/>
      <c r="AG105" s="114" t="s">
        <v>109</v>
      </c>
      <c r="AH105" s="114"/>
      <c r="AI105" s="114"/>
      <c r="AJ105" s="114"/>
      <c r="AK105" s="114"/>
      <c r="AL105" s="114"/>
      <c r="AM105" s="114"/>
      <c r="AN105" s="114"/>
      <c r="AO105" s="114"/>
      <c r="AP105" s="114"/>
      <c r="AQ105" s="114"/>
      <c r="AR105" s="114"/>
      <c r="AS105" s="114"/>
      <c r="AT105" s="114"/>
      <c r="AU105" s="114"/>
      <c r="AV105" s="114"/>
      <c r="AW105" s="114"/>
      <c r="AX105" s="114"/>
      <c r="AY105" s="114"/>
      <c r="AZ105" s="114"/>
      <c r="BA105" s="114"/>
      <c r="BB105" s="114"/>
      <c r="BC105" s="114"/>
      <c r="BD105" s="114"/>
      <c r="BE105" s="114"/>
      <c r="BF105" s="114"/>
      <c r="BG105" s="114"/>
      <c r="BH105" s="114"/>
    </row>
    <row r="106" spans="1:60" ht="22.5" outlineLevel="1" x14ac:dyDescent="0.2">
      <c r="A106" s="133">
        <v>83</v>
      </c>
      <c r="B106" s="134" t="s">
        <v>450</v>
      </c>
      <c r="C106" s="150" t="s">
        <v>451</v>
      </c>
      <c r="D106" s="135" t="s">
        <v>160</v>
      </c>
      <c r="E106" s="136">
        <v>121</v>
      </c>
      <c r="F106" s="137">
        <v>0</v>
      </c>
      <c r="G106" s="137">
        <v>0</v>
      </c>
      <c r="H106" s="138">
        <v>0</v>
      </c>
      <c r="I106" s="137">
        <v>0</v>
      </c>
      <c r="J106" s="138">
        <v>0</v>
      </c>
      <c r="K106" s="139">
        <v>0</v>
      </c>
      <c r="L106" s="123">
        <v>21</v>
      </c>
      <c r="M106" s="123">
        <f>G106*(1+L106/100)</f>
        <v>0</v>
      </c>
      <c r="N106" s="123">
        <v>9.3999999999999997E-4</v>
      </c>
      <c r="O106" s="123">
        <f>ROUND(E106*N106,2)</f>
        <v>0.11</v>
      </c>
      <c r="P106" s="123">
        <v>0</v>
      </c>
      <c r="Q106" s="123">
        <f>ROUND(E106*P106,2)</f>
        <v>0</v>
      </c>
      <c r="R106" s="123"/>
      <c r="S106" s="123" t="s">
        <v>106</v>
      </c>
      <c r="T106" s="123" t="s">
        <v>107</v>
      </c>
      <c r="U106" s="123">
        <v>0</v>
      </c>
      <c r="V106" s="123">
        <f>ROUND(E106*U106,2)</f>
        <v>0</v>
      </c>
      <c r="W106" s="123"/>
      <c r="X106" s="123" t="s">
        <v>108</v>
      </c>
      <c r="Y106" s="114"/>
      <c r="Z106" s="114"/>
      <c r="AA106" s="114"/>
      <c r="AB106" s="114"/>
      <c r="AC106" s="114"/>
      <c r="AD106" s="114"/>
      <c r="AE106" s="114"/>
      <c r="AF106" s="114"/>
      <c r="AG106" s="114" t="s">
        <v>109</v>
      </c>
      <c r="AH106" s="114"/>
      <c r="AI106" s="114"/>
      <c r="AJ106" s="114"/>
      <c r="AK106" s="114"/>
      <c r="AL106" s="114"/>
      <c r="AM106" s="114"/>
      <c r="AN106" s="114"/>
      <c r="AO106" s="114"/>
      <c r="AP106" s="114"/>
      <c r="AQ106" s="114"/>
      <c r="AR106" s="114"/>
      <c r="AS106" s="114"/>
      <c r="AT106" s="114"/>
      <c r="AU106" s="114"/>
      <c r="AV106" s="114"/>
      <c r="AW106" s="114"/>
      <c r="AX106" s="114"/>
      <c r="AY106" s="114"/>
      <c r="AZ106" s="114"/>
      <c r="BA106" s="114"/>
      <c r="BB106" s="114"/>
      <c r="BC106" s="114"/>
      <c r="BD106" s="114"/>
      <c r="BE106" s="114"/>
      <c r="BF106" s="114"/>
      <c r="BG106" s="114"/>
      <c r="BH106" s="114"/>
    </row>
    <row r="107" spans="1:60" outlineLevel="1" x14ac:dyDescent="0.2">
      <c r="A107" s="121"/>
      <c r="B107" s="122"/>
      <c r="C107" s="151" t="s">
        <v>452</v>
      </c>
      <c r="D107" s="124"/>
      <c r="E107" s="125">
        <v>121</v>
      </c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14"/>
      <c r="Z107" s="114"/>
      <c r="AA107" s="114"/>
      <c r="AB107" s="114"/>
      <c r="AC107" s="114"/>
      <c r="AD107" s="114"/>
      <c r="AE107" s="114"/>
      <c r="AF107" s="114"/>
      <c r="AG107" s="114" t="s">
        <v>162</v>
      </c>
      <c r="AH107" s="114">
        <v>0</v>
      </c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4"/>
      <c r="BC107" s="114"/>
      <c r="BD107" s="114"/>
      <c r="BE107" s="114"/>
      <c r="BF107" s="114"/>
      <c r="BG107" s="114"/>
      <c r="BH107" s="114"/>
    </row>
    <row r="108" spans="1:60" ht="22.5" outlineLevel="1" x14ac:dyDescent="0.2">
      <c r="A108" s="133">
        <v>84</v>
      </c>
      <c r="B108" s="134" t="s">
        <v>453</v>
      </c>
      <c r="C108" s="150" t="s">
        <v>454</v>
      </c>
      <c r="D108" s="135" t="s">
        <v>160</v>
      </c>
      <c r="E108" s="136">
        <v>121</v>
      </c>
      <c r="F108" s="137">
        <v>0</v>
      </c>
      <c r="G108" s="137">
        <v>0</v>
      </c>
      <c r="H108" s="138">
        <v>0</v>
      </c>
      <c r="I108" s="137">
        <v>0</v>
      </c>
      <c r="J108" s="138">
        <v>0</v>
      </c>
      <c r="K108" s="139">
        <v>0</v>
      </c>
      <c r="L108" s="123">
        <v>21</v>
      </c>
      <c r="M108" s="123">
        <f>G108*(1+L108/100)</f>
        <v>0</v>
      </c>
      <c r="N108" s="123">
        <v>9.3999999999999997E-4</v>
      </c>
      <c r="O108" s="123">
        <f>ROUND(E108*N108,2)</f>
        <v>0.11</v>
      </c>
      <c r="P108" s="123">
        <v>0</v>
      </c>
      <c r="Q108" s="123">
        <f>ROUND(E108*P108,2)</f>
        <v>0</v>
      </c>
      <c r="R108" s="123" t="s">
        <v>152</v>
      </c>
      <c r="S108" s="123" t="s">
        <v>115</v>
      </c>
      <c r="T108" s="123" t="s">
        <v>115</v>
      </c>
      <c r="U108" s="123">
        <v>0</v>
      </c>
      <c r="V108" s="123">
        <f>ROUND(E108*U108,2)</f>
        <v>0</v>
      </c>
      <c r="W108" s="123"/>
      <c r="X108" s="123" t="s">
        <v>144</v>
      </c>
      <c r="Y108" s="114"/>
      <c r="Z108" s="114"/>
      <c r="AA108" s="114"/>
      <c r="AB108" s="114"/>
      <c r="AC108" s="114"/>
      <c r="AD108" s="114"/>
      <c r="AE108" s="114"/>
      <c r="AF108" s="114"/>
      <c r="AG108" s="114" t="s">
        <v>145</v>
      </c>
      <c r="AH108" s="114"/>
      <c r="AI108" s="114"/>
      <c r="AJ108" s="114"/>
      <c r="AK108" s="114"/>
      <c r="AL108" s="114"/>
      <c r="AM108" s="114"/>
      <c r="AN108" s="114"/>
      <c r="AO108" s="114"/>
      <c r="AP108" s="114"/>
      <c r="AQ108" s="114"/>
      <c r="AR108" s="114"/>
      <c r="AS108" s="114"/>
      <c r="AT108" s="114"/>
      <c r="AU108" s="114"/>
      <c r="AV108" s="114"/>
      <c r="AW108" s="114"/>
      <c r="AX108" s="114"/>
      <c r="AY108" s="114"/>
      <c r="AZ108" s="114"/>
      <c r="BA108" s="114"/>
      <c r="BB108" s="114"/>
      <c r="BC108" s="114"/>
      <c r="BD108" s="114"/>
      <c r="BE108" s="114"/>
      <c r="BF108" s="114"/>
      <c r="BG108" s="114"/>
      <c r="BH108" s="114"/>
    </row>
    <row r="109" spans="1:60" outlineLevel="1" x14ac:dyDescent="0.2">
      <c r="A109" s="121"/>
      <c r="B109" s="122"/>
      <c r="C109" s="151" t="s">
        <v>452</v>
      </c>
      <c r="D109" s="124"/>
      <c r="E109" s="125">
        <v>121</v>
      </c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14"/>
      <c r="Z109" s="114"/>
      <c r="AA109" s="114"/>
      <c r="AB109" s="114"/>
      <c r="AC109" s="114"/>
      <c r="AD109" s="114"/>
      <c r="AE109" s="114"/>
      <c r="AF109" s="114"/>
      <c r="AG109" s="114" t="s">
        <v>162</v>
      </c>
      <c r="AH109" s="114">
        <v>0</v>
      </c>
      <c r="AI109" s="114"/>
      <c r="AJ109" s="114"/>
      <c r="AK109" s="114"/>
      <c r="AL109" s="114"/>
      <c r="AM109" s="114"/>
      <c r="AN109" s="114"/>
      <c r="AO109" s="114"/>
      <c r="AP109" s="114"/>
      <c r="AQ109" s="114"/>
      <c r="AR109" s="114"/>
      <c r="AS109" s="114"/>
      <c r="AT109" s="114"/>
      <c r="AU109" s="114"/>
      <c r="AV109" s="114"/>
      <c r="AW109" s="114"/>
      <c r="AX109" s="114"/>
      <c r="AY109" s="114"/>
      <c r="AZ109" s="114"/>
      <c r="BA109" s="114"/>
      <c r="BB109" s="114"/>
      <c r="BC109" s="114"/>
      <c r="BD109" s="114"/>
      <c r="BE109" s="114"/>
      <c r="BF109" s="114"/>
      <c r="BG109" s="114"/>
      <c r="BH109" s="114"/>
    </row>
    <row r="110" spans="1:60" ht="22.5" outlineLevel="1" x14ac:dyDescent="0.2">
      <c r="A110" s="140">
        <v>85</v>
      </c>
      <c r="B110" s="141" t="s">
        <v>455</v>
      </c>
      <c r="C110" s="149" t="s">
        <v>456</v>
      </c>
      <c r="D110" s="142" t="s">
        <v>160</v>
      </c>
      <c r="E110" s="143">
        <v>121</v>
      </c>
      <c r="F110" s="137">
        <v>0</v>
      </c>
      <c r="G110" s="137">
        <v>0</v>
      </c>
      <c r="H110" s="138">
        <v>0</v>
      </c>
      <c r="I110" s="137">
        <v>0</v>
      </c>
      <c r="J110" s="138">
        <v>0</v>
      </c>
      <c r="K110" s="139">
        <v>0</v>
      </c>
      <c r="L110" s="123">
        <v>21</v>
      </c>
      <c r="M110" s="123">
        <f>G110*(1+L110/100)</f>
        <v>0</v>
      </c>
      <c r="N110" s="123">
        <v>1.2999999999999999E-4</v>
      </c>
      <c r="O110" s="123">
        <f>ROUND(E110*N110,2)</f>
        <v>0.02</v>
      </c>
      <c r="P110" s="123">
        <v>0</v>
      </c>
      <c r="Q110" s="123">
        <f>ROUND(E110*P110,2)</f>
        <v>0</v>
      </c>
      <c r="R110" s="123"/>
      <c r="S110" s="123" t="s">
        <v>115</v>
      </c>
      <c r="T110" s="123" t="s">
        <v>107</v>
      </c>
      <c r="U110" s="123">
        <v>0.157</v>
      </c>
      <c r="V110" s="123">
        <f>ROUND(E110*U110,2)</f>
        <v>19</v>
      </c>
      <c r="W110" s="123"/>
      <c r="X110" s="123" t="s">
        <v>108</v>
      </c>
      <c r="Y110" s="114"/>
      <c r="Z110" s="114"/>
      <c r="AA110" s="114"/>
      <c r="AB110" s="114"/>
      <c r="AC110" s="114"/>
      <c r="AD110" s="114"/>
      <c r="AE110" s="114"/>
      <c r="AF110" s="114"/>
      <c r="AG110" s="114" t="s">
        <v>109</v>
      </c>
      <c r="AH110" s="114"/>
      <c r="AI110" s="114"/>
      <c r="AJ110" s="114"/>
      <c r="AK110" s="114"/>
      <c r="AL110" s="114"/>
      <c r="AM110" s="114"/>
      <c r="AN110" s="114"/>
      <c r="AO110" s="114"/>
      <c r="AP110" s="114"/>
      <c r="AQ110" s="114"/>
      <c r="AR110" s="114"/>
      <c r="AS110" s="114"/>
      <c r="AT110" s="114"/>
      <c r="AU110" s="114"/>
      <c r="AV110" s="114"/>
      <c r="AW110" s="114"/>
      <c r="AX110" s="114"/>
      <c r="AY110" s="114"/>
      <c r="AZ110" s="114"/>
      <c r="BA110" s="114"/>
      <c r="BB110" s="114"/>
      <c r="BC110" s="114"/>
      <c r="BD110" s="114"/>
      <c r="BE110" s="114"/>
      <c r="BF110" s="114"/>
      <c r="BG110" s="114"/>
      <c r="BH110" s="114"/>
    </row>
    <row r="111" spans="1:60" ht="22.5" outlineLevel="1" x14ac:dyDescent="0.2">
      <c r="A111" s="133">
        <v>86</v>
      </c>
      <c r="B111" s="134" t="s">
        <v>457</v>
      </c>
      <c r="C111" s="150" t="s">
        <v>458</v>
      </c>
      <c r="D111" s="135" t="s">
        <v>160</v>
      </c>
      <c r="E111" s="136">
        <v>27</v>
      </c>
      <c r="F111" s="137">
        <v>0</v>
      </c>
      <c r="G111" s="137">
        <v>0</v>
      </c>
      <c r="H111" s="138">
        <v>0</v>
      </c>
      <c r="I111" s="137">
        <v>0</v>
      </c>
      <c r="J111" s="138">
        <v>0</v>
      </c>
      <c r="K111" s="139">
        <v>0</v>
      </c>
      <c r="L111" s="123">
        <v>21</v>
      </c>
      <c r="M111" s="123">
        <f>G111*(1+L111/100)</f>
        <v>0</v>
      </c>
      <c r="N111" s="123">
        <v>9.3999999999999997E-4</v>
      </c>
      <c r="O111" s="123">
        <f>ROUND(E111*N111,2)</f>
        <v>0.03</v>
      </c>
      <c r="P111" s="123">
        <v>0</v>
      </c>
      <c r="Q111" s="123">
        <f>ROUND(E111*P111,2)</f>
        <v>0</v>
      </c>
      <c r="R111" s="123"/>
      <c r="S111" s="123" t="s">
        <v>106</v>
      </c>
      <c r="T111" s="123" t="s">
        <v>107</v>
      </c>
      <c r="U111" s="123">
        <v>0</v>
      </c>
      <c r="V111" s="123">
        <f>ROUND(E111*U111,2)</f>
        <v>0</v>
      </c>
      <c r="W111" s="123"/>
      <c r="X111" s="123" t="s">
        <v>108</v>
      </c>
      <c r="Y111" s="114"/>
      <c r="Z111" s="114"/>
      <c r="AA111" s="114"/>
      <c r="AB111" s="114"/>
      <c r="AC111" s="114"/>
      <c r="AD111" s="114"/>
      <c r="AE111" s="114"/>
      <c r="AF111" s="114"/>
      <c r="AG111" s="114" t="s">
        <v>109</v>
      </c>
      <c r="AH111" s="114"/>
      <c r="AI111" s="114"/>
      <c r="AJ111" s="114"/>
      <c r="AK111" s="114"/>
      <c r="AL111" s="114"/>
      <c r="AM111" s="114"/>
      <c r="AN111" s="114"/>
      <c r="AO111" s="114"/>
      <c r="AP111" s="114"/>
      <c r="AQ111" s="114"/>
      <c r="AR111" s="114"/>
      <c r="AS111" s="114"/>
      <c r="AT111" s="114"/>
      <c r="AU111" s="114"/>
      <c r="AV111" s="114"/>
      <c r="AW111" s="114"/>
      <c r="AX111" s="114"/>
      <c r="AY111" s="114"/>
      <c r="AZ111" s="114"/>
      <c r="BA111" s="114"/>
      <c r="BB111" s="114"/>
      <c r="BC111" s="114"/>
      <c r="BD111" s="114"/>
      <c r="BE111" s="114"/>
      <c r="BF111" s="114"/>
      <c r="BG111" s="114"/>
      <c r="BH111" s="114"/>
    </row>
    <row r="112" spans="1:60" outlineLevel="1" x14ac:dyDescent="0.2">
      <c r="A112" s="121"/>
      <c r="B112" s="122"/>
      <c r="C112" s="151" t="s">
        <v>459</v>
      </c>
      <c r="D112" s="124"/>
      <c r="E112" s="125">
        <v>27</v>
      </c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3"/>
      <c r="V112" s="123"/>
      <c r="W112" s="123"/>
      <c r="X112" s="123"/>
      <c r="Y112" s="114"/>
      <c r="Z112" s="114"/>
      <c r="AA112" s="114"/>
      <c r="AB112" s="114"/>
      <c r="AC112" s="114"/>
      <c r="AD112" s="114"/>
      <c r="AE112" s="114"/>
      <c r="AF112" s="114"/>
      <c r="AG112" s="114" t="s">
        <v>162</v>
      </c>
      <c r="AH112" s="114">
        <v>0</v>
      </c>
      <c r="AI112" s="114"/>
      <c r="AJ112" s="114"/>
      <c r="AK112" s="114"/>
      <c r="AL112" s="114"/>
      <c r="AM112" s="114"/>
      <c r="AN112" s="114"/>
      <c r="AO112" s="114"/>
      <c r="AP112" s="114"/>
      <c r="AQ112" s="114"/>
      <c r="AR112" s="114"/>
      <c r="AS112" s="114"/>
      <c r="AT112" s="114"/>
      <c r="AU112" s="114"/>
      <c r="AV112" s="114"/>
      <c r="AW112" s="114"/>
      <c r="AX112" s="114"/>
      <c r="AY112" s="114"/>
      <c r="AZ112" s="114"/>
      <c r="BA112" s="114"/>
      <c r="BB112" s="114"/>
      <c r="BC112" s="114"/>
      <c r="BD112" s="114"/>
      <c r="BE112" s="114"/>
      <c r="BF112" s="114"/>
      <c r="BG112" s="114"/>
      <c r="BH112" s="114"/>
    </row>
    <row r="113" spans="1:60" ht="22.5" outlineLevel="1" x14ac:dyDescent="0.2">
      <c r="A113" s="133">
        <v>87</v>
      </c>
      <c r="B113" s="134" t="s">
        <v>460</v>
      </c>
      <c r="C113" s="150" t="s">
        <v>461</v>
      </c>
      <c r="D113" s="135" t="s">
        <v>160</v>
      </c>
      <c r="E113" s="136">
        <v>27</v>
      </c>
      <c r="F113" s="137">
        <v>0</v>
      </c>
      <c r="G113" s="137">
        <v>0</v>
      </c>
      <c r="H113" s="138">
        <v>0</v>
      </c>
      <c r="I113" s="137">
        <v>0</v>
      </c>
      <c r="J113" s="138">
        <v>0</v>
      </c>
      <c r="K113" s="139">
        <v>0</v>
      </c>
      <c r="L113" s="123">
        <v>21</v>
      </c>
      <c r="M113" s="123">
        <f>G113*(1+L113/100)</f>
        <v>0</v>
      </c>
      <c r="N113" s="123">
        <v>9.3999999999999997E-4</v>
      </c>
      <c r="O113" s="123">
        <f>ROUND(E113*N113,2)</f>
        <v>0.03</v>
      </c>
      <c r="P113" s="123">
        <v>0</v>
      </c>
      <c r="Q113" s="123">
        <f>ROUND(E113*P113,2)</f>
        <v>0</v>
      </c>
      <c r="R113" s="123"/>
      <c r="S113" s="123" t="s">
        <v>106</v>
      </c>
      <c r="T113" s="123" t="s">
        <v>107</v>
      </c>
      <c r="U113" s="123">
        <v>0</v>
      </c>
      <c r="V113" s="123">
        <f>ROUND(E113*U113,2)</f>
        <v>0</v>
      </c>
      <c r="W113" s="123"/>
      <c r="X113" s="123" t="s">
        <v>144</v>
      </c>
      <c r="Y113" s="114"/>
      <c r="Z113" s="114"/>
      <c r="AA113" s="114"/>
      <c r="AB113" s="114"/>
      <c r="AC113" s="114"/>
      <c r="AD113" s="114"/>
      <c r="AE113" s="114"/>
      <c r="AF113" s="114"/>
      <c r="AG113" s="114" t="s">
        <v>145</v>
      </c>
      <c r="AH113" s="114"/>
      <c r="AI113" s="114"/>
      <c r="AJ113" s="114"/>
      <c r="AK113" s="114"/>
      <c r="AL113" s="114"/>
      <c r="AM113" s="114"/>
      <c r="AN113" s="114"/>
      <c r="AO113" s="114"/>
      <c r="AP113" s="114"/>
      <c r="AQ113" s="114"/>
      <c r="AR113" s="114"/>
      <c r="AS113" s="114"/>
      <c r="AT113" s="114"/>
      <c r="AU113" s="114"/>
      <c r="AV113" s="114"/>
      <c r="AW113" s="114"/>
      <c r="AX113" s="114"/>
      <c r="AY113" s="114"/>
      <c r="AZ113" s="114"/>
      <c r="BA113" s="114"/>
      <c r="BB113" s="114"/>
      <c r="BC113" s="114"/>
      <c r="BD113" s="114"/>
      <c r="BE113" s="114"/>
      <c r="BF113" s="114"/>
      <c r="BG113" s="114"/>
      <c r="BH113" s="114"/>
    </row>
    <row r="114" spans="1:60" outlineLevel="1" x14ac:dyDescent="0.2">
      <c r="A114" s="121"/>
      <c r="B114" s="122"/>
      <c r="C114" s="151" t="s">
        <v>459</v>
      </c>
      <c r="D114" s="124"/>
      <c r="E114" s="125">
        <v>27</v>
      </c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14"/>
      <c r="Z114" s="114"/>
      <c r="AA114" s="114"/>
      <c r="AB114" s="114"/>
      <c r="AC114" s="114"/>
      <c r="AD114" s="114"/>
      <c r="AE114" s="114"/>
      <c r="AF114" s="114"/>
      <c r="AG114" s="114" t="s">
        <v>162</v>
      </c>
      <c r="AH114" s="114">
        <v>0</v>
      </c>
      <c r="AI114" s="114"/>
      <c r="AJ114" s="114"/>
      <c r="AK114" s="114"/>
      <c r="AL114" s="114"/>
      <c r="AM114" s="114"/>
      <c r="AN114" s="114"/>
      <c r="AO114" s="114"/>
      <c r="AP114" s="114"/>
      <c r="AQ114" s="114"/>
      <c r="AR114" s="114"/>
      <c r="AS114" s="114"/>
      <c r="AT114" s="114"/>
      <c r="AU114" s="114"/>
      <c r="AV114" s="114"/>
      <c r="AW114" s="114"/>
      <c r="AX114" s="114"/>
      <c r="AY114" s="114"/>
      <c r="AZ114" s="114"/>
      <c r="BA114" s="114"/>
      <c r="BB114" s="114"/>
      <c r="BC114" s="114"/>
      <c r="BD114" s="114"/>
      <c r="BE114" s="114"/>
      <c r="BF114" s="114"/>
      <c r="BG114" s="114"/>
      <c r="BH114" s="114"/>
    </row>
    <row r="115" spans="1:60" ht="22.5" outlineLevel="1" x14ac:dyDescent="0.2">
      <c r="A115" s="140">
        <v>88</v>
      </c>
      <c r="B115" s="141" t="s">
        <v>455</v>
      </c>
      <c r="C115" s="149" t="s">
        <v>462</v>
      </c>
      <c r="D115" s="142" t="s">
        <v>160</v>
      </c>
      <c r="E115" s="143">
        <v>27</v>
      </c>
      <c r="F115" s="137">
        <v>0</v>
      </c>
      <c r="G115" s="137">
        <v>0</v>
      </c>
      <c r="H115" s="138">
        <v>0</v>
      </c>
      <c r="I115" s="137">
        <v>0</v>
      </c>
      <c r="J115" s="138">
        <v>0</v>
      </c>
      <c r="K115" s="139">
        <v>0</v>
      </c>
      <c r="L115" s="123">
        <v>21</v>
      </c>
      <c r="M115" s="123">
        <f>G115*(1+L115/100)</f>
        <v>0</v>
      </c>
      <c r="N115" s="123">
        <v>2.0000000000000001E-4</v>
      </c>
      <c r="O115" s="123">
        <f>ROUND(E115*N115,2)</f>
        <v>0.01</v>
      </c>
      <c r="P115" s="123">
        <v>0</v>
      </c>
      <c r="Q115" s="123">
        <f>ROUND(E115*P115,2)</f>
        <v>0</v>
      </c>
      <c r="R115" s="123"/>
      <c r="S115" s="123" t="s">
        <v>115</v>
      </c>
      <c r="T115" s="123" t="s">
        <v>107</v>
      </c>
      <c r="U115" s="123">
        <v>0.2</v>
      </c>
      <c r="V115" s="123">
        <f>ROUND(E115*U115,2)</f>
        <v>5.4</v>
      </c>
      <c r="W115" s="123"/>
      <c r="X115" s="123" t="s">
        <v>108</v>
      </c>
      <c r="Y115" s="114"/>
      <c r="Z115" s="114"/>
      <c r="AA115" s="114"/>
      <c r="AB115" s="114"/>
      <c r="AC115" s="114"/>
      <c r="AD115" s="114"/>
      <c r="AE115" s="114"/>
      <c r="AF115" s="114"/>
      <c r="AG115" s="114" t="s">
        <v>109</v>
      </c>
      <c r="AH115" s="114"/>
      <c r="AI115" s="114"/>
      <c r="AJ115" s="114"/>
      <c r="AK115" s="114"/>
      <c r="AL115" s="114"/>
      <c r="AM115" s="114"/>
      <c r="AN115" s="114"/>
      <c r="AO115" s="114"/>
      <c r="AP115" s="114"/>
      <c r="AQ115" s="114"/>
      <c r="AR115" s="114"/>
      <c r="AS115" s="114"/>
      <c r="AT115" s="114"/>
      <c r="AU115" s="114"/>
      <c r="AV115" s="114"/>
      <c r="AW115" s="114"/>
      <c r="AX115" s="114"/>
      <c r="AY115" s="114"/>
      <c r="AZ115" s="114"/>
      <c r="BA115" s="114"/>
      <c r="BB115" s="114"/>
      <c r="BC115" s="114"/>
      <c r="BD115" s="114"/>
      <c r="BE115" s="114"/>
      <c r="BF115" s="114"/>
      <c r="BG115" s="114"/>
      <c r="BH115" s="114"/>
    </row>
    <row r="116" spans="1:60" x14ac:dyDescent="0.2">
      <c r="A116" s="127" t="s">
        <v>101</v>
      </c>
      <c r="B116" s="128" t="s">
        <v>67</v>
      </c>
      <c r="C116" s="148" t="s">
        <v>68</v>
      </c>
      <c r="D116" s="129"/>
      <c r="E116" s="130"/>
      <c r="F116" s="131"/>
      <c r="G116" s="131">
        <f>SUMIF(AG117:AG117,"&lt;&gt;NOR",G117:G117)</f>
        <v>0</v>
      </c>
      <c r="H116" s="131"/>
      <c r="I116" s="131">
        <f>SUM(I117:I117)</f>
        <v>0</v>
      </c>
      <c r="J116" s="131"/>
      <c r="K116" s="132">
        <f>SUM(K117:K117)</f>
        <v>0</v>
      </c>
      <c r="L116" s="126"/>
      <c r="M116" s="126">
        <f>SUM(M117:M117)</f>
        <v>0</v>
      </c>
      <c r="N116" s="126"/>
      <c r="O116" s="126">
        <f>SUM(O117:O117)</f>
        <v>0</v>
      </c>
      <c r="P116" s="126"/>
      <c r="Q116" s="126">
        <f>SUM(Q117:Q117)</f>
        <v>0</v>
      </c>
      <c r="R116" s="126"/>
      <c r="S116" s="126"/>
      <c r="T116" s="126"/>
      <c r="U116" s="126"/>
      <c r="V116" s="126">
        <f>SUM(V117:V117)</f>
        <v>0</v>
      </c>
      <c r="W116" s="126"/>
      <c r="X116" s="126"/>
      <c r="AG116" t="s">
        <v>102</v>
      </c>
    </row>
    <row r="117" spans="1:60" ht="22.5" outlineLevel="1" x14ac:dyDescent="0.2">
      <c r="A117" s="140">
        <v>89</v>
      </c>
      <c r="B117" s="141" t="s">
        <v>264</v>
      </c>
      <c r="C117" s="149" t="s">
        <v>265</v>
      </c>
      <c r="D117" s="142" t="s">
        <v>266</v>
      </c>
      <c r="E117" s="143">
        <v>20</v>
      </c>
      <c r="F117" s="137">
        <v>0</v>
      </c>
      <c r="G117" s="137">
        <v>0</v>
      </c>
      <c r="H117" s="138">
        <v>0</v>
      </c>
      <c r="I117" s="137">
        <v>0</v>
      </c>
      <c r="J117" s="138">
        <v>0</v>
      </c>
      <c r="K117" s="139">
        <v>0</v>
      </c>
      <c r="L117" s="123">
        <v>21</v>
      </c>
      <c r="M117" s="123">
        <f>G117*(1+L117/100)</f>
        <v>0</v>
      </c>
      <c r="N117" s="123">
        <v>0</v>
      </c>
      <c r="O117" s="123">
        <f>ROUND(E117*N117,2)</f>
        <v>0</v>
      </c>
      <c r="P117" s="123">
        <v>0</v>
      </c>
      <c r="Q117" s="123">
        <f>ROUND(E117*P117,2)</f>
        <v>0</v>
      </c>
      <c r="R117" s="123"/>
      <c r="S117" s="123" t="s">
        <v>106</v>
      </c>
      <c r="T117" s="123" t="s">
        <v>107</v>
      </c>
      <c r="U117" s="123">
        <v>0</v>
      </c>
      <c r="V117" s="123">
        <f>ROUND(E117*U117,2)</f>
        <v>0</v>
      </c>
      <c r="W117" s="123"/>
      <c r="X117" s="123" t="s">
        <v>108</v>
      </c>
      <c r="Y117" s="114"/>
      <c r="Z117" s="114"/>
      <c r="AA117" s="114"/>
      <c r="AB117" s="114"/>
      <c r="AC117" s="114"/>
      <c r="AD117" s="114"/>
      <c r="AE117" s="114"/>
      <c r="AF117" s="114"/>
      <c r="AG117" s="114" t="s">
        <v>109</v>
      </c>
      <c r="AH117" s="114"/>
      <c r="AI117" s="114"/>
      <c r="AJ117" s="114"/>
      <c r="AK117" s="114"/>
      <c r="AL117" s="114"/>
      <c r="AM117" s="114"/>
      <c r="AN117" s="114"/>
      <c r="AO117" s="114"/>
      <c r="AP117" s="114"/>
      <c r="AQ117" s="114"/>
      <c r="AR117" s="114"/>
      <c r="AS117" s="114"/>
      <c r="AT117" s="114"/>
      <c r="AU117" s="114"/>
      <c r="AV117" s="114"/>
      <c r="AW117" s="114"/>
      <c r="AX117" s="114"/>
      <c r="AY117" s="114"/>
      <c r="AZ117" s="114"/>
      <c r="BA117" s="114"/>
      <c r="BB117" s="114"/>
      <c r="BC117" s="114"/>
      <c r="BD117" s="114"/>
      <c r="BE117" s="114"/>
      <c r="BF117" s="114"/>
      <c r="BG117" s="114"/>
      <c r="BH117" s="114"/>
    </row>
    <row r="118" spans="1:60" x14ac:dyDescent="0.2">
      <c r="A118" s="127" t="s">
        <v>101</v>
      </c>
      <c r="B118" s="128" t="s">
        <v>69</v>
      </c>
      <c r="C118" s="148" t="s">
        <v>70</v>
      </c>
      <c r="D118" s="129"/>
      <c r="E118" s="130"/>
      <c r="F118" s="131"/>
      <c r="G118" s="131">
        <f>SUMIF(AG119:AG122,"&lt;&gt;NOR",G119:G122)</f>
        <v>0</v>
      </c>
      <c r="H118" s="131"/>
      <c r="I118" s="131">
        <f>SUM(I119:I122)</f>
        <v>0</v>
      </c>
      <c r="J118" s="131"/>
      <c r="K118" s="132">
        <f>SUM(K119:K122)</f>
        <v>0</v>
      </c>
      <c r="L118" s="126"/>
      <c r="M118" s="126">
        <f>SUM(M119:M122)</f>
        <v>0</v>
      </c>
      <c r="N118" s="126"/>
      <c r="O118" s="126">
        <f>SUM(O119:O122)</f>
        <v>0</v>
      </c>
      <c r="P118" s="126"/>
      <c r="Q118" s="126">
        <f>SUM(Q119:Q122)</f>
        <v>0</v>
      </c>
      <c r="R118" s="126"/>
      <c r="S118" s="126"/>
      <c r="T118" s="126"/>
      <c r="U118" s="126"/>
      <c r="V118" s="126">
        <f>SUM(V119:V122)</f>
        <v>53.54</v>
      </c>
      <c r="W118" s="126"/>
      <c r="X118" s="126"/>
      <c r="AG118" t="s">
        <v>102</v>
      </c>
    </row>
    <row r="119" spans="1:60" outlineLevel="1" x14ac:dyDescent="0.2">
      <c r="A119" s="140">
        <v>90</v>
      </c>
      <c r="B119" s="141" t="s">
        <v>267</v>
      </c>
      <c r="C119" s="149" t="s">
        <v>268</v>
      </c>
      <c r="D119" s="142" t="s">
        <v>269</v>
      </c>
      <c r="E119" s="143">
        <v>1</v>
      </c>
      <c r="F119" s="137">
        <v>0</v>
      </c>
      <c r="G119" s="137">
        <v>0</v>
      </c>
      <c r="H119" s="138">
        <v>0</v>
      </c>
      <c r="I119" s="137">
        <v>0</v>
      </c>
      <c r="J119" s="138">
        <v>0</v>
      </c>
      <c r="K119" s="139">
        <v>0</v>
      </c>
      <c r="L119" s="123">
        <v>21</v>
      </c>
      <c r="M119" s="123">
        <f>G119*(1+L119/100)</f>
        <v>0</v>
      </c>
      <c r="N119" s="123">
        <v>0</v>
      </c>
      <c r="O119" s="123">
        <f>ROUND(E119*N119,2)</f>
        <v>0</v>
      </c>
      <c r="P119" s="123">
        <v>0</v>
      </c>
      <c r="Q119" s="123">
        <f>ROUND(E119*P119,2)</f>
        <v>0</v>
      </c>
      <c r="R119" s="123"/>
      <c r="S119" s="123" t="s">
        <v>106</v>
      </c>
      <c r="T119" s="123" t="s">
        <v>107</v>
      </c>
      <c r="U119" s="123">
        <v>7.9000000000000001E-2</v>
      </c>
      <c r="V119" s="123">
        <f>ROUND(E119*U119,2)</f>
        <v>0.08</v>
      </c>
      <c r="W119" s="123"/>
      <c r="X119" s="123" t="s">
        <v>108</v>
      </c>
      <c r="Y119" s="114"/>
      <c r="Z119" s="114"/>
      <c r="AA119" s="114"/>
      <c r="AB119" s="114"/>
      <c r="AC119" s="114"/>
      <c r="AD119" s="114"/>
      <c r="AE119" s="114"/>
      <c r="AF119" s="114"/>
      <c r="AG119" s="114" t="s">
        <v>109</v>
      </c>
      <c r="AH119" s="114"/>
      <c r="AI119" s="114"/>
      <c r="AJ119" s="114"/>
      <c r="AK119" s="114"/>
      <c r="AL119" s="114"/>
      <c r="AM119" s="114"/>
      <c r="AN119" s="114"/>
      <c r="AO119" s="114"/>
      <c r="AP119" s="114"/>
      <c r="AQ119" s="114"/>
      <c r="AR119" s="114"/>
      <c r="AS119" s="114"/>
      <c r="AT119" s="114"/>
      <c r="AU119" s="114"/>
      <c r="AV119" s="114"/>
      <c r="AW119" s="114"/>
      <c r="AX119" s="114"/>
      <c r="AY119" s="114"/>
      <c r="AZ119" s="114"/>
      <c r="BA119" s="114"/>
      <c r="BB119" s="114"/>
      <c r="BC119" s="114"/>
      <c r="BD119" s="114"/>
      <c r="BE119" s="114"/>
      <c r="BF119" s="114"/>
      <c r="BG119" s="114"/>
      <c r="BH119" s="114"/>
    </row>
    <row r="120" spans="1:60" outlineLevel="1" x14ac:dyDescent="0.2">
      <c r="A120" s="140">
        <v>91</v>
      </c>
      <c r="B120" s="141" t="s">
        <v>463</v>
      </c>
      <c r="C120" s="149" t="s">
        <v>464</v>
      </c>
      <c r="D120" s="142" t="s">
        <v>160</v>
      </c>
      <c r="E120" s="143">
        <v>1271</v>
      </c>
      <c r="F120" s="137">
        <v>0</v>
      </c>
      <c r="G120" s="137">
        <v>0</v>
      </c>
      <c r="H120" s="138">
        <v>0</v>
      </c>
      <c r="I120" s="137">
        <v>0</v>
      </c>
      <c r="J120" s="138">
        <v>0</v>
      </c>
      <c r="K120" s="139">
        <v>0</v>
      </c>
      <c r="L120" s="123">
        <v>21</v>
      </c>
      <c r="M120" s="123">
        <f>G120*(1+L120/100)</f>
        <v>0</v>
      </c>
      <c r="N120" s="123">
        <v>0</v>
      </c>
      <c r="O120" s="123">
        <f>ROUND(E120*N120,2)</f>
        <v>0</v>
      </c>
      <c r="P120" s="123">
        <v>0</v>
      </c>
      <c r="Q120" s="123">
        <f>ROUND(E120*P120,2)</f>
        <v>0</v>
      </c>
      <c r="R120" s="123"/>
      <c r="S120" s="123" t="s">
        <v>106</v>
      </c>
      <c r="T120" s="123" t="s">
        <v>115</v>
      </c>
      <c r="U120" s="123">
        <v>4.2000000000000003E-2</v>
      </c>
      <c r="V120" s="123">
        <f>ROUND(E120*U120,2)</f>
        <v>53.38</v>
      </c>
      <c r="W120" s="123"/>
      <c r="X120" s="123" t="s">
        <v>108</v>
      </c>
      <c r="Y120" s="114"/>
      <c r="Z120" s="114"/>
      <c r="AA120" s="114"/>
      <c r="AB120" s="114"/>
      <c r="AC120" s="114"/>
      <c r="AD120" s="114"/>
      <c r="AE120" s="114"/>
      <c r="AF120" s="114"/>
      <c r="AG120" s="114" t="s">
        <v>109</v>
      </c>
      <c r="AH120" s="114"/>
      <c r="AI120" s="114"/>
      <c r="AJ120" s="114"/>
      <c r="AK120" s="114"/>
      <c r="AL120" s="114"/>
      <c r="AM120" s="114"/>
      <c r="AN120" s="114"/>
      <c r="AO120" s="114"/>
      <c r="AP120" s="114"/>
      <c r="AQ120" s="114"/>
      <c r="AR120" s="114"/>
      <c r="AS120" s="114"/>
      <c r="AT120" s="114"/>
      <c r="AU120" s="114"/>
      <c r="AV120" s="114"/>
      <c r="AW120" s="114"/>
      <c r="AX120" s="114"/>
      <c r="AY120" s="114"/>
      <c r="AZ120" s="114"/>
      <c r="BA120" s="114"/>
      <c r="BB120" s="114"/>
      <c r="BC120" s="114"/>
      <c r="BD120" s="114"/>
      <c r="BE120" s="114"/>
      <c r="BF120" s="114"/>
      <c r="BG120" s="114"/>
      <c r="BH120" s="114"/>
    </row>
    <row r="121" spans="1:60" outlineLevel="1" x14ac:dyDescent="0.2">
      <c r="A121" s="140">
        <v>92</v>
      </c>
      <c r="B121" s="141" t="s">
        <v>272</v>
      </c>
      <c r="C121" s="149" t="s">
        <v>273</v>
      </c>
      <c r="D121" s="142" t="s">
        <v>269</v>
      </c>
      <c r="E121" s="143">
        <v>1</v>
      </c>
      <c r="F121" s="137">
        <v>0</v>
      </c>
      <c r="G121" s="137">
        <v>0</v>
      </c>
      <c r="H121" s="138">
        <v>0</v>
      </c>
      <c r="I121" s="137">
        <v>0</v>
      </c>
      <c r="J121" s="138">
        <v>0</v>
      </c>
      <c r="K121" s="139">
        <v>0</v>
      </c>
      <c r="L121" s="123">
        <v>21</v>
      </c>
      <c r="M121" s="123">
        <f>G121*(1+L121/100)</f>
        <v>0</v>
      </c>
      <c r="N121" s="123">
        <v>0</v>
      </c>
      <c r="O121" s="123">
        <f>ROUND(E121*N121,2)</f>
        <v>0</v>
      </c>
      <c r="P121" s="123">
        <v>0</v>
      </c>
      <c r="Q121" s="123">
        <f>ROUND(E121*P121,2)</f>
        <v>0</v>
      </c>
      <c r="R121" s="123"/>
      <c r="S121" s="123" t="s">
        <v>106</v>
      </c>
      <c r="T121" s="123" t="s">
        <v>107</v>
      </c>
      <c r="U121" s="123">
        <v>7.9000000000000001E-2</v>
      </c>
      <c r="V121" s="123">
        <f>ROUND(E121*U121,2)</f>
        <v>0.08</v>
      </c>
      <c r="W121" s="123"/>
      <c r="X121" s="123" t="s">
        <v>108</v>
      </c>
      <c r="Y121" s="114"/>
      <c r="Z121" s="114"/>
      <c r="AA121" s="114"/>
      <c r="AB121" s="114"/>
      <c r="AC121" s="114"/>
      <c r="AD121" s="114"/>
      <c r="AE121" s="114"/>
      <c r="AF121" s="114"/>
      <c r="AG121" s="114" t="s">
        <v>109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</row>
    <row r="122" spans="1:60" outlineLevel="1" x14ac:dyDescent="0.2">
      <c r="A122" s="140">
        <v>93</v>
      </c>
      <c r="B122" s="141" t="s">
        <v>465</v>
      </c>
      <c r="C122" s="149" t="s">
        <v>466</v>
      </c>
      <c r="D122" s="142" t="s">
        <v>141</v>
      </c>
      <c r="E122" s="143">
        <v>1</v>
      </c>
      <c r="F122" s="137">
        <v>0</v>
      </c>
      <c r="G122" s="137">
        <v>0</v>
      </c>
      <c r="H122" s="138">
        <v>0</v>
      </c>
      <c r="I122" s="137">
        <v>0</v>
      </c>
      <c r="J122" s="138">
        <v>0</v>
      </c>
      <c r="K122" s="139">
        <v>0</v>
      </c>
      <c r="L122" s="123">
        <v>21</v>
      </c>
      <c r="M122" s="123">
        <f>G122*(1+L122/100)</f>
        <v>0</v>
      </c>
      <c r="N122" s="123">
        <v>0</v>
      </c>
      <c r="O122" s="123">
        <f>ROUND(E122*N122,2)</f>
        <v>0</v>
      </c>
      <c r="P122" s="123">
        <v>0</v>
      </c>
      <c r="Q122" s="123">
        <f>ROUND(E122*P122,2)</f>
        <v>0</v>
      </c>
      <c r="R122" s="123"/>
      <c r="S122" s="123" t="s">
        <v>106</v>
      </c>
      <c r="T122" s="123" t="s">
        <v>107</v>
      </c>
      <c r="U122" s="123">
        <v>0</v>
      </c>
      <c r="V122" s="123">
        <f>ROUND(E122*U122,2)</f>
        <v>0</v>
      </c>
      <c r="W122" s="123"/>
      <c r="X122" s="123" t="s">
        <v>108</v>
      </c>
      <c r="Y122" s="114"/>
      <c r="Z122" s="114"/>
      <c r="AA122" s="114"/>
      <c r="AB122" s="114"/>
      <c r="AC122" s="114"/>
      <c r="AD122" s="114"/>
      <c r="AE122" s="114"/>
      <c r="AF122" s="114"/>
      <c r="AG122" s="114" t="s">
        <v>109</v>
      </c>
      <c r="AH122" s="114"/>
      <c r="AI122" s="114"/>
      <c r="AJ122" s="114"/>
      <c r="AK122" s="114"/>
      <c r="AL122" s="11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/>
      <c r="AX122" s="114"/>
      <c r="AY122" s="114"/>
      <c r="AZ122" s="114"/>
      <c r="BA122" s="114"/>
      <c r="BB122" s="114"/>
      <c r="BC122" s="114"/>
      <c r="BD122" s="114"/>
      <c r="BE122" s="114"/>
      <c r="BF122" s="114"/>
      <c r="BG122" s="114"/>
      <c r="BH122" s="114"/>
    </row>
    <row r="123" spans="1:60" x14ac:dyDescent="0.2">
      <c r="A123" s="127" t="s">
        <v>101</v>
      </c>
      <c r="B123" s="128" t="s">
        <v>71</v>
      </c>
      <c r="C123" s="148" t="s">
        <v>72</v>
      </c>
      <c r="D123" s="129"/>
      <c r="E123" s="130"/>
      <c r="F123" s="131"/>
      <c r="G123" s="131">
        <f>SUMIF(AG124:AG127,"&lt;&gt;NOR",G124:G127)</f>
        <v>0</v>
      </c>
      <c r="H123" s="131"/>
      <c r="I123" s="131">
        <f>SUM(I124:I127)</f>
        <v>0</v>
      </c>
      <c r="J123" s="131"/>
      <c r="K123" s="132">
        <f>SUM(K124:K127)</f>
        <v>0</v>
      </c>
      <c r="L123" s="126"/>
      <c r="M123" s="126">
        <f>SUM(M124:M127)</f>
        <v>0</v>
      </c>
      <c r="N123" s="126"/>
      <c r="O123" s="126">
        <f>SUM(O124:O127)</f>
        <v>0</v>
      </c>
      <c r="P123" s="126"/>
      <c r="Q123" s="126">
        <f>SUM(Q124:Q127)</f>
        <v>0</v>
      </c>
      <c r="R123" s="126"/>
      <c r="S123" s="126"/>
      <c r="T123" s="126"/>
      <c r="U123" s="126"/>
      <c r="V123" s="126">
        <f>SUM(V124:V127)</f>
        <v>3.77</v>
      </c>
      <c r="W123" s="126"/>
      <c r="X123" s="126"/>
      <c r="AG123" t="s">
        <v>102</v>
      </c>
    </row>
    <row r="124" spans="1:60" outlineLevel="1" x14ac:dyDescent="0.2">
      <c r="A124" s="140">
        <v>94</v>
      </c>
      <c r="B124" s="141" t="s">
        <v>274</v>
      </c>
      <c r="C124" s="149" t="s">
        <v>275</v>
      </c>
      <c r="D124" s="142" t="s">
        <v>165</v>
      </c>
      <c r="E124" s="143">
        <v>2.6280000000000001</v>
      </c>
      <c r="F124" s="137">
        <v>0</v>
      </c>
      <c r="G124" s="137">
        <v>0</v>
      </c>
      <c r="H124" s="138">
        <v>0</v>
      </c>
      <c r="I124" s="137">
        <v>0</v>
      </c>
      <c r="J124" s="138">
        <v>0</v>
      </c>
      <c r="K124" s="139">
        <v>0</v>
      </c>
      <c r="L124" s="123">
        <v>21</v>
      </c>
      <c r="M124" s="123">
        <f>G124*(1+L124/100)</f>
        <v>0</v>
      </c>
      <c r="N124" s="123">
        <v>0</v>
      </c>
      <c r="O124" s="123">
        <f>ROUND(E124*N124,2)</f>
        <v>0</v>
      </c>
      <c r="P124" s="123">
        <v>0</v>
      </c>
      <c r="Q124" s="123">
        <f>ROUND(E124*P124,2)</f>
        <v>0</v>
      </c>
      <c r="R124" s="123"/>
      <c r="S124" s="123" t="s">
        <v>115</v>
      </c>
      <c r="T124" s="123" t="s">
        <v>115</v>
      </c>
      <c r="U124" s="123">
        <v>0.94199999999999995</v>
      </c>
      <c r="V124" s="123">
        <f>ROUND(E124*U124,2)</f>
        <v>2.48</v>
      </c>
      <c r="W124" s="123"/>
      <c r="X124" s="123" t="s">
        <v>276</v>
      </c>
      <c r="Y124" s="114"/>
      <c r="Z124" s="114"/>
      <c r="AA124" s="114"/>
      <c r="AB124" s="114"/>
      <c r="AC124" s="114"/>
      <c r="AD124" s="114"/>
      <c r="AE124" s="114"/>
      <c r="AF124" s="114"/>
      <c r="AG124" s="114" t="s">
        <v>277</v>
      </c>
      <c r="AH124" s="114"/>
      <c r="AI124" s="114"/>
      <c r="AJ124" s="114"/>
      <c r="AK124" s="114"/>
      <c r="AL124" s="114"/>
      <c r="AM124" s="114"/>
      <c r="AN124" s="114"/>
      <c r="AO124" s="114"/>
      <c r="AP124" s="114"/>
      <c r="AQ124" s="114"/>
      <c r="AR124" s="114"/>
      <c r="AS124" s="114"/>
      <c r="AT124" s="114"/>
      <c r="AU124" s="114"/>
      <c r="AV124" s="114"/>
      <c r="AW124" s="114"/>
      <c r="AX124" s="114"/>
      <c r="AY124" s="114"/>
      <c r="AZ124" s="114"/>
      <c r="BA124" s="114"/>
      <c r="BB124" s="114"/>
      <c r="BC124" s="114"/>
      <c r="BD124" s="114"/>
      <c r="BE124" s="114"/>
      <c r="BF124" s="114"/>
      <c r="BG124" s="114"/>
      <c r="BH124" s="114"/>
    </row>
    <row r="125" spans="1:60" outlineLevel="1" x14ac:dyDescent="0.2">
      <c r="A125" s="140">
        <v>95</v>
      </c>
      <c r="B125" s="141" t="s">
        <v>278</v>
      </c>
      <c r="C125" s="149" t="s">
        <v>279</v>
      </c>
      <c r="D125" s="142" t="s">
        <v>165</v>
      </c>
      <c r="E125" s="143">
        <v>2.6280000000000001</v>
      </c>
      <c r="F125" s="137">
        <v>0</v>
      </c>
      <c r="G125" s="137">
        <v>0</v>
      </c>
      <c r="H125" s="138">
        <v>0</v>
      </c>
      <c r="I125" s="137">
        <v>0</v>
      </c>
      <c r="J125" s="138">
        <v>0</v>
      </c>
      <c r="K125" s="139">
        <v>0</v>
      </c>
      <c r="L125" s="123">
        <v>21</v>
      </c>
      <c r="M125" s="123">
        <f>G125*(1+L125/100)</f>
        <v>0</v>
      </c>
      <c r="N125" s="123">
        <v>0</v>
      </c>
      <c r="O125" s="123">
        <f>ROUND(E125*N125,2)</f>
        <v>0</v>
      </c>
      <c r="P125" s="123">
        <v>0</v>
      </c>
      <c r="Q125" s="123">
        <f>ROUND(E125*P125,2)</f>
        <v>0</v>
      </c>
      <c r="R125" s="123"/>
      <c r="S125" s="123" t="s">
        <v>115</v>
      </c>
      <c r="T125" s="123" t="s">
        <v>115</v>
      </c>
      <c r="U125" s="123">
        <v>0.49</v>
      </c>
      <c r="V125" s="123">
        <f>ROUND(E125*U125,2)</f>
        <v>1.29</v>
      </c>
      <c r="W125" s="123"/>
      <c r="X125" s="123" t="s">
        <v>276</v>
      </c>
      <c r="Y125" s="114"/>
      <c r="Z125" s="114"/>
      <c r="AA125" s="114"/>
      <c r="AB125" s="114"/>
      <c r="AC125" s="114"/>
      <c r="AD125" s="114"/>
      <c r="AE125" s="114"/>
      <c r="AF125" s="114"/>
      <c r="AG125" s="114" t="s">
        <v>277</v>
      </c>
      <c r="AH125" s="114"/>
      <c r="AI125" s="114"/>
      <c r="AJ125" s="114"/>
      <c r="AK125" s="114"/>
      <c r="AL125" s="114"/>
      <c r="AM125" s="114"/>
      <c r="AN125" s="114"/>
      <c r="AO125" s="114"/>
      <c r="AP125" s="114"/>
      <c r="AQ125" s="114"/>
      <c r="AR125" s="114"/>
      <c r="AS125" s="114"/>
      <c r="AT125" s="114"/>
      <c r="AU125" s="114"/>
      <c r="AV125" s="114"/>
      <c r="AW125" s="114"/>
      <c r="AX125" s="114"/>
      <c r="AY125" s="114"/>
      <c r="AZ125" s="114"/>
      <c r="BA125" s="114"/>
      <c r="BB125" s="114"/>
      <c r="BC125" s="114"/>
      <c r="BD125" s="114"/>
      <c r="BE125" s="114"/>
      <c r="BF125" s="114"/>
      <c r="BG125" s="114"/>
      <c r="BH125" s="114"/>
    </row>
    <row r="126" spans="1:60" outlineLevel="1" x14ac:dyDescent="0.2">
      <c r="A126" s="140">
        <v>96</v>
      </c>
      <c r="B126" s="141" t="s">
        <v>280</v>
      </c>
      <c r="C126" s="149" t="s">
        <v>281</v>
      </c>
      <c r="D126" s="142" t="s">
        <v>165</v>
      </c>
      <c r="E126" s="143">
        <v>63.072000000000003</v>
      </c>
      <c r="F126" s="137">
        <v>0</v>
      </c>
      <c r="G126" s="137">
        <v>0</v>
      </c>
      <c r="H126" s="138">
        <v>0</v>
      </c>
      <c r="I126" s="137">
        <v>0</v>
      </c>
      <c r="J126" s="138">
        <v>0</v>
      </c>
      <c r="K126" s="139">
        <v>0</v>
      </c>
      <c r="L126" s="123">
        <v>21</v>
      </c>
      <c r="M126" s="123">
        <f>G126*(1+L126/100)</f>
        <v>0</v>
      </c>
      <c r="N126" s="123">
        <v>0</v>
      </c>
      <c r="O126" s="123">
        <f>ROUND(E126*N126,2)</f>
        <v>0</v>
      </c>
      <c r="P126" s="123">
        <v>0</v>
      </c>
      <c r="Q126" s="123">
        <f>ROUND(E126*P126,2)</f>
        <v>0</v>
      </c>
      <c r="R126" s="123"/>
      <c r="S126" s="123" t="s">
        <v>115</v>
      </c>
      <c r="T126" s="123" t="s">
        <v>115</v>
      </c>
      <c r="U126" s="123">
        <v>0</v>
      </c>
      <c r="V126" s="123">
        <f>ROUND(E126*U126,2)</f>
        <v>0</v>
      </c>
      <c r="W126" s="123"/>
      <c r="X126" s="123" t="s">
        <v>276</v>
      </c>
      <c r="Y126" s="114"/>
      <c r="Z126" s="114"/>
      <c r="AA126" s="114"/>
      <c r="AB126" s="114"/>
      <c r="AC126" s="114"/>
      <c r="AD126" s="114"/>
      <c r="AE126" s="114"/>
      <c r="AF126" s="114"/>
      <c r="AG126" s="114" t="s">
        <v>277</v>
      </c>
      <c r="AH126" s="114"/>
      <c r="AI126" s="114"/>
      <c r="AJ126" s="114"/>
      <c r="AK126" s="114"/>
      <c r="AL126" s="114"/>
      <c r="AM126" s="114"/>
      <c r="AN126" s="114"/>
      <c r="AO126" s="114"/>
      <c r="AP126" s="114"/>
      <c r="AQ126" s="114"/>
      <c r="AR126" s="114"/>
      <c r="AS126" s="114"/>
      <c r="AT126" s="114"/>
      <c r="AU126" s="114"/>
      <c r="AV126" s="114"/>
      <c r="AW126" s="114"/>
      <c r="AX126" s="114"/>
      <c r="AY126" s="114"/>
      <c r="AZ126" s="114"/>
      <c r="BA126" s="114"/>
      <c r="BB126" s="114"/>
      <c r="BC126" s="114"/>
      <c r="BD126" s="114"/>
      <c r="BE126" s="114"/>
      <c r="BF126" s="114"/>
      <c r="BG126" s="114"/>
      <c r="BH126" s="114"/>
    </row>
    <row r="127" spans="1:60" outlineLevel="1" x14ac:dyDescent="0.2">
      <c r="A127" s="140">
        <v>97</v>
      </c>
      <c r="B127" s="141" t="s">
        <v>282</v>
      </c>
      <c r="C127" s="149" t="s">
        <v>283</v>
      </c>
      <c r="D127" s="142" t="s">
        <v>165</v>
      </c>
      <c r="E127" s="143">
        <v>2.6280000000000001</v>
      </c>
      <c r="F127" s="137">
        <v>0</v>
      </c>
      <c r="G127" s="137">
        <v>0</v>
      </c>
      <c r="H127" s="138">
        <v>0</v>
      </c>
      <c r="I127" s="137">
        <v>0</v>
      </c>
      <c r="J127" s="138">
        <v>0</v>
      </c>
      <c r="K127" s="139">
        <v>0</v>
      </c>
      <c r="L127" s="123">
        <v>21</v>
      </c>
      <c r="M127" s="123">
        <f>G127*(1+L127/100)</f>
        <v>0</v>
      </c>
      <c r="N127" s="123">
        <v>0</v>
      </c>
      <c r="O127" s="123">
        <f>ROUND(E127*N127,2)</f>
        <v>0</v>
      </c>
      <c r="P127" s="123">
        <v>0</v>
      </c>
      <c r="Q127" s="123">
        <f>ROUND(E127*P127,2)</f>
        <v>0</v>
      </c>
      <c r="R127" s="123"/>
      <c r="S127" s="123" t="s">
        <v>115</v>
      </c>
      <c r="T127" s="123" t="s">
        <v>284</v>
      </c>
      <c r="U127" s="123">
        <v>0</v>
      </c>
      <c r="V127" s="123">
        <f>ROUND(E127*U127,2)</f>
        <v>0</v>
      </c>
      <c r="W127" s="123"/>
      <c r="X127" s="123" t="s">
        <v>276</v>
      </c>
      <c r="Y127" s="114"/>
      <c r="Z127" s="114"/>
      <c r="AA127" s="114"/>
      <c r="AB127" s="114"/>
      <c r="AC127" s="114"/>
      <c r="AD127" s="114"/>
      <c r="AE127" s="114"/>
      <c r="AF127" s="114"/>
      <c r="AG127" s="114" t="s">
        <v>277</v>
      </c>
      <c r="AH127" s="114"/>
      <c r="AI127" s="114"/>
      <c r="AJ127" s="114"/>
      <c r="AK127" s="114"/>
      <c r="AL127" s="114"/>
      <c r="AM127" s="114"/>
      <c r="AN127" s="114"/>
      <c r="AO127" s="114"/>
      <c r="AP127" s="114"/>
      <c r="AQ127" s="114"/>
      <c r="AR127" s="114"/>
      <c r="AS127" s="114"/>
      <c r="AT127" s="114"/>
      <c r="AU127" s="114"/>
      <c r="AV127" s="114"/>
      <c r="AW127" s="114"/>
      <c r="AX127" s="114"/>
      <c r="AY127" s="114"/>
      <c r="AZ127" s="114"/>
      <c r="BA127" s="114"/>
      <c r="BB127" s="114"/>
      <c r="BC127" s="114"/>
      <c r="BD127" s="114"/>
      <c r="BE127" s="114"/>
      <c r="BF127" s="114"/>
      <c r="BG127" s="114"/>
      <c r="BH127" s="114"/>
    </row>
    <row r="128" spans="1:60" x14ac:dyDescent="0.2">
      <c r="A128" s="127" t="s">
        <v>101</v>
      </c>
      <c r="B128" s="128" t="s">
        <v>74</v>
      </c>
      <c r="C128" s="148" t="s">
        <v>27</v>
      </c>
      <c r="D128" s="129"/>
      <c r="E128" s="130"/>
      <c r="F128" s="131"/>
      <c r="G128" s="131">
        <f>SUMIF(AG129:AG133,"&lt;&gt;NOR",G129:G133)</f>
        <v>0</v>
      </c>
      <c r="H128" s="131"/>
      <c r="I128" s="131">
        <f>SUM(I129:I133)</f>
        <v>0</v>
      </c>
      <c r="J128" s="131"/>
      <c r="K128" s="132">
        <f>SUM(K129:K133)</f>
        <v>0</v>
      </c>
      <c r="L128" s="126"/>
      <c r="M128" s="126">
        <f>SUM(M129:M133)</f>
        <v>0</v>
      </c>
      <c r="N128" s="126"/>
      <c r="O128" s="126">
        <f>SUM(O129:O133)</f>
        <v>0</v>
      </c>
      <c r="P128" s="126"/>
      <c r="Q128" s="126">
        <f>SUM(Q129:Q133)</f>
        <v>0</v>
      </c>
      <c r="R128" s="126"/>
      <c r="S128" s="126"/>
      <c r="T128" s="126"/>
      <c r="U128" s="126"/>
      <c r="V128" s="126">
        <f>SUM(V129:V133)</f>
        <v>0</v>
      </c>
      <c r="W128" s="126"/>
      <c r="X128" s="126"/>
      <c r="AG128" t="s">
        <v>102</v>
      </c>
    </row>
    <row r="129" spans="1:60" outlineLevel="1" x14ac:dyDescent="0.2">
      <c r="A129" s="140">
        <v>98</v>
      </c>
      <c r="B129" s="141" t="s">
        <v>285</v>
      </c>
      <c r="C129" s="149" t="s">
        <v>286</v>
      </c>
      <c r="D129" s="142" t="s">
        <v>287</v>
      </c>
      <c r="E129" s="143">
        <v>1</v>
      </c>
      <c r="F129" s="137">
        <v>0</v>
      </c>
      <c r="G129" s="137">
        <v>0</v>
      </c>
      <c r="H129" s="138">
        <v>0</v>
      </c>
      <c r="I129" s="137">
        <v>0</v>
      </c>
      <c r="J129" s="138">
        <v>0</v>
      </c>
      <c r="K129" s="139">
        <v>0</v>
      </c>
      <c r="L129" s="123">
        <v>21</v>
      </c>
      <c r="M129" s="123">
        <f>G129*(1+L129/100)</f>
        <v>0</v>
      </c>
      <c r="N129" s="123">
        <v>0</v>
      </c>
      <c r="O129" s="123">
        <f>ROUND(E129*N129,2)</f>
        <v>0</v>
      </c>
      <c r="P129" s="123">
        <v>0</v>
      </c>
      <c r="Q129" s="123">
        <f>ROUND(E129*P129,2)</f>
        <v>0</v>
      </c>
      <c r="R129" s="123"/>
      <c r="S129" s="123" t="s">
        <v>115</v>
      </c>
      <c r="T129" s="123" t="s">
        <v>107</v>
      </c>
      <c r="U129" s="123">
        <v>0</v>
      </c>
      <c r="V129" s="123">
        <f>ROUND(E129*U129,2)</f>
        <v>0</v>
      </c>
      <c r="W129" s="123"/>
      <c r="X129" s="123" t="s">
        <v>288</v>
      </c>
      <c r="Y129" s="114"/>
      <c r="Z129" s="114"/>
      <c r="AA129" s="114"/>
      <c r="AB129" s="114"/>
      <c r="AC129" s="114"/>
      <c r="AD129" s="114"/>
      <c r="AE129" s="114"/>
      <c r="AF129" s="114"/>
      <c r="AG129" s="114" t="s">
        <v>289</v>
      </c>
      <c r="AH129" s="114"/>
      <c r="AI129" s="114"/>
      <c r="AJ129" s="114"/>
      <c r="AK129" s="114"/>
      <c r="AL129" s="114"/>
      <c r="AM129" s="114"/>
      <c r="AN129" s="114"/>
      <c r="AO129" s="114"/>
      <c r="AP129" s="114"/>
      <c r="AQ129" s="114"/>
      <c r="AR129" s="114"/>
      <c r="AS129" s="114"/>
      <c r="AT129" s="114"/>
      <c r="AU129" s="114"/>
      <c r="AV129" s="114"/>
      <c r="AW129" s="114"/>
      <c r="AX129" s="114"/>
      <c r="AY129" s="114"/>
      <c r="AZ129" s="114"/>
      <c r="BA129" s="114"/>
      <c r="BB129" s="114"/>
      <c r="BC129" s="114"/>
      <c r="BD129" s="114"/>
      <c r="BE129" s="114"/>
      <c r="BF129" s="114"/>
      <c r="BG129" s="114"/>
      <c r="BH129" s="114"/>
    </row>
    <row r="130" spans="1:60" outlineLevel="1" x14ac:dyDescent="0.2">
      <c r="A130" s="140">
        <v>99</v>
      </c>
      <c r="B130" s="141" t="s">
        <v>290</v>
      </c>
      <c r="C130" s="149" t="s">
        <v>291</v>
      </c>
      <c r="D130" s="142" t="s">
        <v>287</v>
      </c>
      <c r="E130" s="143">
        <v>1</v>
      </c>
      <c r="F130" s="137">
        <v>0</v>
      </c>
      <c r="G130" s="137">
        <v>0</v>
      </c>
      <c r="H130" s="138">
        <v>0</v>
      </c>
      <c r="I130" s="137">
        <v>0</v>
      </c>
      <c r="J130" s="138">
        <v>0</v>
      </c>
      <c r="K130" s="139">
        <v>0</v>
      </c>
      <c r="L130" s="123">
        <v>21</v>
      </c>
      <c r="M130" s="123">
        <f>G130*(1+L130/100)</f>
        <v>0</v>
      </c>
      <c r="N130" s="123">
        <v>0</v>
      </c>
      <c r="O130" s="123">
        <f>ROUND(E130*N130,2)</f>
        <v>0</v>
      </c>
      <c r="P130" s="123">
        <v>0</v>
      </c>
      <c r="Q130" s="123">
        <f>ROUND(E130*P130,2)</f>
        <v>0</v>
      </c>
      <c r="R130" s="123"/>
      <c r="S130" s="123" t="s">
        <v>115</v>
      </c>
      <c r="T130" s="123" t="s">
        <v>107</v>
      </c>
      <c r="U130" s="123">
        <v>0</v>
      </c>
      <c r="V130" s="123">
        <f>ROUND(E130*U130,2)</f>
        <v>0</v>
      </c>
      <c r="W130" s="123"/>
      <c r="X130" s="123" t="s">
        <v>288</v>
      </c>
      <c r="Y130" s="114"/>
      <c r="Z130" s="114"/>
      <c r="AA130" s="114"/>
      <c r="AB130" s="114"/>
      <c r="AC130" s="114"/>
      <c r="AD130" s="114"/>
      <c r="AE130" s="114"/>
      <c r="AF130" s="114"/>
      <c r="AG130" s="114" t="s">
        <v>289</v>
      </c>
      <c r="AH130" s="114"/>
      <c r="AI130" s="114"/>
      <c r="AJ130" s="114"/>
      <c r="AK130" s="114"/>
      <c r="AL130" s="114"/>
      <c r="AM130" s="114"/>
      <c r="AN130" s="114"/>
      <c r="AO130" s="114"/>
      <c r="AP130" s="114"/>
      <c r="AQ130" s="114"/>
      <c r="AR130" s="114"/>
      <c r="AS130" s="114"/>
      <c r="AT130" s="114"/>
      <c r="AU130" s="114"/>
      <c r="AV130" s="114"/>
      <c r="AW130" s="114"/>
      <c r="AX130" s="114"/>
      <c r="AY130" s="114"/>
      <c r="AZ130" s="114"/>
      <c r="BA130" s="114"/>
      <c r="BB130" s="114"/>
      <c r="BC130" s="114"/>
      <c r="BD130" s="114"/>
      <c r="BE130" s="114"/>
      <c r="BF130" s="114"/>
      <c r="BG130" s="114"/>
      <c r="BH130" s="114"/>
    </row>
    <row r="131" spans="1:60" outlineLevel="1" x14ac:dyDescent="0.2">
      <c r="A131" s="140">
        <v>100</v>
      </c>
      <c r="B131" s="141" t="s">
        <v>292</v>
      </c>
      <c r="C131" s="149" t="s">
        <v>293</v>
      </c>
      <c r="D131" s="142" t="s">
        <v>287</v>
      </c>
      <c r="E131" s="143">
        <v>1</v>
      </c>
      <c r="F131" s="137">
        <v>0</v>
      </c>
      <c r="G131" s="137">
        <v>0</v>
      </c>
      <c r="H131" s="138">
        <v>0</v>
      </c>
      <c r="I131" s="137">
        <v>0</v>
      </c>
      <c r="J131" s="138">
        <v>0</v>
      </c>
      <c r="K131" s="139">
        <v>0</v>
      </c>
      <c r="L131" s="123">
        <v>21</v>
      </c>
      <c r="M131" s="123">
        <f>G131*(1+L131/100)</f>
        <v>0</v>
      </c>
      <c r="N131" s="123">
        <v>0</v>
      </c>
      <c r="O131" s="123">
        <f>ROUND(E131*N131,2)</f>
        <v>0</v>
      </c>
      <c r="P131" s="123">
        <v>0</v>
      </c>
      <c r="Q131" s="123">
        <f>ROUND(E131*P131,2)</f>
        <v>0</v>
      </c>
      <c r="R131" s="123"/>
      <c r="S131" s="123" t="s">
        <v>115</v>
      </c>
      <c r="T131" s="123" t="s">
        <v>107</v>
      </c>
      <c r="U131" s="123">
        <v>0</v>
      </c>
      <c r="V131" s="123">
        <f>ROUND(E131*U131,2)</f>
        <v>0</v>
      </c>
      <c r="W131" s="123"/>
      <c r="X131" s="123" t="s">
        <v>288</v>
      </c>
      <c r="Y131" s="114"/>
      <c r="Z131" s="114"/>
      <c r="AA131" s="114"/>
      <c r="AB131" s="114"/>
      <c r="AC131" s="114"/>
      <c r="AD131" s="114"/>
      <c r="AE131" s="114"/>
      <c r="AF131" s="114"/>
      <c r="AG131" s="114" t="s">
        <v>289</v>
      </c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4"/>
      <c r="BC131" s="114"/>
      <c r="BD131" s="114"/>
      <c r="BE131" s="114"/>
      <c r="BF131" s="114"/>
      <c r="BG131" s="114"/>
      <c r="BH131" s="114"/>
    </row>
    <row r="132" spans="1:60" outlineLevel="1" x14ac:dyDescent="0.2">
      <c r="A132" s="140">
        <v>101</v>
      </c>
      <c r="B132" s="141" t="s">
        <v>294</v>
      </c>
      <c r="C132" s="149" t="s">
        <v>295</v>
      </c>
      <c r="D132" s="142" t="s">
        <v>287</v>
      </c>
      <c r="E132" s="143">
        <v>1</v>
      </c>
      <c r="F132" s="137">
        <v>0</v>
      </c>
      <c r="G132" s="137">
        <v>0</v>
      </c>
      <c r="H132" s="138">
        <v>0</v>
      </c>
      <c r="I132" s="137">
        <v>0</v>
      </c>
      <c r="J132" s="138">
        <v>0</v>
      </c>
      <c r="K132" s="139">
        <v>0</v>
      </c>
      <c r="L132" s="123">
        <v>21</v>
      </c>
      <c r="M132" s="123">
        <f>G132*(1+L132/100)</f>
        <v>0</v>
      </c>
      <c r="N132" s="123">
        <v>0</v>
      </c>
      <c r="O132" s="123">
        <f>ROUND(E132*N132,2)</f>
        <v>0</v>
      </c>
      <c r="P132" s="123">
        <v>0</v>
      </c>
      <c r="Q132" s="123">
        <f>ROUND(E132*P132,2)</f>
        <v>0</v>
      </c>
      <c r="R132" s="123"/>
      <c r="S132" s="123" t="s">
        <v>115</v>
      </c>
      <c r="T132" s="123" t="s">
        <v>107</v>
      </c>
      <c r="U132" s="123">
        <v>0</v>
      </c>
      <c r="V132" s="123">
        <f>ROUND(E132*U132,2)</f>
        <v>0</v>
      </c>
      <c r="W132" s="123"/>
      <c r="X132" s="123" t="s">
        <v>288</v>
      </c>
      <c r="Y132" s="114"/>
      <c r="Z132" s="114"/>
      <c r="AA132" s="114"/>
      <c r="AB132" s="114"/>
      <c r="AC132" s="114"/>
      <c r="AD132" s="114"/>
      <c r="AE132" s="114"/>
      <c r="AF132" s="114"/>
      <c r="AG132" s="114" t="s">
        <v>289</v>
      </c>
      <c r="AH132" s="114"/>
      <c r="AI132" s="114"/>
      <c r="AJ132" s="114"/>
      <c r="AK132" s="114"/>
      <c r="AL132" s="114"/>
      <c r="AM132" s="114"/>
      <c r="AN132" s="114"/>
      <c r="AO132" s="114"/>
      <c r="AP132" s="114"/>
      <c r="AQ132" s="114"/>
      <c r="AR132" s="114"/>
      <c r="AS132" s="114"/>
      <c r="AT132" s="114"/>
      <c r="AU132" s="114"/>
      <c r="AV132" s="114"/>
      <c r="AW132" s="114"/>
      <c r="AX132" s="114"/>
      <c r="AY132" s="114"/>
      <c r="AZ132" s="114"/>
      <c r="BA132" s="114"/>
      <c r="BB132" s="114"/>
      <c r="BC132" s="114"/>
      <c r="BD132" s="114"/>
      <c r="BE132" s="114"/>
      <c r="BF132" s="114"/>
      <c r="BG132" s="114"/>
      <c r="BH132" s="114"/>
    </row>
    <row r="133" spans="1:60" outlineLevel="1" x14ac:dyDescent="0.2">
      <c r="A133" s="133">
        <v>102</v>
      </c>
      <c r="B133" s="134" t="s">
        <v>296</v>
      </c>
      <c r="C133" s="150" t="s">
        <v>297</v>
      </c>
      <c r="D133" s="135" t="s">
        <v>287</v>
      </c>
      <c r="E133" s="136">
        <v>1</v>
      </c>
      <c r="F133" s="137">
        <v>0</v>
      </c>
      <c r="G133" s="137">
        <v>0</v>
      </c>
      <c r="H133" s="138">
        <v>0</v>
      </c>
      <c r="I133" s="137">
        <v>0</v>
      </c>
      <c r="J133" s="138">
        <v>0</v>
      </c>
      <c r="K133" s="139">
        <v>0</v>
      </c>
      <c r="L133" s="123">
        <v>21</v>
      </c>
      <c r="M133" s="123">
        <f>G133*(1+L133/100)</f>
        <v>0</v>
      </c>
      <c r="N133" s="123">
        <v>0</v>
      </c>
      <c r="O133" s="123">
        <f>ROUND(E133*N133,2)</f>
        <v>0</v>
      </c>
      <c r="P133" s="123">
        <v>0</v>
      </c>
      <c r="Q133" s="123">
        <f>ROUND(E133*P133,2)</f>
        <v>0</v>
      </c>
      <c r="R133" s="123"/>
      <c r="S133" s="123" t="s">
        <v>115</v>
      </c>
      <c r="T133" s="123" t="s">
        <v>107</v>
      </c>
      <c r="U133" s="123">
        <v>0</v>
      </c>
      <c r="V133" s="123">
        <f>ROUND(E133*U133,2)</f>
        <v>0</v>
      </c>
      <c r="W133" s="123"/>
      <c r="X133" s="123" t="s">
        <v>288</v>
      </c>
      <c r="Y133" s="114"/>
      <c r="Z133" s="114"/>
      <c r="AA133" s="114"/>
      <c r="AB133" s="114"/>
      <c r="AC133" s="114"/>
      <c r="AD133" s="114"/>
      <c r="AE133" s="114"/>
      <c r="AF133" s="114"/>
      <c r="AG133" s="114" t="s">
        <v>289</v>
      </c>
      <c r="AH133" s="114"/>
      <c r="AI133" s="114"/>
      <c r="AJ133" s="114"/>
      <c r="AK133" s="114"/>
      <c r="AL133" s="114"/>
      <c r="AM133" s="114"/>
      <c r="AN133" s="114"/>
      <c r="AO133" s="114"/>
      <c r="AP133" s="114"/>
      <c r="AQ133" s="114"/>
      <c r="AR133" s="114"/>
      <c r="AS133" s="114"/>
      <c r="AT133" s="114"/>
      <c r="AU133" s="114"/>
      <c r="AV133" s="114"/>
      <c r="AW133" s="114"/>
      <c r="AX133" s="114"/>
      <c r="AY133" s="114"/>
      <c r="AZ133" s="114"/>
      <c r="BA133" s="114"/>
      <c r="BB133" s="114"/>
      <c r="BC133" s="114"/>
      <c r="BD133" s="114"/>
      <c r="BE133" s="114"/>
      <c r="BF133" s="114"/>
      <c r="BG133" s="114"/>
      <c r="BH133" s="114"/>
    </row>
    <row r="134" spans="1:60" x14ac:dyDescent="0.2">
      <c r="A134" s="3"/>
      <c r="B134" s="4"/>
      <c r="C134" s="152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E134">
        <v>15</v>
      </c>
      <c r="AF134">
        <v>21</v>
      </c>
      <c r="AG134" t="s">
        <v>88</v>
      </c>
    </row>
    <row r="135" spans="1:60" x14ac:dyDescent="0.2">
      <c r="A135" s="117"/>
      <c r="B135" s="118" t="s">
        <v>29</v>
      </c>
      <c r="C135" s="153"/>
      <c r="D135" s="119"/>
      <c r="E135" s="120"/>
      <c r="F135" s="120"/>
      <c r="G135" s="147">
        <f>G8+G11+G14+G25+G41+G43+G81+G116+G118+G123+G128</f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AE135">
        <f>SUMIF(L7:L133,AE134,G7:G133)</f>
        <v>0</v>
      </c>
      <c r="AF135">
        <f>SUMIF(L7:L133,AF134,G7:G133)</f>
        <v>0</v>
      </c>
      <c r="AG135" t="s">
        <v>298</v>
      </c>
    </row>
    <row r="136" spans="1:60" x14ac:dyDescent="0.2">
      <c r="A136" s="3"/>
      <c r="B136" s="4"/>
      <c r="C136" s="152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60" x14ac:dyDescent="0.2">
      <c r="A137" s="3"/>
      <c r="B137" s="4"/>
      <c r="C137" s="152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60" x14ac:dyDescent="0.2">
      <c r="A138" s="257" t="s">
        <v>299</v>
      </c>
      <c r="B138" s="257"/>
      <c r="C138" s="258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60" x14ac:dyDescent="0.2">
      <c r="A139" s="235"/>
      <c r="B139" s="236"/>
      <c r="C139" s="237"/>
      <c r="D139" s="236"/>
      <c r="E139" s="236"/>
      <c r="F139" s="236"/>
      <c r="G139" s="238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G139" t="s">
        <v>300</v>
      </c>
    </row>
    <row r="140" spans="1:60" x14ac:dyDescent="0.2">
      <c r="A140" s="239"/>
      <c r="B140" s="240"/>
      <c r="C140" s="241"/>
      <c r="D140" s="240"/>
      <c r="E140" s="240"/>
      <c r="F140" s="240"/>
      <c r="G140" s="242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239"/>
      <c r="B141" s="240"/>
      <c r="C141" s="241"/>
      <c r="D141" s="240"/>
      <c r="E141" s="240"/>
      <c r="F141" s="240"/>
      <c r="G141" s="242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239"/>
      <c r="B142" s="240"/>
      <c r="C142" s="241"/>
      <c r="D142" s="240"/>
      <c r="E142" s="240"/>
      <c r="F142" s="240"/>
      <c r="G142" s="242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243"/>
      <c r="B143" s="244"/>
      <c r="C143" s="245"/>
      <c r="D143" s="244"/>
      <c r="E143" s="244"/>
      <c r="F143" s="244"/>
      <c r="G143" s="246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3"/>
      <c r="B144" s="4"/>
      <c r="C144" s="152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3:33" x14ac:dyDescent="0.2">
      <c r="C145" s="154"/>
      <c r="D145" s="9"/>
      <c r="AG145" t="s">
        <v>301</v>
      </c>
    </row>
    <row r="146" spans="3:33" x14ac:dyDescent="0.2">
      <c r="D146" s="9"/>
    </row>
    <row r="147" spans="3:33" x14ac:dyDescent="0.2">
      <c r="D147" s="9"/>
    </row>
    <row r="148" spans="3:33" x14ac:dyDescent="0.2">
      <c r="D148" s="9"/>
    </row>
    <row r="149" spans="3:33" x14ac:dyDescent="0.2">
      <c r="D149" s="9"/>
    </row>
    <row r="150" spans="3:33" x14ac:dyDescent="0.2">
      <c r="D150" s="9"/>
    </row>
    <row r="151" spans="3:33" x14ac:dyDescent="0.2">
      <c r="D151" s="9"/>
    </row>
    <row r="152" spans="3:33" x14ac:dyDescent="0.2">
      <c r="D152" s="9"/>
    </row>
    <row r="153" spans="3:33" x14ac:dyDescent="0.2">
      <c r="D153" s="9"/>
    </row>
    <row r="154" spans="3:33" x14ac:dyDescent="0.2">
      <c r="D154" s="9"/>
    </row>
    <row r="155" spans="3:33" x14ac:dyDescent="0.2">
      <c r="D155" s="9"/>
    </row>
    <row r="156" spans="3:33" x14ac:dyDescent="0.2">
      <c r="D156" s="9"/>
    </row>
    <row r="157" spans="3:33" x14ac:dyDescent="0.2">
      <c r="D157" s="9"/>
    </row>
    <row r="158" spans="3:33" x14ac:dyDescent="0.2">
      <c r="D158" s="9"/>
    </row>
    <row r="159" spans="3:33" x14ac:dyDescent="0.2">
      <c r="D159" s="9"/>
    </row>
    <row r="160" spans="3:33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mergeCells count="6">
    <mergeCell ref="A139:G143"/>
    <mergeCell ref="A1:G1"/>
    <mergeCell ref="C2:G2"/>
    <mergeCell ref="C3:G3"/>
    <mergeCell ref="C4:G4"/>
    <mergeCell ref="A138:C13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Stavba</vt:lpstr>
      <vt:lpstr>VzorPolozky</vt:lpstr>
      <vt:lpstr>KANALIZACE</vt:lpstr>
      <vt:lpstr>VODOVOD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KANALIZACE!Názvy_tisku</vt:lpstr>
      <vt:lpstr>VODOVOD!Názvy_tisku</vt:lpstr>
      <vt:lpstr>oadresa</vt:lpstr>
      <vt:lpstr>Stavba!Objednatel</vt:lpstr>
      <vt:lpstr>Stavba!Objekt</vt:lpstr>
      <vt:lpstr>KANALIZACE!Oblast_tisku</vt:lpstr>
      <vt:lpstr>Stavba!Oblast_tisku</vt:lpstr>
      <vt:lpstr>VODOVOD!Oblast_tisku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2019-03-19T12:27:02Z</cp:lastPrinted>
  <dcterms:created xsi:type="dcterms:W3CDTF">2009-04-08T07:15:50Z</dcterms:created>
  <dcterms:modified xsi:type="dcterms:W3CDTF">2021-02-19T14:12:45Z</dcterms:modified>
</cp:coreProperties>
</file>