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chnicalprojec-my.sharepoint.com/personal/striz_technical-project_com/Documents/Archiv/___TP_21_007_Brownfield_Melcany/Final/21_05_31_OVV+VV/"/>
    </mc:Choice>
  </mc:AlternateContent>
  <xr:revisionPtr revIDLastSave="31" documentId="13_ncr:1_{47D7447E-7B8B-4B8B-B5DA-3B1C52EA53E2}" xr6:coauthVersionLast="47" xr6:coauthVersionMax="47" xr10:uidLastSave="{E42304F4-1797-466C-92E4-09A504DF1E32}"/>
  <bookViews>
    <workbookView xWindow="36945" yWindow="8160" windowWidth="21600" windowHeight="11385" activeTab="3" xr2:uid="{00000000-000D-0000-FFFF-FFFF00000000}"/>
  </bookViews>
  <sheets>
    <sheet name="Stavba" sheetId="1" r:id="rId1"/>
    <sheet name="VzorPolozky" sheetId="10" state="hidden" r:id="rId2"/>
    <sheet name="KANALIZACE" sheetId="12" r:id="rId3"/>
    <sheet name="VODOVOD" sheetId="13" r:id="rId4"/>
  </sheets>
  <externalReferences>
    <externalReference r:id="rId5"/>
  </externalReferences>
  <definedNames>
    <definedName name="CelkemDPHVypocet" localSheetId="0">Stavba!$H$40</definedName>
    <definedName name="CenaCelkem">Stavba!$G$26</definedName>
    <definedName name="CenaCelkemBezDPH">Stavba!$G$25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KANALIZACE!$1:$7</definedName>
    <definedName name="_xlnm.Print_Titles" localSheetId="3">VODOVOD!$1:$7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KANALIZACE!$A$1:$X$136</definedName>
    <definedName name="_xlnm.Print_Area" localSheetId="0">Stavba!$A$1:$J$60</definedName>
    <definedName name="_xlnm.Print_Area" localSheetId="3">VODOVOD!$A$1:$X$166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Stavba!$F$40</definedName>
    <definedName name="ZakladDPHZakl">Stavba!$G$22</definedName>
    <definedName name="ZakladDPHZaklVypocet" localSheetId="0">Stavba!$G$40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6" i="13" l="1"/>
  <c r="G126" i="12"/>
  <c r="K154" i="13"/>
  <c r="K153" i="13"/>
  <c r="K152" i="13"/>
  <c r="K151" i="13"/>
  <c r="K150" i="13"/>
  <c r="K148" i="13"/>
  <c r="K147" i="13"/>
  <c r="K146" i="13"/>
  <c r="K145" i="13"/>
  <c r="K143" i="13"/>
  <c r="K142" i="13"/>
  <c r="K141" i="13"/>
  <c r="K140" i="13"/>
  <c r="K138" i="13"/>
  <c r="K137" i="13"/>
  <c r="K136" i="13"/>
  <c r="K135" i="13"/>
  <c r="K134" i="13"/>
  <c r="K133" i="13"/>
  <c r="K131" i="13"/>
  <c r="K129" i="13"/>
  <c r="K128" i="13"/>
  <c r="K126" i="13"/>
  <c r="K124" i="13"/>
  <c r="K123" i="13"/>
  <c r="K121" i="13"/>
  <c r="K119" i="13"/>
  <c r="K118" i="13"/>
  <c r="K116" i="13"/>
  <c r="K114" i="13"/>
  <c r="K113" i="13"/>
  <c r="K111" i="13"/>
  <c r="K109" i="13"/>
  <c r="K108" i="13"/>
  <c r="K106" i="13"/>
  <c r="K104" i="13"/>
  <c r="K103" i="13"/>
  <c r="K102" i="13"/>
  <c r="K101" i="13"/>
  <c r="K100" i="13"/>
  <c r="K98" i="13"/>
  <c r="K97" i="13"/>
  <c r="K96" i="13"/>
  <c r="K95" i="13"/>
  <c r="K94" i="13"/>
  <c r="K93" i="13"/>
  <c r="K92" i="13"/>
  <c r="K91" i="13"/>
  <c r="K90" i="13"/>
  <c r="K89" i="13"/>
  <c r="K88" i="13"/>
  <c r="K87" i="13"/>
  <c r="K86" i="13"/>
  <c r="K85" i="13"/>
  <c r="K84" i="13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70" i="13"/>
  <c r="K69" i="13"/>
  <c r="K68" i="13"/>
  <c r="K67" i="13"/>
  <c r="K66" i="13"/>
  <c r="K65" i="13"/>
  <c r="K64" i="13"/>
  <c r="K63" i="13"/>
  <c r="K62" i="13"/>
  <c r="K61" i="13"/>
  <c r="K60" i="13"/>
  <c r="K59" i="13"/>
  <c r="K58" i="13"/>
  <c r="K57" i="13"/>
  <c r="K56" i="13"/>
  <c r="K55" i="13"/>
  <c r="K54" i="13"/>
  <c r="K53" i="13"/>
  <c r="K52" i="13"/>
  <c r="K50" i="13"/>
  <c r="K51" i="13"/>
  <c r="K49" i="13"/>
  <c r="K47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4" i="13"/>
  <c r="K23" i="13"/>
  <c r="K22" i="13"/>
  <c r="K21" i="13"/>
  <c r="K20" i="13"/>
  <c r="K19" i="13"/>
  <c r="K18" i="13"/>
  <c r="K17" i="13"/>
  <c r="K16" i="13"/>
  <c r="K15" i="13"/>
  <c r="K12" i="13"/>
  <c r="K10" i="13"/>
  <c r="G8" i="13" l="1"/>
  <c r="I8" i="13"/>
  <c r="K9" i="13"/>
  <c r="K8" i="13" s="1"/>
  <c r="O9" i="13"/>
  <c r="Q9" i="13"/>
  <c r="V9" i="13"/>
  <c r="V8" i="13" s="1"/>
  <c r="M10" i="13"/>
  <c r="O10" i="13"/>
  <c r="Q10" i="13"/>
  <c r="V10" i="13"/>
  <c r="M12" i="13"/>
  <c r="M11" i="13" s="1"/>
  <c r="I11" i="13"/>
  <c r="K11" i="13"/>
  <c r="O12" i="13"/>
  <c r="O11" i="13" s="1"/>
  <c r="Q12" i="13"/>
  <c r="Q11" i="13" s="1"/>
  <c r="V12" i="13"/>
  <c r="V11" i="13" s="1"/>
  <c r="M15" i="13"/>
  <c r="I14" i="13"/>
  <c r="G53" i="1" s="1"/>
  <c r="K14" i="13"/>
  <c r="H53" i="1" s="1"/>
  <c r="O15" i="13"/>
  <c r="Q15" i="13"/>
  <c r="V15" i="13"/>
  <c r="M16" i="13"/>
  <c r="O16" i="13"/>
  <c r="Q16" i="13"/>
  <c r="V16" i="13"/>
  <c r="M17" i="13"/>
  <c r="O17" i="13"/>
  <c r="Q17" i="13"/>
  <c r="V17" i="13"/>
  <c r="M18" i="13"/>
  <c r="O18" i="13"/>
  <c r="Q18" i="13"/>
  <c r="V18" i="13"/>
  <c r="M19" i="13"/>
  <c r="O19" i="13"/>
  <c r="Q19" i="13"/>
  <c r="V19" i="13"/>
  <c r="M20" i="13"/>
  <c r="O20" i="13"/>
  <c r="Q20" i="13"/>
  <c r="V20" i="13"/>
  <c r="M21" i="13"/>
  <c r="O21" i="13"/>
  <c r="Q21" i="13"/>
  <c r="V21" i="13"/>
  <c r="M22" i="13"/>
  <c r="O22" i="13"/>
  <c r="Q22" i="13"/>
  <c r="V22" i="13"/>
  <c r="M23" i="13"/>
  <c r="O23" i="13"/>
  <c r="Q23" i="13"/>
  <c r="V23" i="13"/>
  <c r="M24" i="13"/>
  <c r="O24" i="13"/>
  <c r="Q24" i="13"/>
  <c r="V24" i="13"/>
  <c r="M26" i="13"/>
  <c r="I25" i="13"/>
  <c r="K25" i="13"/>
  <c r="O26" i="13"/>
  <c r="Q26" i="13"/>
  <c r="V26" i="13"/>
  <c r="M27" i="13"/>
  <c r="O27" i="13"/>
  <c r="Q27" i="13"/>
  <c r="V27" i="13"/>
  <c r="M28" i="13"/>
  <c r="O28" i="13"/>
  <c r="Q28" i="13"/>
  <c r="V28" i="13"/>
  <c r="M29" i="13"/>
  <c r="O29" i="13"/>
  <c r="Q29" i="13"/>
  <c r="V29" i="13"/>
  <c r="M30" i="13"/>
  <c r="O30" i="13"/>
  <c r="Q30" i="13"/>
  <c r="V30" i="13"/>
  <c r="M31" i="13"/>
  <c r="O31" i="13"/>
  <c r="Q31" i="13"/>
  <c r="V31" i="13"/>
  <c r="M32" i="13"/>
  <c r="O32" i="13"/>
  <c r="Q32" i="13"/>
  <c r="V32" i="13"/>
  <c r="M33" i="13"/>
  <c r="O33" i="13"/>
  <c r="Q33" i="13"/>
  <c r="V33" i="13"/>
  <c r="M34" i="13"/>
  <c r="O34" i="13"/>
  <c r="Q34" i="13"/>
  <c r="V34" i="13"/>
  <c r="M35" i="13"/>
  <c r="O35" i="13"/>
  <c r="Q35" i="13"/>
  <c r="V35" i="13"/>
  <c r="M36" i="13"/>
  <c r="O36" i="13"/>
  <c r="Q36" i="13"/>
  <c r="V36" i="13"/>
  <c r="M37" i="13"/>
  <c r="O37" i="13"/>
  <c r="Q37" i="13"/>
  <c r="V37" i="13"/>
  <c r="M38" i="13"/>
  <c r="O38" i="13"/>
  <c r="Q38" i="13"/>
  <c r="V38" i="13"/>
  <c r="M39" i="13"/>
  <c r="O39" i="13"/>
  <c r="Q39" i="13"/>
  <c r="V39" i="13"/>
  <c r="M40" i="13"/>
  <c r="O40" i="13"/>
  <c r="Q40" i="13"/>
  <c r="V40" i="13"/>
  <c r="M41" i="13"/>
  <c r="O41" i="13"/>
  <c r="Q41" i="13"/>
  <c r="V41" i="13"/>
  <c r="M42" i="13"/>
  <c r="O42" i="13"/>
  <c r="Q42" i="13"/>
  <c r="V42" i="13"/>
  <c r="M43" i="13"/>
  <c r="O43" i="13"/>
  <c r="Q43" i="13"/>
  <c r="V43" i="13"/>
  <c r="M44" i="13"/>
  <c r="O44" i="13"/>
  <c r="Q44" i="13"/>
  <c r="V44" i="13"/>
  <c r="M45" i="13"/>
  <c r="O45" i="13"/>
  <c r="Q45" i="13"/>
  <c r="V45" i="13"/>
  <c r="I46" i="13"/>
  <c r="G55" i="1" s="1"/>
  <c r="K46" i="13"/>
  <c r="H55" i="1" s="1"/>
  <c r="O47" i="13"/>
  <c r="O46" i="13" s="1"/>
  <c r="Q47" i="13"/>
  <c r="Q46" i="13" s="1"/>
  <c r="V47" i="13"/>
  <c r="V46" i="13" s="1"/>
  <c r="M49" i="13"/>
  <c r="I48" i="13"/>
  <c r="G56" i="1" s="1"/>
  <c r="O49" i="13"/>
  <c r="Q49" i="13"/>
  <c r="V49" i="13"/>
  <c r="M50" i="13"/>
  <c r="O50" i="13"/>
  <c r="Q50" i="13"/>
  <c r="V50" i="13"/>
  <c r="M51" i="13"/>
  <c r="O51" i="13"/>
  <c r="Q51" i="13"/>
  <c r="V51" i="13"/>
  <c r="M52" i="13"/>
  <c r="O52" i="13"/>
  <c r="Q52" i="13"/>
  <c r="V52" i="13"/>
  <c r="M53" i="13"/>
  <c r="O53" i="13"/>
  <c r="Q53" i="13"/>
  <c r="V53" i="13"/>
  <c r="M54" i="13"/>
  <c r="O54" i="13"/>
  <c r="Q54" i="13"/>
  <c r="V54" i="13"/>
  <c r="M55" i="13"/>
  <c r="O55" i="13"/>
  <c r="Q55" i="13"/>
  <c r="V55" i="13"/>
  <c r="M56" i="13"/>
  <c r="O56" i="13"/>
  <c r="Q56" i="13"/>
  <c r="V56" i="13"/>
  <c r="M57" i="13"/>
  <c r="O57" i="13"/>
  <c r="Q57" i="13"/>
  <c r="V57" i="13"/>
  <c r="M58" i="13"/>
  <c r="O58" i="13"/>
  <c r="Q58" i="13"/>
  <c r="V58" i="13"/>
  <c r="M59" i="13"/>
  <c r="O59" i="13"/>
  <c r="Q59" i="13"/>
  <c r="V59" i="13"/>
  <c r="M60" i="13"/>
  <c r="O60" i="13"/>
  <c r="Q60" i="13"/>
  <c r="V60" i="13"/>
  <c r="M61" i="13"/>
  <c r="O61" i="13"/>
  <c r="Q61" i="13"/>
  <c r="V61" i="13"/>
  <c r="M62" i="13"/>
  <c r="O62" i="13"/>
  <c r="Q62" i="13"/>
  <c r="V62" i="13"/>
  <c r="M63" i="13"/>
  <c r="O63" i="13"/>
  <c r="Q63" i="13"/>
  <c r="V63" i="13"/>
  <c r="M64" i="13"/>
  <c r="O64" i="13"/>
  <c r="Q64" i="13"/>
  <c r="V64" i="13"/>
  <c r="M65" i="13"/>
  <c r="O65" i="13"/>
  <c r="Q65" i="13"/>
  <c r="V65" i="13"/>
  <c r="M66" i="13"/>
  <c r="O66" i="13"/>
  <c r="Q66" i="13"/>
  <c r="V66" i="13"/>
  <c r="M67" i="13"/>
  <c r="O67" i="13"/>
  <c r="Q67" i="13"/>
  <c r="V67" i="13"/>
  <c r="M68" i="13"/>
  <c r="O68" i="13"/>
  <c r="Q68" i="13"/>
  <c r="V68" i="13"/>
  <c r="M69" i="13"/>
  <c r="O69" i="13"/>
  <c r="Q69" i="13"/>
  <c r="V69" i="13"/>
  <c r="M70" i="13"/>
  <c r="O70" i="13"/>
  <c r="Q70" i="13"/>
  <c r="V70" i="13"/>
  <c r="M71" i="13"/>
  <c r="O71" i="13"/>
  <c r="Q71" i="13"/>
  <c r="V71" i="13"/>
  <c r="M72" i="13"/>
  <c r="O72" i="13"/>
  <c r="Q72" i="13"/>
  <c r="V72" i="13"/>
  <c r="M73" i="13"/>
  <c r="O73" i="13"/>
  <c r="Q73" i="13"/>
  <c r="V73" i="13"/>
  <c r="M74" i="13"/>
  <c r="O74" i="13"/>
  <c r="Q74" i="13"/>
  <c r="V74" i="13"/>
  <c r="M75" i="13"/>
  <c r="O75" i="13"/>
  <c r="Q75" i="13"/>
  <c r="V75" i="13"/>
  <c r="M76" i="13"/>
  <c r="O76" i="13"/>
  <c r="Q76" i="13"/>
  <c r="V76" i="13"/>
  <c r="M77" i="13"/>
  <c r="O77" i="13"/>
  <c r="Q77" i="13"/>
  <c r="V77" i="13"/>
  <c r="M78" i="13"/>
  <c r="O78" i="13"/>
  <c r="Q78" i="13"/>
  <c r="V78" i="13"/>
  <c r="M79" i="13"/>
  <c r="O79" i="13"/>
  <c r="Q79" i="13"/>
  <c r="V79" i="13"/>
  <c r="M80" i="13"/>
  <c r="O80" i="13"/>
  <c r="Q80" i="13"/>
  <c r="V80" i="13"/>
  <c r="M81" i="13"/>
  <c r="O81" i="13"/>
  <c r="Q81" i="13"/>
  <c r="V81" i="13"/>
  <c r="M82" i="13"/>
  <c r="O82" i="13"/>
  <c r="Q82" i="13"/>
  <c r="V82" i="13"/>
  <c r="M83" i="13"/>
  <c r="O83" i="13"/>
  <c r="Q83" i="13"/>
  <c r="V83" i="13"/>
  <c r="M84" i="13"/>
  <c r="O84" i="13"/>
  <c r="Q84" i="13"/>
  <c r="V84" i="13"/>
  <c r="M85" i="13"/>
  <c r="O85" i="13"/>
  <c r="Q85" i="13"/>
  <c r="V85" i="13"/>
  <c r="M86" i="13"/>
  <c r="O86" i="13"/>
  <c r="Q86" i="13"/>
  <c r="V86" i="13"/>
  <c r="M87" i="13"/>
  <c r="O87" i="13"/>
  <c r="Q87" i="13"/>
  <c r="V87" i="13"/>
  <c r="M88" i="13"/>
  <c r="O88" i="13"/>
  <c r="Q88" i="13"/>
  <c r="V88" i="13"/>
  <c r="M89" i="13"/>
  <c r="O89" i="13"/>
  <c r="Q89" i="13"/>
  <c r="V89" i="13"/>
  <c r="M90" i="13"/>
  <c r="O90" i="13"/>
  <c r="Q90" i="13"/>
  <c r="V90" i="13"/>
  <c r="M91" i="13"/>
  <c r="O91" i="13"/>
  <c r="Q91" i="13"/>
  <c r="V91" i="13"/>
  <c r="M92" i="13"/>
  <c r="O92" i="13"/>
  <c r="Q92" i="13"/>
  <c r="V92" i="13"/>
  <c r="M93" i="13"/>
  <c r="O93" i="13"/>
  <c r="Q93" i="13"/>
  <c r="V93" i="13"/>
  <c r="M94" i="13"/>
  <c r="O94" i="13"/>
  <c r="Q94" i="13"/>
  <c r="V94" i="13"/>
  <c r="M95" i="13"/>
  <c r="O95" i="13"/>
  <c r="Q95" i="13"/>
  <c r="V95" i="13"/>
  <c r="M96" i="13"/>
  <c r="O96" i="13"/>
  <c r="Q96" i="13"/>
  <c r="V96" i="13"/>
  <c r="M97" i="13"/>
  <c r="O97" i="13"/>
  <c r="Q97" i="13"/>
  <c r="V97" i="13"/>
  <c r="M98" i="13"/>
  <c r="O98" i="13"/>
  <c r="Q98" i="13"/>
  <c r="V98" i="13"/>
  <c r="I99" i="13"/>
  <c r="M100" i="13"/>
  <c r="O100" i="13"/>
  <c r="Q100" i="13"/>
  <c r="V100" i="13"/>
  <c r="M101" i="13"/>
  <c r="O101" i="13"/>
  <c r="Q101" i="13"/>
  <c r="V101" i="13"/>
  <c r="M102" i="13"/>
  <c r="O102" i="13"/>
  <c r="Q102" i="13"/>
  <c r="V102" i="13"/>
  <c r="M103" i="13"/>
  <c r="O103" i="13"/>
  <c r="Q103" i="13"/>
  <c r="V103" i="13"/>
  <c r="M104" i="13"/>
  <c r="O104" i="13"/>
  <c r="Q104" i="13"/>
  <c r="V104" i="13"/>
  <c r="M106" i="13"/>
  <c r="O106" i="13"/>
  <c r="Q106" i="13"/>
  <c r="V106" i="13"/>
  <c r="M108" i="13"/>
  <c r="O108" i="13"/>
  <c r="Q108" i="13"/>
  <c r="V108" i="13"/>
  <c r="M109" i="13"/>
  <c r="O109" i="13"/>
  <c r="Q109" i="13"/>
  <c r="V109" i="13"/>
  <c r="M111" i="13"/>
  <c r="O111" i="13"/>
  <c r="Q111" i="13"/>
  <c r="V111" i="13"/>
  <c r="M113" i="13"/>
  <c r="O113" i="13"/>
  <c r="Q113" i="13"/>
  <c r="V113" i="13"/>
  <c r="M114" i="13"/>
  <c r="O114" i="13"/>
  <c r="Q114" i="13"/>
  <c r="V114" i="13"/>
  <c r="M116" i="13"/>
  <c r="O116" i="13"/>
  <c r="Q116" i="13"/>
  <c r="V116" i="13"/>
  <c r="M118" i="13"/>
  <c r="O118" i="13"/>
  <c r="Q118" i="13"/>
  <c r="V118" i="13"/>
  <c r="M119" i="13"/>
  <c r="O119" i="13"/>
  <c r="Q119" i="13"/>
  <c r="V119" i="13"/>
  <c r="M121" i="13"/>
  <c r="O121" i="13"/>
  <c r="Q121" i="13"/>
  <c r="V121" i="13"/>
  <c r="M123" i="13"/>
  <c r="O123" i="13"/>
  <c r="Q123" i="13"/>
  <c r="V123" i="13"/>
  <c r="M124" i="13"/>
  <c r="O124" i="13"/>
  <c r="Q124" i="13"/>
  <c r="V124" i="13"/>
  <c r="M126" i="13"/>
  <c r="O126" i="13"/>
  <c r="Q126" i="13"/>
  <c r="V126" i="13"/>
  <c r="M128" i="13"/>
  <c r="O128" i="13"/>
  <c r="Q128" i="13"/>
  <c r="V128" i="13"/>
  <c r="M129" i="13"/>
  <c r="O129" i="13"/>
  <c r="Q129" i="13"/>
  <c r="V129" i="13"/>
  <c r="M131" i="13"/>
  <c r="O131" i="13"/>
  <c r="Q131" i="13"/>
  <c r="V131" i="13"/>
  <c r="M133" i="13"/>
  <c r="O133" i="13"/>
  <c r="Q133" i="13"/>
  <c r="V133" i="13"/>
  <c r="M134" i="13"/>
  <c r="O134" i="13"/>
  <c r="Q134" i="13"/>
  <c r="V134" i="13"/>
  <c r="M135" i="13"/>
  <c r="O135" i="13"/>
  <c r="Q135" i="13"/>
  <c r="V135" i="13"/>
  <c r="M136" i="13"/>
  <c r="O136" i="13"/>
  <c r="Q136" i="13"/>
  <c r="V136" i="13"/>
  <c r="M137" i="13"/>
  <c r="O137" i="13"/>
  <c r="Q137" i="13"/>
  <c r="V137" i="13"/>
  <c r="M138" i="13"/>
  <c r="O138" i="13"/>
  <c r="Q138" i="13"/>
  <c r="V138" i="13"/>
  <c r="M140" i="13"/>
  <c r="I139" i="13"/>
  <c r="K139" i="13"/>
  <c r="O140" i="13"/>
  <c r="Q140" i="13"/>
  <c r="V140" i="13"/>
  <c r="M141" i="13"/>
  <c r="O141" i="13"/>
  <c r="Q141" i="13"/>
  <c r="V141" i="13"/>
  <c r="M142" i="13"/>
  <c r="O142" i="13"/>
  <c r="Q142" i="13"/>
  <c r="V142" i="13"/>
  <c r="M143" i="13"/>
  <c r="O143" i="13"/>
  <c r="Q143" i="13"/>
  <c r="V143" i="13"/>
  <c r="I144" i="13"/>
  <c r="K144" i="13"/>
  <c r="O145" i="13"/>
  <c r="Q145" i="13"/>
  <c r="V145" i="13"/>
  <c r="M146" i="13"/>
  <c r="O146" i="13"/>
  <c r="Q146" i="13"/>
  <c r="V146" i="13"/>
  <c r="M147" i="13"/>
  <c r="O147" i="13"/>
  <c r="Q147" i="13"/>
  <c r="V147" i="13"/>
  <c r="M148" i="13"/>
  <c r="O148" i="13"/>
  <c r="Q148" i="13"/>
  <c r="V148" i="13"/>
  <c r="M150" i="13"/>
  <c r="I149" i="13"/>
  <c r="K149" i="13"/>
  <c r="O150" i="13"/>
  <c r="Q150" i="13"/>
  <c r="V150" i="13"/>
  <c r="V149" i="13" s="1"/>
  <c r="M151" i="13"/>
  <c r="O151" i="13"/>
  <c r="Q151" i="13"/>
  <c r="V151" i="13"/>
  <c r="M152" i="13"/>
  <c r="O152" i="13"/>
  <c r="Q152" i="13"/>
  <c r="V152" i="13"/>
  <c r="M153" i="13"/>
  <c r="O153" i="13"/>
  <c r="Q153" i="13"/>
  <c r="V153" i="13"/>
  <c r="M154" i="13"/>
  <c r="O154" i="13"/>
  <c r="Q154" i="13"/>
  <c r="V154" i="13"/>
  <c r="AE156" i="13"/>
  <c r="F39" i="1" s="1"/>
  <c r="G8" i="12"/>
  <c r="I8" i="12"/>
  <c r="G47" i="1" s="1"/>
  <c r="K8" i="12"/>
  <c r="H47" i="1" s="1"/>
  <c r="O9" i="12"/>
  <c r="Q9" i="12"/>
  <c r="V9" i="12"/>
  <c r="M10" i="12"/>
  <c r="O10" i="12"/>
  <c r="Q10" i="12"/>
  <c r="V10" i="12"/>
  <c r="M11" i="12"/>
  <c r="O11" i="12"/>
  <c r="Q11" i="12"/>
  <c r="V11" i="12"/>
  <c r="M12" i="12"/>
  <c r="O12" i="12"/>
  <c r="Q12" i="12"/>
  <c r="V12" i="12"/>
  <c r="M13" i="12"/>
  <c r="O13" i="12"/>
  <c r="Q13" i="12"/>
  <c r="V13" i="12"/>
  <c r="M14" i="12"/>
  <c r="O14" i="12"/>
  <c r="Q14" i="12"/>
  <c r="V14" i="12"/>
  <c r="M15" i="12"/>
  <c r="O15" i="12"/>
  <c r="Q15" i="12"/>
  <c r="V15" i="12"/>
  <c r="M16" i="12"/>
  <c r="O16" i="12"/>
  <c r="Q16" i="12"/>
  <c r="V16" i="12"/>
  <c r="M17" i="12"/>
  <c r="O17" i="12"/>
  <c r="Q17" i="12"/>
  <c r="V17" i="12"/>
  <c r="M19" i="12"/>
  <c r="I18" i="12"/>
  <c r="K18" i="12"/>
  <c r="O19" i="12"/>
  <c r="Q19" i="12"/>
  <c r="V19" i="12"/>
  <c r="M20" i="12"/>
  <c r="O20" i="12"/>
  <c r="Q20" i="12"/>
  <c r="V20" i="12"/>
  <c r="M21" i="12"/>
  <c r="O21" i="12"/>
  <c r="Q21" i="12"/>
  <c r="V21" i="12"/>
  <c r="M22" i="12"/>
  <c r="O22" i="12"/>
  <c r="Q22" i="12"/>
  <c r="V22" i="12"/>
  <c r="M23" i="12"/>
  <c r="O23" i="12"/>
  <c r="Q23" i="12"/>
  <c r="V23" i="12"/>
  <c r="M24" i="12"/>
  <c r="O24" i="12"/>
  <c r="Q24" i="12"/>
  <c r="V24" i="12"/>
  <c r="M25" i="12"/>
  <c r="O25" i="12"/>
  <c r="Q25" i="12"/>
  <c r="V25" i="12"/>
  <c r="M26" i="12"/>
  <c r="O26" i="12"/>
  <c r="Q26" i="12"/>
  <c r="V26" i="12"/>
  <c r="M27" i="12"/>
  <c r="O27" i="12"/>
  <c r="Q27" i="12"/>
  <c r="V27" i="12"/>
  <c r="M29" i="12"/>
  <c r="M28" i="12" s="1"/>
  <c r="I28" i="12"/>
  <c r="G49" i="1" s="1"/>
  <c r="K28" i="12"/>
  <c r="H49" i="1" s="1"/>
  <c r="O29" i="12"/>
  <c r="O28" i="12" s="1"/>
  <c r="Q29" i="12"/>
  <c r="Q28" i="12" s="1"/>
  <c r="V29" i="12"/>
  <c r="V28" i="12" s="1"/>
  <c r="I30" i="12"/>
  <c r="K30" i="12"/>
  <c r="O31" i="12"/>
  <c r="O30" i="12" s="1"/>
  <c r="Q31" i="12"/>
  <c r="Q30" i="12" s="1"/>
  <c r="V31" i="12"/>
  <c r="V30" i="12" s="1"/>
  <c r="G33" i="12"/>
  <c r="I33" i="12"/>
  <c r="G51" i="1" s="1"/>
  <c r="K33" i="12"/>
  <c r="H51" i="1" s="1"/>
  <c r="O34" i="12"/>
  <c r="O33" i="12" s="1"/>
  <c r="Q34" i="12"/>
  <c r="Q33" i="12" s="1"/>
  <c r="V34" i="12"/>
  <c r="V33" i="12" s="1"/>
  <c r="I35" i="12"/>
  <c r="K35" i="12"/>
  <c r="O36" i="12"/>
  <c r="Q36" i="12"/>
  <c r="V36" i="12"/>
  <c r="M37" i="12"/>
  <c r="O37" i="12"/>
  <c r="Q37" i="12"/>
  <c r="V37" i="12"/>
  <c r="M38" i="12"/>
  <c r="O38" i="12"/>
  <c r="Q38" i="12"/>
  <c r="V38" i="12"/>
  <c r="M39" i="12"/>
  <c r="O39" i="12"/>
  <c r="Q39" i="12"/>
  <c r="V39" i="12"/>
  <c r="M41" i="12"/>
  <c r="O41" i="12"/>
  <c r="Q41" i="12"/>
  <c r="V41" i="12"/>
  <c r="M42" i="12"/>
  <c r="O42" i="12"/>
  <c r="Q42" i="12"/>
  <c r="V42" i="12"/>
  <c r="M43" i="12"/>
  <c r="O43" i="12"/>
  <c r="Q43" i="12"/>
  <c r="V43" i="12"/>
  <c r="M44" i="12"/>
  <c r="O44" i="12"/>
  <c r="Q44" i="12"/>
  <c r="V44" i="12"/>
  <c r="M45" i="12"/>
  <c r="O45" i="12"/>
  <c r="Q45" i="12"/>
  <c r="V45" i="12"/>
  <c r="M46" i="12"/>
  <c r="O46" i="12"/>
  <c r="Q46" i="12"/>
  <c r="V46" i="12"/>
  <c r="M47" i="12"/>
  <c r="O47" i="12"/>
  <c r="Q47" i="12"/>
  <c r="V47" i="12"/>
  <c r="M48" i="12"/>
  <c r="O48" i="12"/>
  <c r="Q48" i="12"/>
  <c r="V48" i="12"/>
  <c r="M49" i="12"/>
  <c r="O49" i="12"/>
  <c r="Q49" i="12"/>
  <c r="V49" i="12"/>
  <c r="M50" i="12"/>
  <c r="O50" i="12"/>
  <c r="Q50" i="12"/>
  <c r="V50" i="12"/>
  <c r="M51" i="12"/>
  <c r="O51" i="12"/>
  <c r="Q51" i="12"/>
  <c r="V51" i="12"/>
  <c r="M52" i="12"/>
  <c r="O52" i="12"/>
  <c r="Q52" i="12"/>
  <c r="V52" i="12"/>
  <c r="M53" i="12"/>
  <c r="O53" i="12"/>
  <c r="Q53" i="12"/>
  <c r="V53" i="12"/>
  <c r="M54" i="12"/>
  <c r="O54" i="12"/>
  <c r="Q54" i="12"/>
  <c r="V54" i="12"/>
  <c r="M55" i="12"/>
  <c r="O55" i="12"/>
  <c r="Q55" i="12"/>
  <c r="V55" i="12"/>
  <c r="M56" i="12"/>
  <c r="O56" i="12"/>
  <c r="Q56" i="12"/>
  <c r="V56" i="12"/>
  <c r="M57" i="12"/>
  <c r="O57" i="12"/>
  <c r="Q57" i="12"/>
  <c r="V57" i="12"/>
  <c r="M58" i="12"/>
  <c r="O58" i="12"/>
  <c r="Q58" i="12"/>
  <c r="V58" i="12"/>
  <c r="M59" i="12"/>
  <c r="O59" i="12"/>
  <c r="Q59" i="12"/>
  <c r="V59" i="12"/>
  <c r="M60" i="12"/>
  <c r="O60" i="12"/>
  <c r="Q60" i="12"/>
  <c r="V60" i="12"/>
  <c r="M61" i="12"/>
  <c r="O61" i="12"/>
  <c r="Q61" i="12"/>
  <c r="V61" i="12"/>
  <c r="M62" i="12"/>
  <c r="O62" i="12"/>
  <c r="Q62" i="12"/>
  <c r="V62" i="12"/>
  <c r="M63" i="12"/>
  <c r="O63" i="12"/>
  <c r="Q63" i="12"/>
  <c r="V63" i="12"/>
  <c r="M64" i="12"/>
  <c r="O64" i="12"/>
  <c r="Q64" i="12"/>
  <c r="V64" i="12"/>
  <c r="M65" i="12"/>
  <c r="O65" i="12"/>
  <c r="Q65" i="12"/>
  <c r="V65" i="12"/>
  <c r="M66" i="12"/>
  <c r="O66" i="12"/>
  <c r="Q66" i="12"/>
  <c r="V66" i="12"/>
  <c r="M67" i="12"/>
  <c r="O67" i="12"/>
  <c r="Q67" i="12"/>
  <c r="V67" i="12"/>
  <c r="M68" i="12"/>
  <c r="O68" i="12"/>
  <c r="Q68" i="12"/>
  <c r="V68" i="12"/>
  <c r="M69" i="12"/>
  <c r="O69" i="12"/>
  <c r="Q69" i="12"/>
  <c r="V69" i="12"/>
  <c r="M70" i="12"/>
  <c r="O70" i="12"/>
  <c r="Q70" i="12"/>
  <c r="V70" i="12"/>
  <c r="M71" i="12"/>
  <c r="O71" i="12"/>
  <c r="Q71" i="12"/>
  <c r="V71" i="12"/>
  <c r="M72" i="12"/>
  <c r="O72" i="12"/>
  <c r="Q72" i="12"/>
  <c r="V72" i="12"/>
  <c r="M73" i="12"/>
  <c r="O73" i="12"/>
  <c r="Q73" i="12"/>
  <c r="V73" i="12"/>
  <c r="M74" i="12"/>
  <c r="O74" i="12"/>
  <c r="Q74" i="12"/>
  <c r="V74" i="12"/>
  <c r="M75" i="12"/>
  <c r="O75" i="12"/>
  <c r="Q75" i="12"/>
  <c r="V75" i="12"/>
  <c r="M76" i="12"/>
  <c r="O76" i="12"/>
  <c r="Q76" i="12"/>
  <c r="V76" i="12"/>
  <c r="M77" i="12"/>
  <c r="O77" i="12"/>
  <c r="Q77" i="12"/>
  <c r="V77" i="12"/>
  <c r="M78" i="12"/>
  <c r="O78" i="12"/>
  <c r="Q78" i="12"/>
  <c r="V78" i="12"/>
  <c r="M79" i="12"/>
  <c r="O79" i="12"/>
  <c r="Q79" i="12"/>
  <c r="V79" i="12"/>
  <c r="M80" i="12"/>
  <c r="O80" i="12"/>
  <c r="Q80" i="12"/>
  <c r="V80" i="12"/>
  <c r="M81" i="12"/>
  <c r="O81" i="12"/>
  <c r="Q81" i="12"/>
  <c r="V81" i="12"/>
  <c r="M82" i="12"/>
  <c r="O82" i="12"/>
  <c r="Q82" i="12"/>
  <c r="V82" i="12"/>
  <c r="M83" i="12"/>
  <c r="O83" i="12"/>
  <c r="Q83" i="12"/>
  <c r="V83" i="12"/>
  <c r="M84" i="12"/>
  <c r="O84" i="12"/>
  <c r="Q84" i="12"/>
  <c r="V84" i="12"/>
  <c r="M85" i="12"/>
  <c r="O85" i="12"/>
  <c r="Q85" i="12"/>
  <c r="V85" i="12"/>
  <c r="M86" i="12"/>
  <c r="O86" i="12"/>
  <c r="Q86" i="12"/>
  <c r="V86" i="12"/>
  <c r="M87" i="12"/>
  <c r="O87" i="12"/>
  <c r="Q87" i="12"/>
  <c r="V87" i="12"/>
  <c r="M88" i="12"/>
  <c r="O88" i="12"/>
  <c r="Q88" i="12"/>
  <c r="V88" i="12"/>
  <c r="M89" i="12"/>
  <c r="O89" i="12"/>
  <c r="Q89" i="12"/>
  <c r="V89" i="12"/>
  <c r="M90" i="12"/>
  <c r="O90" i="12"/>
  <c r="Q90" i="12"/>
  <c r="V90" i="12"/>
  <c r="M91" i="12"/>
  <c r="O91" i="12"/>
  <c r="Q91" i="12"/>
  <c r="V91" i="12"/>
  <c r="M92" i="12"/>
  <c r="O92" i="12"/>
  <c r="Q92" i="12"/>
  <c r="V92" i="12"/>
  <c r="M93" i="12"/>
  <c r="O93" i="12"/>
  <c r="Q93" i="12"/>
  <c r="V93" i="12"/>
  <c r="M94" i="12"/>
  <c r="O94" i="12"/>
  <c r="Q94" i="12"/>
  <c r="V94" i="12"/>
  <c r="M95" i="12"/>
  <c r="O95" i="12"/>
  <c r="Q95" i="12"/>
  <c r="V95" i="12"/>
  <c r="M96" i="12"/>
  <c r="O96" i="12"/>
  <c r="Q96" i="12"/>
  <c r="V96" i="12"/>
  <c r="M97" i="12"/>
  <c r="O97" i="12"/>
  <c r="Q97" i="12"/>
  <c r="V97" i="12"/>
  <c r="M98" i="12"/>
  <c r="O98" i="12"/>
  <c r="Q98" i="12"/>
  <c r="V98" i="12"/>
  <c r="M99" i="12"/>
  <c r="O99" i="12"/>
  <c r="Q99" i="12"/>
  <c r="V99" i="12"/>
  <c r="M100" i="12"/>
  <c r="O100" i="12"/>
  <c r="Q100" i="12"/>
  <c r="V100" i="12"/>
  <c r="M101" i="12"/>
  <c r="O101" i="12"/>
  <c r="Q101" i="12"/>
  <c r="V101" i="12"/>
  <c r="M102" i="12"/>
  <c r="O102" i="12"/>
  <c r="Q102" i="12"/>
  <c r="V102" i="12"/>
  <c r="M103" i="12"/>
  <c r="O103" i="12"/>
  <c r="Q103" i="12"/>
  <c r="V103" i="12"/>
  <c r="M104" i="12"/>
  <c r="O104" i="12"/>
  <c r="Q104" i="12"/>
  <c r="V104" i="12"/>
  <c r="M105" i="12"/>
  <c r="O105" i="12"/>
  <c r="Q105" i="12"/>
  <c r="V105" i="12"/>
  <c r="M106" i="12"/>
  <c r="O106" i="12"/>
  <c r="Q106" i="12"/>
  <c r="V106" i="12"/>
  <c r="M107" i="12"/>
  <c r="O107" i="12"/>
  <c r="Q107" i="12"/>
  <c r="V107" i="12"/>
  <c r="M108" i="12"/>
  <c r="O108" i="12"/>
  <c r="Q108" i="12"/>
  <c r="V108" i="12"/>
  <c r="M109" i="12"/>
  <c r="O109" i="12"/>
  <c r="Q109" i="12"/>
  <c r="V109" i="12"/>
  <c r="I110" i="12"/>
  <c r="K110" i="12"/>
  <c r="O111" i="12"/>
  <c r="Q111" i="12"/>
  <c r="V111" i="12"/>
  <c r="M112" i="12"/>
  <c r="O112" i="12"/>
  <c r="Q112" i="12"/>
  <c r="V112" i="12"/>
  <c r="M113" i="12"/>
  <c r="O113" i="12"/>
  <c r="Q113" i="12"/>
  <c r="V113" i="12"/>
  <c r="M115" i="12"/>
  <c r="I114" i="12"/>
  <c r="K114" i="12"/>
  <c r="O115" i="12"/>
  <c r="Q115" i="12"/>
  <c r="V115" i="12"/>
  <c r="M116" i="12"/>
  <c r="O116" i="12"/>
  <c r="Q116" i="12"/>
  <c r="V116" i="12"/>
  <c r="M117" i="12"/>
  <c r="O117" i="12"/>
  <c r="Q117" i="12"/>
  <c r="V117" i="12"/>
  <c r="M118" i="12"/>
  <c r="O118" i="12"/>
  <c r="Q118" i="12"/>
  <c r="V118" i="12"/>
  <c r="G119" i="12"/>
  <c r="I119" i="12"/>
  <c r="K119" i="12"/>
  <c r="O120" i="12"/>
  <c r="Q120" i="12"/>
  <c r="V120" i="12"/>
  <c r="M121" i="12"/>
  <c r="O121" i="12"/>
  <c r="Q121" i="12"/>
  <c r="V121" i="12"/>
  <c r="M122" i="12"/>
  <c r="O122" i="12"/>
  <c r="Q122" i="12"/>
  <c r="V122" i="12"/>
  <c r="M123" i="12"/>
  <c r="O123" i="12"/>
  <c r="Q123" i="12"/>
  <c r="V123" i="12"/>
  <c r="M124" i="12"/>
  <c r="O124" i="12"/>
  <c r="Q124" i="12"/>
  <c r="V124" i="12"/>
  <c r="AE126" i="12"/>
  <c r="F38" i="1" s="1"/>
  <c r="I17" i="1"/>
  <c r="G17" i="1"/>
  <c r="E17" i="1"/>
  <c r="I60" i="1"/>
  <c r="J59" i="1" s="1"/>
  <c r="H40" i="1"/>
  <c r="Q8" i="13" l="1"/>
  <c r="O8" i="13"/>
  <c r="O35" i="12"/>
  <c r="O114" i="12"/>
  <c r="V14" i="13"/>
  <c r="Q48" i="13"/>
  <c r="Q14" i="13"/>
  <c r="V8" i="12"/>
  <c r="Q149" i="13"/>
  <c r="O14" i="13"/>
  <c r="G50" i="1"/>
  <c r="Q99" i="13"/>
  <c r="O25" i="13"/>
  <c r="Q8" i="12"/>
  <c r="O149" i="13"/>
  <c r="V144" i="13"/>
  <c r="V119" i="12"/>
  <c r="V110" i="12"/>
  <c r="V18" i="12"/>
  <c r="O8" i="12"/>
  <c r="Q144" i="13"/>
  <c r="V139" i="13"/>
  <c r="Q110" i="12"/>
  <c r="Q139" i="13"/>
  <c r="O119" i="12"/>
  <c r="V114" i="12"/>
  <c r="O110" i="12"/>
  <c r="V35" i="12"/>
  <c r="O18" i="12"/>
  <c r="O139" i="13"/>
  <c r="V25" i="13"/>
  <c r="Q119" i="12"/>
  <c r="Q18" i="12"/>
  <c r="O144" i="13"/>
  <c r="Q114" i="12"/>
  <c r="Q35" i="12"/>
  <c r="Q25" i="13"/>
  <c r="J58" i="1"/>
  <c r="J48" i="1"/>
  <c r="J51" i="1"/>
  <c r="J53" i="1"/>
  <c r="J55" i="1"/>
  <c r="J49" i="1"/>
  <c r="J56" i="1"/>
  <c r="J47" i="1"/>
  <c r="J52" i="1"/>
  <c r="J57" i="1"/>
  <c r="H59" i="1"/>
  <c r="G16" i="1" s="1"/>
  <c r="G59" i="1"/>
  <c r="E16" i="1" s="1"/>
  <c r="H58" i="1"/>
  <c r="G58" i="1"/>
  <c r="G52" i="1"/>
  <c r="H52" i="1"/>
  <c r="H54" i="1"/>
  <c r="G54" i="1"/>
  <c r="E14" i="1" s="1"/>
  <c r="H50" i="1"/>
  <c r="G48" i="1"/>
  <c r="H48" i="1"/>
  <c r="M139" i="13"/>
  <c r="F36" i="1"/>
  <c r="F37" i="1"/>
  <c r="J50" i="1"/>
  <c r="J54" i="1"/>
  <c r="AF156" i="13"/>
  <c r="M99" i="13"/>
  <c r="M149" i="13"/>
  <c r="M145" i="13"/>
  <c r="M144" i="13" s="1"/>
  <c r="G144" i="13"/>
  <c r="G139" i="13"/>
  <c r="V48" i="13"/>
  <c r="G46" i="13"/>
  <c r="M47" i="13"/>
  <c r="M46" i="13" s="1"/>
  <c r="O99" i="13"/>
  <c r="G99" i="13"/>
  <c r="M48" i="13"/>
  <c r="M14" i="13"/>
  <c r="G149" i="13"/>
  <c r="O48" i="13"/>
  <c r="V99" i="13"/>
  <c r="K99" i="13"/>
  <c r="K48" i="13"/>
  <c r="H56" i="1" s="1"/>
  <c r="M25" i="13"/>
  <c r="G48" i="13"/>
  <c r="G11" i="13"/>
  <c r="M9" i="13"/>
  <c r="M8" i="13" s="1"/>
  <c r="G14" i="13"/>
  <c r="G25" i="13"/>
  <c r="M114" i="12"/>
  <c r="AF126" i="12"/>
  <c r="G38" i="1" s="1"/>
  <c r="I38" i="1" s="1"/>
  <c r="M111" i="12"/>
  <c r="M110" i="12" s="1"/>
  <c r="G110" i="12"/>
  <c r="M120" i="12"/>
  <c r="M119" i="12" s="1"/>
  <c r="Q40" i="12"/>
  <c r="M40" i="12"/>
  <c r="O40" i="12"/>
  <c r="M36" i="12"/>
  <c r="M35" i="12" s="1"/>
  <c r="G35" i="12"/>
  <c r="G114" i="12"/>
  <c r="K40" i="12"/>
  <c r="M31" i="12"/>
  <c r="M30" i="12" s="1"/>
  <c r="G30" i="12"/>
  <c r="V40" i="12"/>
  <c r="I40" i="12"/>
  <c r="G57" i="1" s="1"/>
  <c r="E15" i="1" s="1"/>
  <c r="M18" i="12"/>
  <c r="M34" i="12"/>
  <c r="M33" i="12" s="1"/>
  <c r="G18" i="12"/>
  <c r="M9" i="12"/>
  <c r="M8" i="12" s="1"/>
  <c r="G40" i="12"/>
  <c r="G28" i="12"/>
  <c r="I18" i="1"/>
  <c r="J25" i="1"/>
  <c r="J23" i="1"/>
  <c r="G35" i="1"/>
  <c r="F35" i="1"/>
  <c r="J20" i="1"/>
  <c r="J21" i="1"/>
  <c r="J22" i="1"/>
  <c r="J24" i="1"/>
  <c r="E21" i="1"/>
  <c r="E23" i="1"/>
  <c r="G13" i="1" l="1"/>
  <c r="G14" i="1"/>
  <c r="J60" i="1"/>
  <c r="H57" i="1"/>
  <c r="G15" i="1" s="1"/>
  <c r="G60" i="1"/>
  <c r="E13" i="1"/>
  <c r="E18" i="1" s="1"/>
  <c r="H60" i="1"/>
  <c r="F40" i="1"/>
  <c r="G20" i="1" s="1"/>
  <c r="G39" i="1"/>
  <c r="I39" i="1" s="1"/>
  <c r="G37" i="1"/>
  <c r="I37" i="1" s="1"/>
  <c r="G36" i="1"/>
  <c r="G40" i="1" s="1"/>
  <c r="G22" i="1" s="1"/>
  <c r="G18" i="1" l="1"/>
  <c r="A24" i="1"/>
  <c r="A25" i="1" s="1"/>
  <c r="G25" i="1" s="1"/>
  <c r="G24" i="1" s="1"/>
  <c r="G26" i="1" s="1"/>
  <c r="I36" i="1"/>
  <c r="I40" i="1" s="1"/>
  <c r="J37" i="1" l="1"/>
  <c r="J36" i="1"/>
  <c r="J40" i="1" s="1"/>
  <c r="J38" i="1"/>
  <c r="J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AB27A064-89A8-49C7-8A65-DB2B2986FE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CDF052-4F08-4376-8A2C-A10F8EBD584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CB9089F5-CB6C-4C32-A3B1-B3125985F0C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B2D75B0-4BB0-450D-BDD3-694EDDB6D5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<sst xmlns="http://schemas.openxmlformats.org/spreadsheetml/2006/main" count="1953" uniqueCount="503">
  <si>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</si>
  <si>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</si>
  <si>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</si>
  <si>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</si>
  <si>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</si>
  <si>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</si>
  <si>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</si>
  <si>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</si>
  <si>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</si>
  <si>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</si>
  <si>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</si>
  <si>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</si>
  <si>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</si>
  <si>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</si>
  <si>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</si>
  <si>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</si>
  <si>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</si>
  <si>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</si>
  <si>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</si>
  <si>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</si>
  <si>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</si>
  <si>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</si>
  <si>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</si>
  <si>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</si>
  <si>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</si>
  <si>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</si>
  <si>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</si>
  <si>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</si>
  <si>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</si>
  <si>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</si>
  <si>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</si>
  <si>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</si>
  <si>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</si>
  <si>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</si>
  <si>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</si>
  <si>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</si>
  <si>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</si>
  <si>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</si>
  <si>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</si>
  <si>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 xml:space="preserve"> </t>
  </si>
  <si>
    <t>1</t>
  </si>
  <si>
    <t>Stavba</t>
  </si>
  <si>
    <t>01</t>
  </si>
  <si>
    <t>KANALIZACE</t>
  </si>
  <si>
    <t>02</t>
  </si>
  <si>
    <t>VODOVOD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</si>
  <si>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</si>
  <si>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</si>
  <si>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</si>
  <si>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</si>
  <si>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</si>
  <si>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</si>
  <si>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</si>
  <si>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</si>
  <si>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</si>
  <si>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96</t>
  </si>
  <si>
    <t>Bourání konstrukcí</t>
  </si>
  <si>
    <t>99</t>
  </si>
  <si>
    <t>Staveništní přesun hmot</t>
  </si>
  <si>
    <t>O</t>
  </si>
  <si>
    <t xml:space="preserve">Ostatní </t>
  </si>
  <si>
    <t>722</t>
  </si>
  <si>
    <t>Vnitřní vodovod</t>
  </si>
  <si>
    <t>725</t>
  </si>
  <si>
    <t>Zařizovací předměty</t>
  </si>
  <si>
    <t>726</t>
  </si>
  <si>
    <t>Předstěnové systémy</t>
  </si>
  <si>
    <t>734</t>
  </si>
  <si>
    <t>Armatury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</si>
  <si>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</si>
  <si>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</si>
  <si>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</si>
  <si>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</si>
  <si>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</si>
  <si>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</si>
  <si>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</si>
  <si>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</si>
  <si>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</si>
  <si>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</si>
  <si>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</si>
  <si>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</si>
  <si>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</si>
  <si>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</si>
  <si>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</si>
  <si>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</si>
  <si>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</si>
  <si>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</si>
  <si>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</si>
  <si>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</si>
  <si>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</si>
  <si>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</si>
  <si>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</si>
  <si>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</si>
  <si>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</si>
  <si>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</si>
  <si>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</si>
  <si>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</si>
  <si>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</si>
  <si>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</si>
  <si>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</si>
  <si>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</si>
  <si>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</si>
  <si>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</si>
  <si>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Z02</t>
  </si>
  <si>
    <t>Zemní práce pro kanalizaci vně objektu vč. písk.lože 10cm, obsypu zásypu</t>
  </si>
  <si>
    <t xml:space="preserve">m3    </t>
  </si>
  <si>
    <t>Vlastní</t>
  </si>
  <si>
    <t>Indiv</t>
  </si>
  <si>
    <t>Práce</t>
  </si>
  <si>
    <t>POL1_</t>
  </si>
  <si>
    <t>Z01</t>
  </si>
  <si>
    <t>Zemní práce pro kanalizaci uvnitř objektu vč. písk.lože 10cm, obsypu zásypu, odvozu sutě na skládku</t>
  </si>
  <si>
    <t>115101201</t>
  </si>
  <si>
    <t>Čerpání vody na výšku do 10 m, přítok do 500 l/min</t>
  </si>
  <si>
    <t>h</t>
  </si>
  <si>
    <t>RTS 21/ I</t>
  </si>
  <si>
    <t>115101301</t>
  </si>
  <si>
    <t>Pohotovost čerp.soupravy, výška 10 m, přítok 500 l</t>
  </si>
  <si>
    <t>den</t>
  </si>
  <si>
    <t>151101111</t>
  </si>
  <si>
    <t>Odstranění pažení stěn rýh - příložné - hl. do 2 m</t>
  </si>
  <si>
    <t>m2</t>
  </si>
  <si>
    <t>151101101</t>
  </si>
  <si>
    <t>Pažení a rozepření stěn rýh - příložné - hl.do 2 m</t>
  </si>
  <si>
    <t>175101101</t>
  </si>
  <si>
    <t>Obsyp potrubí bez prohození sypaniny s dodáním štěrkopísku frakce 0 - 22 mm</t>
  </si>
  <si>
    <t>m3</t>
  </si>
  <si>
    <t>174101101</t>
  </si>
  <si>
    <t>Zásyp jam, rýh, šachet se zhutněním , zbytek zeminy rozprostřen po pozemku</t>
  </si>
  <si>
    <t>132201214</t>
  </si>
  <si>
    <t>Hloubení rýh š.do 200 cm hor.3 nad 10000m3,STROJNĚ</t>
  </si>
  <si>
    <t>310100011</t>
  </si>
  <si>
    <t>Zazdívka otvorů ve zdivu, bez úpravy povrchu</t>
  </si>
  <si>
    <t>Agregovaná položka</t>
  </si>
  <si>
    <t>POL2_</t>
  </si>
  <si>
    <t>748211OA0</t>
  </si>
  <si>
    <t>POVRCHOVÁ ÚPRAVA NÁTĚREM</t>
  </si>
  <si>
    <t>M2</t>
  </si>
  <si>
    <t>PU1 M</t>
  </si>
  <si>
    <t>Montážní požární ucpávky DN70</t>
  </si>
  <si>
    <t>kus</t>
  </si>
  <si>
    <t>PU1</t>
  </si>
  <si>
    <t>Požární ucpávka DN70</t>
  </si>
  <si>
    <t>Specifikace</t>
  </si>
  <si>
    <t>POL3_</t>
  </si>
  <si>
    <t>PU3M</t>
  </si>
  <si>
    <t>Montáž požární ucpávky DN110</t>
  </si>
  <si>
    <t>PU3</t>
  </si>
  <si>
    <t>Požární ucpávka DN110</t>
  </si>
  <si>
    <t>59534685</t>
  </si>
  <si>
    <t>Protipožární pěna ocelová tlaková nádoba 700 ml - provedení pro pistole PROFI</t>
  </si>
  <si>
    <t>SPCM</t>
  </si>
  <si>
    <t>Prostup_1</t>
  </si>
  <si>
    <t>Prostup základy</t>
  </si>
  <si>
    <t>Prostup_2</t>
  </si>
  <si>
    <t>Prostup stropem</t>
  </si>
  <si>
    <t>451572111</t>
  </si>
  <si>
    <t>Lože pod potrubí z kameniva těženého 0 - 4 mm</t>
  </si>
  <si>
    <t>974031153</t>
  </si>
  <si>
    <t>Vysekání rýh ve zdi cihelné 10 x 10 cm</t>
  </si>
  <si>
    <t>m</t>
  </si>
  <si>
    <t>146</t>
  </si>
  <si>
    <t>VV</t>
  </si>
  <si>
    <t>998276101</t>
  </si>
  <si>
    <t>Přesun hmot, trubní vedení plastová, otevř. výkop</t>
  </si>
  <si>
    <t>t</t>
  </si>
  <si>
    <t>POL1_1</t>
  </si>
  <si>
    <t>725100002</t>
  </si>
  <si>
    <t>Dřez, baterie, zápachová uzávěrka</t>
  </si>
  <si>
    <t>725329101</t>
  </si>
  <si>
    <t>Montáž dřezů dvojitých</t>
  </si>
  <si>
    <t>soubor</t>
  </si>
  <si>
    <t>55231350</t>
  </si>
  <si>
    <t>Dvoudřez nerez nástavný 501 celoplošný</t>
  </si>
  <si>
    <t>998725201</t>
  </si>
  <si>
    <t xml:space="preserve">Přesun hmot pro zařizovací předměty </t>
  </si>
  <si>
    <t>Přesun hmot</t>
  </si>
  <si>
    <t>POL7_</t>
  </si>
  <si>
    <t>871313121R00T</t>
  </si>
  <si>
    <t>Montáž trub z plastu, gumový kroužek, do DN 150</t>
  </si>
  <si>
    <t>28611260.A</t>
  </si>
  <si>
    <t>Trubka kanalizační KGEM SN 8 PVC 160x4,7x1000</t>
  </si>
  <si>
    <t>28611146.A</t>
  </si>
  <si>
    <t>Trubka kanalizační KGEM SN 4 PVC 125x3,2x1000 mm</t>
  </si>
  <si>
    <t>28611141.A</t>
  </si>
  <si>
    <t>Trubka kanalizační KGEM SN 4 PVC 110x3,2x1000 mm</t>
  </si>
  <si>
    <t>230180032</t>
  </si>
  <si>
    <t>Montáž trub z plastických hmot PE, PP, 125 x 7,1</t>
  </si>
  <si>
    <t>28615244.A</t>
  </si>
  <si>
    <t>Trubka HT s hrdlem D 125 mm délka 1000 mm PP</t>
  </si>
  <si>
    <t>230180028</t>
  </si>
  <si>
    <t>Montáž trub z plastických hmot PE, PP, 110 x 6,2</t>
  </si>
  <si>
    <t>28615234.A</t>
  </si>
  <si>
    <t>Trubka HT s hrdlem D 110 mm délka 1000 mm PP</t>
  </si>
  <si>
    <t>230180024</t>
  </si>
  <si>
    <t>Montáž trub z plastických hmot PE, PP, 75 x 4,3</t>
  </si>
  <si>
    <t>28615224.A</t>
  </si>
  <si>
    <t>Trubka HT s hrdlem D 75 mm délka 1000 mm PP</t>
  </si>
  <si>
    <t>230180018</t>
  </si>
  <si>
    <t>Montáž trub z plastických hmot PE, PP, 50 x 4,5</t>
  </si>
  <si>
    <t>28615214.A</t>
  </si>
  <si>
    <t>Trubka HT s hrdlem D 50 mm délka 1000 mm PP</t>
  </si>
  <si>
    <t>230180014</t>
  </si>
  <si>
    <t>Montáž trub z plastických hmot PE, PP, 40 x 3,6</t>
  </si>
  <si>
    <t>28615204.A</t>
  </si>
  <si>
    <t>Trubka HT s hrdlem D 40 mm délka 1000 mm PP</t>
  </si>
  <si>
    <t>877313123</t>
  </si>
  <si>
    <t>Montáž tvarovek jednoos. plast. gum.kroužek do DN 150</t>
  </si>
  <si>
    <t>28651652.A</t>
  </si>
  <si>
    <t>Koleno kanalizační KGB 110/ 45° PVC</t>
  </si>
  <si>
    <t>28651700.A</t>
  </si>
  <si>
    <t>Odbočka kanalizační KGEA 110/ 110/45° PVC</t>
  </si>
  <si>
    <t>28651657.A</t>
  </si>
  <si>
    <t>Koleno kanalizační KGB 125/ 45° PVC</t>
  </si>
  <si>
    <t>28651690.A</t>
  </si>
  <si>
    <t>Redukce kanalizační KGR 125/ 110 PVC</t>
  </si>
  <si>
    <t>28651701.A</t>
  </si>
  <si>
    <t>Odbočka kanalizační KGEA 125/ 110/45° PVC</t>
  </si>
  <si>
    <t>28651662.A</t>
  </si>
  <si>
    <t>Koleno kanalizační KGB 160/ 45° PVC</t>
  </si>
  <si>
    <t>28651703.A</t>
  </si>
  <si>
    <t>Odbočka kanalizační KGEA 160/ 110/45° PVC</t>
  </si>
  <si>
    <t>28651692.A</t>
  </si>
  <si>
    <t>Redukce kanalizační KGR 160/ 125 PVC</t>
  </si>
  <si>
    <t>28651704.A</t>
  </si>
  <si>
    <t>Odbočka kanalizační KGEA 160/ 125/45° PVC</t>
  </si>
  <si>
    <t>230180068</t>
  </si>
  <si>
    <t>Montáž trubních dílů PE, PP, D 50</t>
  </si>
  <si>
    <t>28615402.ART</t>
  </si>
  <si>
    <t>Redukce HTR DN  50/  40 mm PP</t>
  </si>
  <si>
    <t>721273150</t>
  </si>
  <si>
    <t>Hlavice ventilační přivětrávací   přivzdušňovací ventil, D 50/75/110 mm</t>
  </si>
  <si>
    <t>230180069R00T</t>
  </si>
  <si>
    <t>Montáž trubních dílů PE, PP, D 75</t>
  </si>
  <si>
    <t>28615442.A</t>
  </si>
  <si>
    <t>Kus čisticí HTRE D 75 mm PP</t>
  </si>
  <si>
    <t>28615292.A</t>
  </si>
  <si>
    <t>Koleno HTB D 75 mm 45° PP</t>
  </si>
  <si>
    <t>28615402.A</t>
  </si>
  <si>
    <t>Redukce nesouosá HTR DN  75/  50 mm PP</t>
  </si>
  <si>
    <t>28615350.A</t>
  </si>
  <si>
    <t>Odbočka HTEA D 75/ 50 mm 45° PP</t>
  </si>
  <si>
    <t>230180072</t>
  </si>
  <si>
    <t>Montáž trubních dílů PE, PP, D 110 x 6,2</t>
  </si>
  <si>
    <t>28615443.A</t>
  </si>
  <si>
    <t>Kus čisticí HTRE D 110 mm PP</t>
  </si>
  <si>
    <t>28615297.A</t>
  </si>
  <si>
    <t>Koleno HTB D 110 mm 45° PP</t>
  </si>
  <si>
    <t>28615404.ART</t>
  </si>
  <si>
    <t>Redukce nesouosá HTR DN 110/  50 mm PP</t>
  </si>
  <si>
    <t>28615360.A</t>
  </si>
  <si>
    <t>Odbočka HTEA D 110/ 50 mm 45° PP</t>
  </si>
  <si>
    <t>28615328.ART</t>
  </si>
  <si>
    <t>Odbočka HTDA dvojitá D 110/110-45°</t>
  </si>
  <si>
    <t>28615370.A</t>
  </si>
  <si>
    <t>Odbočka HTEA D 110/ 110 mm 45° PP</t>
  </si>
  <si>
    <t>230180074</t>
  </si>
  <si>
    <t>Montáž trubních dílů PE, PP, D 125 do 7,1</t>
  </si>
  <si>
    <t>28615444.A</t>
  </si>
  <si>
    <t>Kus čisticí HTRE D 125 mm PP</t>
  </si>
  <si>
    <t>28615302.A</t>
  </si>
  <si>
    <t>Koleno HTB D 125 mm 45° PP</t>
  </si>
  <si>
    <t>28615405.A</t>
  </si>
  <si>
    <t>Redukce nesouosá HTR DN 125/110 mm PP</t>
  </si>
  <si>
    <t>28615375.A</t>
  </si>
  <si>
    <t>Odbočka HTEA D 125/ 110 mm 45° PP</t>
  </si>
  <si>
    <t>721223423</t>
  </si>
  <si>
    <t>Vpusť podlahová se zápachovou uzávěrkou HL 310N</t>
  </si>
  <si>
    <t>722190405R00T</t>
  </si>
  <si>
    <t>Vyvedení a upevnění výpustek DN 40</t>
  </si>
  <si>
    <t>722190405</t>
  </si>
  <si>
    <t>Vyvedení a upevnění výpustek DN 50</t>
  </si>
  <si>
    <t>892581111R00TT</t>
  </si>
  <si>
    <t>Vizuální prohlídka před tlakovými zkouškami</t>
  </si>
  <si>
    <t>kpl</t>
  </si>
  <si>
    <t>892581111R00T</t>
  </si>
  <si>
    <t>Zkouška těsnosti kanalizace DN do 160</t>
  </si>
  <si>
    <t>892581111R00TTT</t>
  </si>
  <si>
    <t>Vizuální prohlídka po tlakových zkouškách</t>
  </si>
  <si>
    <t>979082111</t>
  </si>
  <si>
    <t>Vnitrostaveništní doprava suti do 10 m</t>
  </si>
  <si>
    <t>POL1_9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</si>
  <si>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</si>
  <si>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</si>
  <si>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</si>
  <si>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</si>
  <si>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</si>
  <si>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</si>
  <si>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005124010R</t>
  </si>
  <si>
    <t>Koordinační činnost</t>
  </si>
  <si>
    <t>Soubor</t>
  </si>
  <si>
    <t>VRN</t>
  </si>
  <si>
    <t>POL99_8</t>
  </si>
  <si>
    <t>005121020R</t>
  </si>
  <si>
    <t>Provoz zařízení staveniště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</si>
  <si>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</si>
  <si>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</si>
  <si>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</si>
  <si>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</si>
  <si>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</si>
  <si>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</si>
  <si>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</si>
  <si>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</si>
  <si>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</si>
  <si>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</si>
  <si>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722254201</t>
  </si>
  <si>
    <t>Hydrantový systém, box s plnými dveřmi průměr 25/30, stálotvará hadice</t>
  </si>
  <si>
    <t>732339102R00T</t>
  </si>
  <si>
    <t>Montáž nádoby expanzní tlakové</t>
  </si>
  <si>
    <t>48466601</t>
  </si>
  <si>
    <t>Nádoba expanzní vodárenská 8/10</t>
  </si>
  <si>
    <t>48466602</t>
  </si>
  <si>
    <t>Nádoba expanzní vodárenská 12/10</t>
  </si>
  <si>
    <t>55110065RM</t>
  </si>
  <si>
    <t>Montáž flexi hadice</t>
  </si>
  <si>
    <t>55110065</t>
  </si>
  <si>
    <t>Flexi hadice</t>
  </si>
  <si>
    <t>C1M</t>
  </si>
  <si>
    <t>Montáž cirkulačního čerpadla Q=0,4m3/h, h=1,1 m</t>
  </si>
  <si>
    <t>C1</t>
  </si>
  <si>
    <t>Cirkulační čerpadlo Q=0,4m3/h, h=1,1 m</t>
  </si>
  <si>
    <t>C2M</t>
  </si>
  <si>
    <t>Montáž cirkulačního čerpadla Q=0,9m3/h, h=2,5 m</t>
  </si>
  <si>
    <t>C2</t>
  </si>
  <si>
    <t>Cirkulační čerpadlo Q=0,9m3/h, h=2,5 m</t>
  </si>
  <si>
    <t>725100001RA0TT</t>
  </si>
  <si>
    <t>Umyvadlo1, baterie, zápachová uzávěrka</t>
  </si>
  <si>
    <t>725100001</t>
  </si>
  <si>
    <t>Umyvadlo, baterie, zápachová uzávěrka</t>
  </si>
  <si>
    <t>725100001RA0T</t>
  </si>
  <si>
    <t>Umyvadlo i , baterie, zápachová uzávěrka</t>
  </si>
  <si>
    <t>725019101</t>
  </si>
  <si>
    <t>Výlevka stojící s plastovou mřížkou</t>
  </si>
  <si>
    <t>725100006</t>
  </si>
  <si>
    <t>Klozet</t>
  </si>
  <si>
    <t>725100006RA0T</t>
  </si>
  <si>
    <t>Klozet i</t>
  </si>
  <si>
    <t>S1M</t>
  </si>
  <si>
    <t>Montáž sifonu VZT</t>
  </si>
  <si>
    <t>S1</t>
  </si>
  <si>
    <t>Sifon VZT</t>
  </si>
  <si>
    <t>S2M</t>
  </si>
  <si>
    <t>Montáž sifonu VYT</t>
  </si>
  <si>
    <t>S2</t>
  </si>
  <si>
    <t>Sifon VYT</t>
  </si>
  <si>
    <t>S3M</t>
  </si>
  <si>
    <t>Montáž sifon myčka</t>
  </si>
  <si>
    <t>S3</t>
  </si>
  <si>
    <t>Sifon myčka</t>
  </si>
  <si>
    <t>725100005</t>
  </si>
  <si>
    <t>Sprchová kabina, baterie, zápachová uzávěrka</t>
  </si>
  <si>
    <t>725122231</t>
  </si>
  <si>
    <t>Pisoár s radarovým splachovačem</t>
  </si>
  <si>
    <t>725829301</t>
  </si>
  <si>
    <t>Montáž baterie umyv.a dřezové stojánkové</t>
  </si>
  <si>
    <t>551450380RT</t>
  </si>
  <si>
    <t>Baterie nástěnná k výlevce</t>
  </si>
  <si>
    <t>230040005</t>
  </si>
  <si>
    <t>Montáž závitových dílů DN 3/4"</t>
  </si>
  <si>
    <t>55141106</t>
  </si>
  <si>
    <t>Ventil rohový pračkový 1/2" x 3/4" se zpětnou klapkou</t>
  </si>
  <si>
    <t>726211121</t>
  </si>
  <si>
    <t>Předstěnový instalační systém</t>
  </si>
  <si>
    <t>230040004</t>
  </si>
  <si>
    <t>Montáž závitových dílů DN 1/2"</t>
  </si>
  <si>
    <t>73421015</t>
  </si>
  <si>
    <t>Uzavírací kulový kohout závitový (DN15)  1/2"</t>
  </si>
  <si>
    <t xml:space="preserve">kus   </t>
  </si>
  <si>
    <t>73421020</t>
  </si>
  <si>
    <t>Uzavírací kulový kohout závitový (DN20)  3/4"</t>
  </si>
  <si>
    <t>230040006</t>
  </si>
  <si>
    <t>Montáž závitových dílů DN 1"</t>
  </si>
  <si>
    <t>73421025</t>
  </si>
  <si>
    <t>Uzavírací kulový kohout závitový (DN25)   1"</t>
  </si>
  <si>
    <t>230040007</t>
  </si>
  <si>
    <t>Montáž závitových dílů DN 1 1/4"</t>
  </si>
  <si>
    <t>73421032</t>
  </si>
  <si>
    <t>Uzavírací kulový kohout závitový (DN32) 1+3/4"</t>
  </si>
  <si>
    <t>230040008</t>
  </si>
  <si>
    <t>Montáž závitových dílů DN 1 1/2"</t>
  </si>
  <si>
    <t>73421040</t>
  </si>
  <si>
    <t>Uzavírací kulový kohout závitový (DN40)  6/4"</t>
  </si>
  <si>
    <t>230040009</t>
  </si>
  <si>
    <t>Montáž závitových dílů DN 2"</t>
  </si>
  <si>
    <t>73421040TT</t>
  </si>
  <si>
    <t>Uzavírací kulový kohout závitový (DN50)  2"</t>
  </si>
  <si>
    <t>73431025</t>
  </si>
  <si>
    <t>Filtr závitový (DN25)    1"</t>
  </si>
  <si>
    <t>73431015</t>
  </si>
  <si>
    <t>Filtr závitový (DN15)   1/2"</t>
  </si>
  <si>
    <t>ZK1</t>
  </si>
  <si>
    <t>Zpětná klapka DN25</t>
  </si>
  <si>
    <t>ZK2</t>
  </si>
  <si>
    <t>Zpětná klapka DN32</t>
  </si>
  <si>
    <t>230040007R00T</t>
  </si>
  <si>
    <t>Montáž závitových dílů</t>
  </si>
  <si>
    <t>55141100</t>
  </si>
  <si>
    <t>Ventil rohový</t>
  </si>
  <si>
    <t>PR1M</t>
  </si>
  <si>
    <t>Montáž potrubního rozdělovače DN50</t>
  </si>
  <si>
    <t>PR1</t>
  </si>
  <si>
    <t>Potrubní rozdělovač DN50</t>
  </si>
  <si>
    <t>551200350RT</t>
  </si>
  <si>
    <t>Ventil pojistný 8 bar</t>
  </si>
  <si>
    <t>5513805002RM</t>
  </si>
  <si>
    <t>Montáž termostatu do cirkulace TUV, DN 20 kvs 0,45</t>
  </si>
  <si>
    <t>5513805002</t>
  </si>
  <si>
    <t>Termostat do cirkulace TUV, DN 20 kvs 0,45</t>
  </si>
  <si>
    <t>734253117</t>
  </si>
  <si>
    <t>Ventil pojistný</t>
  </si>
  <si>
    <t>38832110RTM</t>
  </si>
  <si>
    <t>Montáž teploměru 0-120°C</t>
  </si>
  <si>
    <t>38832110RT</t>
  </si>
  <si>
    <t>Teploměr 0-120°C</t>
  </si>
  <si>
    <t>M1M</t>
  </si>
  <si>
    <t>Montáž manometru 0-10 Bar</t>
  </si>
  <si>
    <t>M1</t>
  </si>
  <si>
    <t>Manometr 0-10 Bar</t>
  </si>
  <si>
    <t>V1M</t>
  </si>
  <si>
    <t>Montáž vodoměru Qn=2,5 m3/h</t>
  </si>
  <si>
    <t>V1</t>
  </si>
  <si>
    <t>Vodoměr Qn=2,5 m3/h</t>
  </si>
  <si>
    <t>V2M</t>
  </si>
  <si>
    <t>Montáž vodoměru Qn=3,5 m3/h</t>
  </si>
  <si>
    <t>V2</t>
  </si>
  <si>
    <t>Vodoměr Qn=3,5 m3/h</t>
  </si>
  <si>
    <t>V3M</t>
  </si>
  <si>
    <t>Montáž vodoměru Qn=6,3 m3/h</t>
  </si>
  <si>
    <t>V3</t>
  </si>
  <si>
    <t>Vodoměr Qn=6,3 m3/h</t>
  </si>
  <si>
    <t>R1M</t>
  </si>
  <si>
    <t>Montáž uzavírací armatury</t>
  </si>
  <si>
    <t>R1</t>
  </si>
  <si>
    <t>Reflex flow jet uzavírací armatura</t>
  </si>
  <si>
    <t>998734201</t>
  </si>
  <si>
    <t xml:space="preserve">Přesun hmot pro armatury </t>
  </si>
  <si>
    <t>55127226RT</t>
  </si>
  <si>
    <t>Šroubení Ve 4300 G 1/2"</t>
  </si>
  <si>
    <t>55127230</t>
  </si>
  <si>
    <t>Šroubení Ve 4300 G 1"</t>
  </si>
  <si>
    <t>551100161RT</t>
  </si>
  <si>
    <t>Kohout kulový vypouštěcí 1/2"</t>
  </si>
  <si>
    <t>551100201RT</t>
  </si>
  <si>
    <t>Klapka zpětná voda 1/2"</t>
  </si>
  <si>
    <t>230011020R00T</t>
  </si>
  <si>
    <t>Montáž trubky pozinkované</t>
  </si>
  <si>
    <t>14470105RT</t>
  </si>
  <si>
    <t>Trubka pozinkovaná d25</t>
  </si>
  <si>
    <t>230011020R00TT</t>
  </si>
  <si>
    <t>14470118RT</t>
  </si>
  <si>
    <t>Trubka pozinkovaná d50</t>
  </si>
  <si>
    <t>286151870RM</t>
  </si>
  <si>
    <t>Montáž trubky třívrstvé 20x2,8x4000 mm třívrstvá PP-RCT/PP-RCT+BF/PP-RCT, S 3,2, max 90°C</t>
  </si>
  <si>
    <t>128+201+162</t>
  </si>
  <si>
    <t>286151870</t>
  </si>
  <si>
    <t>Trubka třívrstvá 20x2,8x4000 mm třívrstvá PP-RCT/PP-RCT+BF/PP-RCT, S 3,2, max 90°C</t>
  </si>
  <si>
    <t>722181213</t>
  </si>
  <si>
    <t>Izolace návleková tl. stěny 13 mm vnitřní průměr 20 mm</t>
  </si>
  <si>
    <t>286151871RM</t>
  </si>
  <si>
    <t>Montáž trubky třívrstvé 25x3,5x4000 mm třívrstvá PP-RCT/PP-RCT+BF/PP-RCT, S 3,2, max 90°C</t>
  </si>
  <si>
    <t>98+146</t>
  </si>
  <si>
    <t>286151871</t>
  </si>
  <si>
    <t>Trubka třívrstvá 25x3,5x4000 mm třívrstvá PP-RCT/PP-RCT+BF/PP-RCT, S 3,2, max 90°C</t>
  </si>
  <si>
    <t>286151872RM</t>
  </si>
  <si>
    <t>Montáž trubky třívrstvé 32x4,4x4000 mm třívrstvá PP-RCT/PP-RCT+BF/PP-RCT, S 3,2, max 90°C</t>
  </si>
  <si>
    <t>70+105+25</t>
  </si>
  <si>
    <t>286151872</t>
  </si>
  <si>
    <t>Trubka třívrstvá 32x4,4x4000 mm třívrstvá PP-RCT/PP-RCT+BF/PP-RCT, S 3,2, max 90°C</t>
  </si>
  <si>
    <t>286151873RM</t>
  </si>
  <si>
    <t>Montáž trubky třívrstvé 40x5,5x4000 mm třívrstvá PP-RCT/PP-RCT+BF/PP-RCT, S 3,2, max 90°C</t>
  </si>
  <si>
    <t>76+112</t>
  </si>
  <si>
    <t>286151873</t>
  </si>
  <si>
    <t>Trubka třívrstvá 40x5,5x4000 mm třívrstvá PP-RCT/PP-RCT+BF/PP-RCT, S 3,2, max 90°C</t>
  </si>
  <si>
    <t>286151874RM</t>
  </si>
  <si>
    <t>Montáž trubky třívrstvé 50x6,9x4000 mm třívrstvá PP-RCT/PP-RCT+BF/PP-RCT, S 3,2, max 90°C</t>
  </si>
  <si>
    <t>121</t>
  </si>
  <si>
    <t>286151874</t>
  </si>
  <si>
    <t>Trubka třívrstvá 50x6,9x4000 mm třívrstvá PP-RCT/PP-RCT+BF/PP-RCT, S 3,2, max 90°C</t>
  </si>
  <si>
    <t>722181233</t>
  </si>
  <si>
    <t>Izolace návleková tl. stěny 13 mm vnitřní průměr 50 mm</t>
  </si>
  <si>
    <t>RTS 13/ I</t>
  </si>
  <si>
    <t>286151874RTM</t>
  </si>
  <si>
    <t>Montáž trubky třívrstvé 63x8,6x4000 mm třívrstvá PP-RCT/PP-RCT+BF/PP-RCT, S 3,2, max 90°C</t>
  </si>
  <si>
    <t>27</t>
  </si>
  <si>
    <t>286151874RT</t>
  </si>
  <si>
    <t>Trubka třívrstvá 63x8,6x4000 mm třívrstvá PP-RCT/PP-RCT+BF/PP-RCT, S 3,2, max 90°C</t>
  </si>
  <si>
    <t>Izolace návleková tl. stěny 13 mm vnitřní průměr 63 mm</t>
  </si>
  <si>
    <t>722181223RU2T</t>
  </si>
  <si>
    <t>Tepelná izolace tl.15 mm d35 mm</t>
  </si>
  <si>
    <t>722181223RY1T</t>
  </si>
  <si>
    <t>Tepelná izolace tl.15 mm d60 mm</t>
  </si>
  <si>
    <t>722190401</t>
  </si>
  <si>
    <t>Vyvedení a upevnění výpustek DN 15</t>
  </si>
  <si>
    <t>28654400</t>
  </si>
  <si>
    <t>Nástěnka průchozí d 20x1/2" PPR</t>
  </si>
  <si>
    <t>722280108R00T</t>
  </si>
  <si>
    <t>Tlaková zkouška vodovodního potrubí do D63</t>
  </si>
  <si>
    <t>L1</t>
  </si>
  <si>
    <t>Labor. rozbor. pitné vody</t>
  </si>
  <si>
    <t>STAVEBNÍ ÚPRAVY S NÁSTAVBOU A PŘÍSTAVBA OBJEKTU BROWNFIELDU V MĚLČANECH</t>
  </si>
  <si>
    <t>Investor a objednatel:</t>
  </si>
  <si>
    <t>Obec Mělčany; Mělčany 163, 664 64 Mělčany</t>
  </si>
  <si>
    <t>Barbora Kohotová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</si>
</sst>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12" xfId="0" applyNumberForma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164" fontId="17" fillId="0" borderId="47" xfId="0" applyNumberFormat="1" applyFont="1" applyBorder="1" applyAlignment="1">
      <alignment vertical="top" shrinkToFit="1"/>
    </xf>
    <xf numFmtId="4" fontId="17" fillId="0" borderId="47" xfId="0" applyNumberFormat="1" applyFont="1" applyBorder="1" applyAlignment="1">
      <alignment vertical="top" shrinkToFit="1"/>
    </xf>
    <xf numFmtId="4" fontId="17" fillId="3" borderId="47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0" borderId="48" xfId="0" applyNumberFormat="1" applyFont="1" applyBorder="1" applyAlignment="1">
      <alignment vertical="top" shrinkToFit="1"/>
    </xf>
    <xf numFmtId="4" fontId="17" fillId="0" borderId="48" xfId="0" applyNumberFormat="1" applyFont="1" applyBorder="1" applyAlignment="1">
      <alignment vertical="top" shrinkToFit="1"/>
    </xf>
    <xf numFmtId="4" fontId="17" fillId="3" borderId="48" xfId="0" applyNumberFormat="1" applyFont="1" applyFill="1" applyBorder="1" applyAlignment="1" applyProtection="1">
      <alignment vertical="top" shrinkToFit="1"/>
      <protection locked="0"/>
    </xf>
    <xf numFmtId="4" fontId="17" fillId="0" borderId="49" xfId="0" applyNumberFormat="1" applyFont="1" applyBorder="1" applyAlignment="1">
      <alignment vertical="top" shrinkToFi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6" fillId="2" borderId="19" xfId="0" applyNumberFormat="1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8" fillId="0" borderId="34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view="pageBreakPreview" topLeftCell="B1" zoomScale="115" zoomScaleNormal="100" zoomScaleSheetLayoutView="115" workbookViewId="0">
      <selection activeCell="F71" sqref="F7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53" t="s">
        <v>22</v>
      </c>
      <c r="C2" s="54"/>
      <c r="D2" s="201" t="s">
        <v>499</v>
      </c>
      <c r="E2" s="201"/>
      <c r="F2" s="201"/>
      <c r="G2" s="201"/>
      <c r="H2" s="201"/>
      <c r="I2" s="201"/>
      <c r="J2" s="202"/>
      <c r="O2" s="1"/>
    </row>
    <row r="3" spans="1:15" ht="27" hidden="1" customHeight="1" x14ac:dyDescent="0.2">
      <c r="A3" s="2"/>
      <c r="B3" s="55"/>
      <c r="C3" s="54"/>
      <c r="D3" s="56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57"/>
      <c r="C4" s="58"/>
      <c r="D4" s="59"/>
      <c r="E4" s="247"/>
      <c r="F4" s="247"/>
      <c r="G4" s="247"/>
      <c r="H4" s="247"/>
      <c r="I4" s="247"/>
      <c r="J4" s="248"/>
    </row>
    <row r="5" spans="1:15" ht="24" customHeight="1" x14ac:dyDescent="0.2">
      <c r="A5" s="2"/>
      <c r="B5" s="164" t="s">
        <v>500</v>
      </c>
      <c r="C5" s="163"/>
      <c r="D5" s="208" t="s">
        <v>501</v>
      </c>
      <c r="E5" s="209"/>
      <c r="F5" s="209"/>
      <c r="G5" s="209"/>
      <c r="H5" s="166"/>
      <c r="I5" s="168"/>
      <c r="J5" s="165"/>
    </row>
    <row r="6" spans="1:15" ht="15.75" customHeight="1" x14ac:dyDescent="0.2">
      <c r="A6" s="2"/>
      <c r="B6" s="171"/>
      <c r="C6" s="179"/>
      <c r="D6" s="210"/>
      <c r="E6" s="211"/>
      <c r="F6" s="211"/>
      <c r="G6" s="211"/>
      <c r="H6" s="166"/>
      <c r="I6" s="168"/>
      <c r="J6" s="165"/>
    </row>
    <row r="7" spans="1:15" ht="15.75" customHeight="1" x14ac:dyDescent="0.2">
      <c r="A7" s="2"/>
      <c r="B7" s="172"/>
      <c r="C7" s="180"/>
      <c r="D7" s="178"/>
      <c r="E7" s="212"/>
      <c r="F7" s="213"/>
      <c r="G7" s="213"/>
      <c r="H7" s="170"/>
      <c r="I7" s="169"/>
      <c r="J7" s="173"/>
    </row>
    <row r="8" spans="1:15" ht="24" customHeight="1" x14ac:dyDescent="0.2">
      <c r="A8" s="2"/>
      <c r="B8" s="164" t="s">
        <v>20</v>
      </c>
      <c r="C8" s="163"/>
      <c r="D8" s="203"/>
      <c r="E8" s="203"/>
      <c r="F8" s="203"/>
      <c r="G8" s="203"/>
      <c r="H8" s="166" t="s">
        <v>38</v>
      </c>
      <c r="I8" s="182"/>
      <c r="J8" s="165"/>
    </row>
    <row r="9" spans="1:15" ht="15.75" customHeight="1" x14ac:dyDescent="0.2">
      <c r="A9" s="2"/>
      <c r="B9" s="171"/>
      <c r="C9" s="179"/>
      <c r="D9" s="204"/>
      <c r="E9" s="204"/>
      <c r="F9" s="204"/>
      <c r="G9" s="204"/>
      <c r="H9" s="166" t="s">
        <v>34</v>
      </c>
      <c r="I9" s="182"/>
      <c r="J9" s="165"/>
    </row>
    <row r="10" spans="1:15" ht="15.75" customHeight="1" x14ac:dyDescent="0.2">
      <c r="A10" s="2"/>
      <c r="B10" s="172"/>
      <c r="C10" s="180"/>
      <c r="D10" s="181"/>
      <c r="E10" s="205"/>
      <c r="F10" s="206"/>
      <c r="G10" s="206"/>
      <c r="H10" s="167"/>
      <c r="I10" s="169"/>
      <c r="J10" s="173"/>
    </row>
    <row r="11" spans="1:15" ht="24" customHeight="1" x14ac:dyDescent="0.2">
      <c r="A11" s="2"/>
      <c r="B11" s="174" t="s">
        <v>21</v>
      </c>
      <c r="C11" s="207" t="s">
        <v>502</v>
      </c>
      <c r="D11" s="207"/>
      <c r="E11" s="207"/>
      <c r="F11" s="175"/>
      <c r="G11" s="175"/>
      <c r="H11" s="176"/>
      <c r="I11" s="175"/>
      <c r="J11" s="177"/>
    </row>
    <row r="12" spans="1:15" ht="32.25" customHeight="1" x14ac:dyDescent="0.2">
      <c r="A12" s="2"/>
      <c r="B12" s="25" t="s">
        <v>32</v>
      </c>
      <c r="C12" s="38"/>
      <c r="D12" s="37"/>
      <c r="E12" s="243" t="s">
        <v>30</v>
      </c>
      <c r="F12" s="243"/>
      <c r="G12" s="244" t="s">
        <v>31</v>
      </c>
      <c r="H12" s="244"/>
      <c r="I12" s="244" t="s">
        <v>29</v>
      </c>
      <c r="J12" s="245"/>
    </row>
    <row r="13" spans="1:15" ht="23.25" customHeight="1" x14ac:dyDescent="0.2">
      <c r="A13" s="116" t="s">
        <v>24</v>
      </c>
      <c r="B13" s="27" t="s">
        <v>24</v>
      </c>
      <c r="C13" s="39"/>
      <c r="D13" s="40"/>
      <c r="E13" s="222">
        <f>SUMIF(F47:F59,A13,G47:G59)+SUMIF(F47:F59,"PSU",G47:G59)</f>
        <v>0</v>
      </c>
      <c r="F13" s="223"/>
      <c r="G13" s="222">
        <f>SUMIF(F47:F59,A13,H47:H59)+SUMIF(F47:F59,"PSU",H47:H59)</f>
        <v>0</v>
      </c>
      <c r="H13" s="223"/>
      <c r="I13" s="222">
        <v>0</v>
      </c>
      <c r="J13" s="229"/>
    </row>
    <row r="14" spans="1:15" ht="23.25" customHeight="1" x14ac:dyDescent="0.2">
      <c r="A14" s="116" t="s">
        <v>25</v>
      </c>
      <c r="B14" s="27" t="s">
        <v>25</v>
      </c>
      <c r="C14" s="39"/>
      <c r="D14" s="40"/>
      <c r="E14" s="222">
        <f>SUMIF(F47:F59,A14,G47:G59)</f>
        <v>0</v>
      </c>
      <c r="F14" s="223"/>
      <c r="G14" s="222">
        <f>SUMIF(F47:F59,A14,H47:H59)</f>
        <v>0</v>
      </c>
      <c r="H14" s="223"/>
      <c r="I14" s="222">
        <v>0</v>
      </c>
      <c r="J14" s="229"/>
    </row>
    <row r="15" spans="1:15" ht="23.25" customHeight="1" x14ac:dyDescent="0.2">
      <c r="A15" s="116" t="s">
        <v>26</v>
      </c>
      <c r="B15" s="27" t="s">
        <v>26</v>
      </c>
      <c r="C15" s="39"/>
      <c r="D15" s="40"/>
      <c r="E15" s="222">
        <f>SUMIF(F47:F59,A15,G47:G59)</f>
        <v>0</v>
      </c>
      <c r="F15" s="223"/>
      <c r="G15" s="222">
        <f>SUMIF(F47:F59,A15,H47:H59)</f>
        <v>0</v>
      </c>
      <c r="H15" s="223"/>
      <c r="I15" s="222">
        <v>0</v>
      </c>
      <c r="J15" s="229"/>
    </row>
    <row r="16" spans="1:15" ht="23.25" customHeight="1" x14ac:dyDescent="0.2">
      <c r="A16" s="116" t="s">
        <v>74</v>
      </c>
      <c r="B16" s="27" t="s">
        <v>27</v>
      </c>
      <c r="C16" s="39"/>
      <c r="D16" s="40"/>
      <c r="E16" s="222">
        <f>SUMIF(F47:F59,A16,G47:G59)</f>
        <v>0</v>
      </c>
      <c r="F16" s="223"/>
      <c r="G16" s="222">
        <f>SUMIF(F47:F59,A16,H47:H59)</f>
        <v>0</v>
      </c>
      <c r="H16" s="223"/>
      <c r="I16" s="222">
        <v>0</v>
      </c>
      <c r="J16" s="229"/>
    </row>
    <row r="17" spans="1:10" ht="23.25" customHeight="1" x14ac:dyDescent="0.2">
      <c r="A17" s="116" t="s">
        <v>75</v>
      </c>
      <c r="B17" s="27" t="s">
        <v>28</v>
      </c>
      <c r="C17" s="39"/>
      <c r="D17" s="40"/>
      <c r="E17" s="222">
        <f>SUMIF(F47:F59,A17,G47:G59)</f>
        <v>0</v>
      </c>
      <c r="F17" s="223"/>
      <c r="G17" s="222">
        <f>SUMIF(F47:F59,A17,H47:H59)</f>
        <v>0</v>
      </c>
      <c r="H17" s="223"/>
      <c r="I17" s="222">
        <f>SUMIF(F47:F59,A17,I47:I59)</f>
        <v>0</v>
      </c>
      <c r="J17" s="229"/>
    </row>
    <row r="18" spans="1:10" ht="23.25" customHeight="1" x14ac:dyDescent="0.2">
      <c r="A18" s="2"/>
      <c r="B18" s="33" t="s">
        <v>29</v>
      </c>
      <c r="C18" s="41"/>
      <c r="D18" s="42"/>
      <c r="E18" s="230">
        <f>SUM(E13:F17)</f>
        <v>0</v>
      </c>
      <c r="F18" s="246"/>
      <c r="G18" s="230">
        <f>SUM(G13:H17)</f>
        <v>0</v>
      </c>
      <c r="H18" s="246"/>
      <c r="I18" s="230">
        <f>SUM(I13:J17)</f>
        <v>0</v>
      </c>
      <c r="J18" s="231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/>
      <c r="B20" s="27" t="s">
        <v>13</v>
      </c>
      <c r="C20" s="39"/>
      <c r="D20" s="40"/>
      <c r="E20" s="44">
        <v>15</v>
      </c>
      <c r="F20" s="28" t="s">
        <v>0</v>
      </c>
      <c r="G20" s="227">
        <f>ZakladDPHSniVypocet</f>
        <v>0</v>
      </c>
      <c r="H20" s="228"/>
      <c r="I20" s="228"/>
      <c r="J20" s="29" t="str">
        <f t="shared" ref="J20:J25" si="0">Mena</f>
        <v>CZK</v>
      </c>
    </row>
    <row r="21" spans="1:10" ht="23.25" hidden="1" customHeight="1" x14ac:dyDescent="0.2">
      <c r="A21" s="2"/>
      <c r="B21" s="27" t="s">
        <v>14</v>
      </c>
      <c r="C21" s="39"/>
      <c r="D21" s="40"/>
      <c r="E21" s="44">
        <f>SazbaDPH1</f>
        <v>15</v>
      </c>
      <c r="F21" s="28" t="s">
        <v>0</v>
      </c>
      <c r="G21" s="225">
        <v>0</v>
      </c>
      <c r="H21" s="226"/>
      <c r="I21" s="226"/>
      <c r="J21" s="29" t="str">
        <f t="shared" si="0"/>
        <v>CZK</v>
      </c>
    </row>
    <row r="22" spans="1:10" ht="23.25" customHeight="1" x14ac:dyDescent="0.2">
      <c r="A22" s="2"/>
      <c r="B22" s="27" t="s">
        <v>15</v>
      </c>
      <c r="C22" s="39"/>
      <c r="D22" s="40"/>
      <c r="E22" s="44">
        <v>21</v>
      </c>
      <c r="F22" s="28" t="s">
        <v>0</v>
      </c>
      <c r="G22" s="227">
        <f>ZakladDPHZaklVypocet</f>
        <v>0</v>
      </c>
      <c r="H22" s="228"/>
      <c r="I22" s="228"/>
      <c r="J22" s="29" t="str">
        <f t="shared" si="0"/>
        <v>CZK</v>
      </c>
    </row>
    <row r="23" spans="1:10" ht="23.25" hidden="1" customHeight="1" x14ac:dyDescent="0.2">
      <c r="A23" s="2"/>
      <c r="B23" s="23" t="s">
        <v>16</v>
      </c>
      <c r="C23" s="45"/>
      <c r="D23" s="37"/>
      <c r="E23" s="46">
        <f>SazbaDPH2</f>
        <v>21</v>
      </c>
      <c r="F23" s="21" t="s">
        <v>0</v>
      </c>
      <c r="G23" s="237">
        <v>642534</v>
      </c>
      <c r="H23" s="238"/>
      <c r="I23" s="238"/>
      <c r="J23" s="26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22" t="s">
        <v>5</v>
      </c>
      <c r="C24" s="47"/>
      <c r="D24" s="48"/>
      <c r="E24" s="47"/>
      <c r="F24" s="14"/>
      <c r="G24" s="239">
        <f>CenaCelkemBezDPH-(ZakladDPHSni+ZakladDPHZakl)</f>
        <v>0</v>
      </c>
      <c r="H24" s="239"/>
      <c r="I24" s="239"/>
      <c r="J24" s="30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90" t="s">
        <v>23</v>
      </c>
      <c r="C25" s="91"/>
      <c r="D25" s="91"/>
      <c r="E25" s="92"/>
      <c r="F25" s="93"/>
      <c r="G25" s="232">
        <f>IF(A25&gt;50, ROUNDUP(A24, 0), ROUNDDOWN(A24, 0))</f>
        <v>0</v>
      </c>
      <c r="H25" s="233"/>
      <c r="I25" s="233"/>
      <c r="J25" s="94" t="str">
        <f t="shared" si="0"/>
        <v>CZK</v>
      </c>
    </row>
    <row r="26" spans="1:10" ht="27.75" hidden="1" customHeight="1" thickBot="1" x14ac:dyDescent="0.25">
      <c r="A26" s="2"/>
      <c r="B26" s="90" t="s">
        <v>35</v>
      </c>
      <c r="C26" s="95"/>
      <c r="D26" s="95"/>
      <c r="E26" s="95"/>
      <c r="F26" s="96"/>
      <c r="G26" s="232">
        <f>ZakladDPHSni+DPHSni+ZakladDPHZakl+DPHZakl+Zaokrouhleni</f>
        <v>642534</v>
      </c>
      <c r="H26" s="232"/>
      <c r="I26" s="232"/>
      <c r="J26" s="97" t="s">
        <v>47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217" t="s">
        <v>39</v>
      </c>
      <c r="E31" s="218"/>
      <c r="G31" s="219"/>
      <c r="H31" s="220"/>
      <c r="I31" s="220"/>
      <c r="J31" s="18"/>
    </row>
    <row r="32" spans="1:10" ht="12.75" customHeight="1" x14ac:dyDescent="0.2">
      <c r="A32" s="2"/>
      <c r="B32" s="2"/>
      <c r="D32" s="224" t="s">
        <v>2</v>
      </c>
      <c r="E32" s="224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customHeight="1" x14ac:dyDescent="0.2">
      <c r="B34" s="63" t="s">
        <v>17</v>
      </c>
      <c r="C34" s="64"/>
      <c r="D34" s="64"/>
      <c r="E34" s="64"/>
      <c r="F34" s="65"/>
      <c r="G34" s="65"/>
      <c r="H34" s="65"/>
      <c r="I34" s="65"/>
      <c r="J34" s="66"/>
    </row>
    <row r="35" spans="1:10" ht="25.5" customHeight="1" x14ac:dyDescent="0.2">
      <c r="A35" s="62" t="s">
        <v>37</v>
      </c>
      <c r="B35" s="67" t="s">
        <v>18</v>
      </c>
      <c r="C35" s="68" t="s">
        <v>6</v>
      </c>
      <c r="D35" s="68"/>
      <c r="E35" s="68"/>
      <c r="F35" s="69" t="str">
        <f>B20</f>
        <v>Základ pro sníženou DPH</v>
      </c>
      <c r="G35" s="69" t="str">
        <f>B22</f>
        <v>Základ pro základní DPH</v>
      </c>
      <c r="H35" s="70" t="s">
        <v>19</v>
      </c>
      <c r="I35" s="71" t="s">
        <v>1</v>
      </c>
      <c r="J35" s="72" t="s">
        <v>0</v>
      </c>
    </row>
    <row r="36" spans="1:10" ht="25.5" hidden="1" customHeight="1" x14ac:dyDescent="0.2">
      <c r="A36" s="62">
        <v>1</v>
      </c>
      <c r="B36" s="73" t="s">
        <v>41</v>
      </c>
      <c r="C36" s="214"/>
      <c r="D36" s="214"/>
      <c r="E36" s="214"/>
      <c r="F36" s="74">
        <f>KANALIZACE!AE126+VODOVOD!AE156</f>
        <v>0</v>
      </c>
      <c r="G36" s="75">
        <f>KANALIZACE!AF126+VODOVOD!AF156</f>
        <v>0</v>
      </c>
      <c r="H36" s="76"/>
      <c r="I36" s="77">
        <f>F36+G36+H36</f>
        <v>0</v>
      </c>
      <c r="J36" s="78" t="str">
        <f>IF(CenaCelkemVypocet=0,"",I36/CenaCelkemVypocet*100)</f>
        <v/>
      </c>
    </row>
    <row r="37" spans="1:10" ht="25.5" customHeight="1" x14ac:dyDescent="0.2">
      <c r="A37" s="62">
        <v>2</v>
      </c>
      <c r="B37" s="79"/>
      <c r="C37" s="221"/>
      <c r="D37" s="221"/>
      <c r="E37" s="221"/>
      <c r="F37" s="80">
        <f>KANALIZACE!AE126+VODOVOD!AE156</f>
        <v>0</v>
      </c>
      <c r="G37" s="81">
        <f>KANALIZACE!AF126+VODOVOD!AF156</f>
        <v>0</v>
      </c>
      <c r="H37" s="81"/>
      <c r="I37" s="82">
        <f>F37+G37+H37</f>
        <v>0</v>
      </c>
      <c r="J37" s="83" t="str">
        <f>IF(CenaCelkemVypocet=0,"",I37/CenaCelkemVypocet*100)</f>
        <v/>
      </c>
    </row>
    <row r="38" spans="1:10" ht="25.5" customHeight="1" x14ac:dyDescent="0.2">
      <c r="A38" s="62">
        <v>3</v>
      </c>
      <c r="B38" s="84" t="s">
        <v>42</v>
      </c>
      <c r="C38" s="214" t="s">
        <v>43</v>
      </c>
      <c r="D38" s="214"/>
      <c r="E38" s="214"/>
      <c r="F38" s="85">
        <f>KANALIZACE!AE126</f>
        <v>0</v>
      </c>
      <c r="G38" s="76">
        <f>KANALIZACE!AF126</f>
        <v>0</v>
      </c>
      <c r="H38" s="76"/>
      <c r="I38" s="77">
        <f>F38+G38+H38</f>
        <v>0</v>
      </c>
      <c r="J38" s="78" t="str">
        <f>IF(CenaCelkemVypocet=0,"",I38/CenaCelkemVypocet*100)</f>
        <v/>
      </c>
    </row>
    <row r="39" spans="1:10" ht="25.5" customHeight="1" x14ac:dyDescent="0.2">
      <c r="A39" s="62">
        <v>3</v>
      </c>
      <c r="B39" s="84" t="s">
        <v>44</v>
      </c>
      <c r="C39" s="214" t="s">
        <v>45</v>
      </c>
      <c r="D39" s="214"/>
      <c r="E39" s="214"/>
      <c r="F39" s="85">
        <f>VODOVOD!AE156</f>
        <v>0</v>
      </c>
      <c r="G39" s="76">
        <f>VODOVOD!AF156</f>
        <v>0</v>
      </c>
      <c r="H39" s="76"/>
      <c r="I39" s="77">
        <f>F39+G39+H39</f>
        <v>0</v>
      </c>
      <c r="J39" s="78" t="str">
        <f>IF(CenaCelkemVypocet=0,"",I39/CenaCelkemVypocet*100)</f>
        <v/>
      </c>
    </row>
    <row r="40" spans="1:10" ht="25.5" customHeight="1" x14ac:dyDescent="0.2">
      <c r="A40" s="62"/>
      <c r="B40" s="215" t="s">
        <v>46</v>
      </c>
      <c r="C40" s="216"/>
      <c r="D40" s="216"/>
      <c r="E40" s="216"/>
      <c r="F40" s="86">
        <f>SUMIF(A36:A39,"=1",F36:F39)</f>
        <v>0</v>
      </c>
      <c r="G40" s="87">
        <f>SUMIF(A36:A39,"=1",G36:G39)</f>
        <v>0</v>
      </c>
      <c r="H40" s="87">
        <f>SUMIF(A36:A39,"=1",H36:H39)</f>
        <v>0</v>
      </c>
      <c r="I40" s="88">
        <f>SUMIF(A36:A39,"=1",I36:I39)</f>
        <v>0</v>
      </c>
      <c r="J40" s="89">
        <f>SUMIF(A36:A39,"=1",J36:J39)</f>
        <v>0</v>
      </c>
    </row>
    <row r="44" spans="1:10" ht="15.75" x14ac:dyDescent="0.25">
      <c r="B44" s="98" t="s">
        <v>48</v>
      </c>
    </row>
    <row r="46" spans="1:10" ht="25.5" customHeight="1" x14ac:dyDescent="0.2">
      <c r="A46" s="100"/>
      <c r="B46" s="103" t="s">
        <v>18</v>
      </c>
      <c r="C46" s="103" t="s">
        <v>6</v>
      </c>
      <c r="D46" s="104"/>
      <c r="E46" s="104"/>
      <c r="F46" s="105" t="s">
        <v>49</v>
      </c>
      <c r="G46" s="105" t="s">
        <v>30</v>
      </c>
      <c r="H46" s="105" t="s">
        <v>31</v>
      </c>
      <c r="I46" s="105" t="s">
        <v>29</v>
      </c>
      <c r="J46" s="105" t="s">
        <v>0</v>
      </c>
    </row>
    <row r="47" spans="1:10" ht="36.75" customHeight="1" x14ac:dyDescent="0.2">
      <c r="A47" s="101"/>
      <c r="B47" s="106" t="s">
        <v>40</v>
      </c>
      <c r="C47" s="199" t="s">
        <v>50</v>
      </c>
      <c r="D47" s="200"/>
      <c r="E47" s="200"/>
      <c r="F47" s="114" t="s">
        <v>24</v>
      </c>
      <c r="G47" s="107">
        <f>KANALIZACE!I8</f>
        <v>0</v>
      </c>
      <c r="H47" s="107">
        <f>KANALIZACE!K8</f>
        <v>0</v>
      </c>
      <c r="I47" s="107">
        <v>0</v>
      </c>
      <c r="J47" s="112" t="str">
        <f>IF(I60=0,"",I47/I60*100)</f>
        <v/>
      </c>
    </row>
    <row r="48" spans="1:10" ht="36.75" customHeight="1" x14ac:dyDescent="0.2">
      <c r="A48" s="101"/>
      <c r="B48" s="106" t="s">
        <v>51</v>
      </c>
      <c r="C48" s="199" t="s">
        <v>52</v>
      </c>
      <c r="D48" s="200"/>
      <c r="E48" s="200"/>
      <c r="F48" s="114" t="s">
        <v>24</v>
      </c>
      <c r="G48" s="107">
        <f>KANALIZACE!I18+VODOVOD!I8</f>
        <v>0</v>
      </c>
      <c r="H48" s="107">
        <f>KANALIZACE!K18+VODOVOD!K8</f>
        <v>0</v>
      </c>
      <c r="I48" s="107">
        <v>0</v>
      </c>
      <c r="J48" s="112" t="str">
        <f>IF(I60=0,"",I48/I60*100)</f>
        <v/>
      </c>
    </row>
    <row r="49" spans="1:10" ht="36.75" customHeight="1" x14ac:dyDescent="0.2">
      <c r="A49" s="101"/>
      <c r="B49" s="106" t="s">
        <v>53</v>
      </c>
      <c r="C49" s="199" t="s">
        <v>54</v>
      </c>
      <c r="D49" s="200"/>
      <c r="E49" s="200"/>
      <c r="F49" s="114" t="s">
        <v>24</v>
      </c>
      <c r="G49" s="107">
        <f>KANALIZACE!I28</f>
        <v>0</v>
      </c>
      <c r="H49" s="107">
        <f>KANALIZACE!K28</f>
        <v>0</v>
      </c>
      <c r="I49" s="107">
        <v>0</v>
      </c>
      <c r="J49" s="112" t="str">
        <f>IF(I60=0,"",I49/I60*100)</f>
        <v/>
      </c>
    </row>
    <row r="50" spans="1:10" ht="36.75" customHeight="1" x14ac:dyDescent="0.2">
      <c r="A50" s="101"/>
      <c r="B50" s="106" t="s">
        <v>55</v>
      </c>
      <c r="C50" s="199" t="s">
        <v>56</v>
      </c>
      <c r="D50" s="200"/>
      <c r="E50" s="200"/>
      <c r="F50" s="114" t="s">
        <v>24</v>
      </c>
      <c r="G50" s="107">
        <f>KANALIZACE!I30+VODOVOD!I11</f>
        <v>0</v>
      </c>
      <c r="H50" s="107">
        <f>KANALIZACE!K30+VODOVOD!K11</f>
        <v>0</v>
      </c>
      <c r="I50" s="107">
        <v>0</v>
      </c>
      <c r="J50" s="112" t="str">
        <f>IF(I60=0,"",I50/I60*100)</f>
        <v/>
      </c>
    </row>
    <row r="51" spans="1:10" ht="36.75" customHeight="1" x14ac:dyDescent="0.2">
      <c r="A51" s="101"/>
      <c r="B51" s="106" t="s">
        <v>57</v>
      </c>
      <c r="C51" s="199" t="s">
        <v>58</v>
      </c>
      <c r="D51" s="200"/>
      <c r="E51" s="200"/>
      <c r="F51" s="114" t="s">
        <v>24</v>
      </c>
      <c r="G51" s="107">
        <f>KANALIZACE!I33</f>
        <v>0</v>
      </c>
      <c r="H51" s="107">
        <f>KANALIZACE!K33</f>
        <v>0</v>
      </c>
      <c r="I51" s="107">
        <v>0</v>
      </c>
      <c r="J51" s="112" t="str">
        <f>IF(I60=0,"",I51/I60*100)</f>
        <v/>
      </c>
    </row>
    <row r="52" spans="1:10" ht="36.75" customHeight="1" x14ac:dyDescent="0.2">
      <c r="A52" s="101"/>
      <c r="B52" s="106" t="s">
        <v>59</v>
      </c>
      <c r="C52" s="199" t="s">
        <v>60</v>
      </c>
      <c r="D52" s="200"/>
      <c r="E52" s="200"/>
      <c r="F52" s="114" t="s">
        <v>24</v>
      </c>
      <c r="G52" s="107">
        <f>KANALIZACE!I110+VODOVOD!I139</f>
        <v>0</v>
      </c>
      <c r="H52" s="107">
        <f>KANALIZACE!K110+VODOVOD!K139</f>
        <v>0</v>
      </c>
      <c r="I52" s="107">
        <v>0</v>
      </c>
      <c r="J52" s="112" t="str">
        <f>IF(I60=0,"",I52/I60*100)</f>
        <v/>
      </c>
    </row>
    <row r="53" spans="1:10" ht="36.75" customHeight="1" x14ac:dyDescent="0.2">
      <c r="A53" s="101"/>
      <c r="B53" s="106" t="s">
        <v>61</v>
      </c>
      <c r="C53" s="199" t="s">
        <v>62</v>
      </c>
      <c r="D53" s="200"/>
      <c r="E53" s="200"/>
      <c r="F53" s="114" t="s">
        <v>25</v>
      </c>
      <c r="G53" s="107">
        <f>VODOVOD!I14</f>
        <v>0</v>
      </c>
      <c r="H53" s="107">
        <f>VODOVOD!K14</f>
        <v>0</v>
      </c>
      <c r="I53" s="107">
        <v>0</v>
      </c>
      <c r="J53" s="112" t="str">
        <f>IF(I60=0,"",I53/I60*100)</f>
        <v/>
      </c>
    </row>
    <row r="54" spans="1:10" ht="36.75" customHeight="1" x14ac:dyDescent="0.2">
      <c r="A54" s="101"/>
      <c r="B54" s="106" t="s">
        <v>63</v>
      </c>
      <c r="C54" s="199" t="s">
        <v>64</v>
      </c>
      <c r="D54" s="200"/>
      <c r="E54" s="200"/>
      <c r="F54" s="114" t="s">
        <v>25</v>
      </c>
      <c r="G54" s="107">
        <f>KANALIZACE!I35+VODOVOD!I25</f>
        <v>0</v>
      </c>
      <c r="H54" s="107">
        <f>KANALIZACE!K35+VODOVOD!K25</f>
        <v>0</v>
      </c>
      <c r="I54" s="107">
        <v>0</v>
      </c>
      <c r="J54" s="112" t="str">
        <f>IF(I60=0,"",I54/I60*100)</f>
        <v/>
      </c>
    </row>
    <row r="55" spans="1:10" ht="36.75" customHeight="1" x14ac:dyDescent="0.2">
      <c r="A55" s="101"/>
      <c r="B55" s="106" t="s">
        <v>65</v>
      </c>
      <c r="C55" s="199" t="s">
        <v>66</v>
      </c>
      <c r="D55" s="200"/>
      <c r="E55" s="200"/>
      <c r="F55" s="114" t="s">
        <v>25</v>
      </c>
      <c r="G55" s="107">
        <f>VODOVOD!I46</f>
        <v>0</v>
      </c>
      <c r="H55" s="107">
        <f>VODOVOD!K46</f>
        <v>0</v>
      </c>
      <c r="I55" s="107">
        <v>0</v>
      </c>
      <c r="J55" s="112" t="str">
        <f>IF(I60=0,"",I55/I60*100)</f>
        <v/>
      </c>
    </row>
    <row r="56" spans="1:10" ht="36.75" customHeight="1" x14ac:dyDescent="0.2">
      <c r="A56" s="101"/>
      <c r="B56" s="106" t="s">
        <v>67</v>
      </c>
      <c r="C56" s="199" t="s">
        <v>68</v>
      </c>
      <c r="D56" s="200"/>
      <c r="E56" s="200"/>
      <c r="F56" s="114" t="s">
        <v>25</v>
      </c>
      <c r="G56" s="107">
        <f>VODOVOD!I48</f>
        <v>0</v>
      </c>
      <c r="H56" s="107">
        <f>VODOVOD!K48</f>
        <v>0</v>
      </c>
      <c r="I56" s="107">
        <v>0</v>
      </c>
      <c r="J56" s="112" t="str">
        <f>IF(I60=0,"",I56/I60*100)</f>
        <v/>
      </c>
    </row>
    <row r="57" spans="1:10" ht="36.75" customHeight="1" x14ac:dyDescent="0.2">
      <c r="A57" s="101"/>
      <c r="B57" s="106" t="s">
        <v>69</v>
      </c>
      <c r="C57" s="199" t="s">
        <v>70</v>
      </c>
      <c r="D57" s="200"/>
      <c r="E57" s="200"/>
      <c r="F57" s="114" t="s">
        <v>26</v>
      </c>
      <c r="G57" s="107">
        <f>KANALIZACE!I40+VODOVOD!I99</f>
        <v>0</v>
      </c>
      <c r="H57" s="107">
        <f>KANALIZACE!K40+VODOVOD!K99</f>
        <v>0</v>
      </c>
      <c r="I57" s="107">
        <v>0</v>
      </c>
      <c r="J57" s="112" t="str">
        <f>IF(I60=0,"",I57/I60*100)</f>
        <v/>
      </c>
    </row>
    <row r="58" spans="1:10" ht="36.75" customHeight="1" x14ac:dyDescent="0.2">
      <c r="A58" s="101"/>
      <c r="B58" s="106" t="s">
        <v>71</v>
      </c>
      <c r="C58" s="199" t="s">
        <v>72</v>
      </c>
      <c r="D58" s="200"/>
      <c r="E58" s="200"/>
      <c r="F58" s="114" t="s">
        <v>73</v>
      </c>
      <c r="G58" s="107">
        <f>KANALIZACE!I114+VODOVOD!I144</f>
        <v>0</v>
      </c>
      <c r="H58" s="107">
        <f>KANALIZACE!K114+VODOVOD!K144</f>
        <v>0</v>
      </c>
      <c r="I58" s="107">
        <v>0</v>
      </c>
      <c r="J58" s="112" t="str">
        <f>IF(I60=0,"",I58/I60*100)</f>
        <v/>
      </c>
    </row>
    <row r="59" spans="1:10" ht="36.75" customHeight="1" x14ac:dyDescent="0.2">
      <c r="A59" s="101"/>
      <c r="B59" s="106" t="s">
        <v>74</v>
      </c>
      <c r="C59" s="199" t="s">
        <v>27</v>
      </c>
      <c r="D59" s="200"/>
      <c r="E59" s="200"/>
      <c r="F59" s="114" t="s">
        <v>74</v>
      </c>
      <c r="G59" s="107">
        <f>KANALIZACE!I119+VODOVOD!I149</f>
        <v>0</v>
      </c>
      <c r="H59" s="107">
        <f>KANALIZACE!K119+VODOVOD!K149</f>
        <v>0</v>
      </c>
      <c r="I59" s="107">
        <v>0</v>
      </c>
      <c r="J59" s="112" t="str">
        <f>IF(I60=0,"",I59/I60*100)</f>
        <v/>
      </c>
    </row>
    <row r="60" spans="1:10" ht="25.5" customHeight="1" x14ac:dyDescent="0.2">
      <c r="A60" s="102"/>
      <c r="B60" s="108" t="s">
        <v>1</v>
      </c>
      <c r="C60" s="109"/>
      <c r="D60" s="110"/>
      <c r="E60" s="110"/>
      <c r="F60" s="115"/>
      <c r="G60" s="111">
        <f>SUM(G47:G59)</f>
        <v>0</v>
      </c>
      <c r="H60" s="111">
        <f>SUM(H47:H59)</f>
        <v>0</v>
      </c>
      <c r="I60" s="111">
        <f>SUM(I47:I59)</f>
        <v>0</v>
      </c>
      <c r="J60" s="113">
        <f>SUM(J47:J59)</f>
        <v>0</v>
      </c>
    </row>
    <row r="61" spans="1:10" x14ac:dyDescent="0.2">
      <c r="F61" s="60"/>
      <c r="G61" s="60"/>
      <c r="H61" s="60"/>
      <c r="I61" s="60"/>
      <c r="J61" s="61"/>
    </row>
    <row r="62" spans="1:10" x14ac:dyDescent="0.2">
      <c r="F62" s="60"/>
      <c r="G62" s="60"/>
      <c r="H62" s="60"/>
      <c r="I62" s="60"/>
      <c r="J62" s="61"/>
    </row>
    <row r="63" spans="1:10" x14ac:dyDescent="0.2">
      <c r="F63" s="60"/>
      <c r="G63" s="60"/>
      <c r="H63" s="60"/>
      <c r="I63" s="60"/>
      <c r="J63" s="6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3:I23"/>
    <mergeCell ref="G24:I24"/>
    <mergeCell ref="G15:H15"/>
    <mergeCell ref="I14:J14"/>
    <mergeCell ref="I15:J15"/>
    <mergeCell ref="E15:F15"/>
    <mergeCell ref="E3:J3"/>
    <mergeCell ref="E12:F12"/>
    <mergeCell ref="G12:H12"/>
    <mergeCell ref="I12:J12"/>
    <mergeCell ref="I13:J13"/>
    <mergeCell ref="E18:F18"/>
    <mergeCell ref="G18:H18"/>
    <mergeCell ref="E14:F14"/>
    <mergeCell ref="E4:J4"/>
    <mergeCell ref="G13:H13"/>
    <mergeCell ref="G14:H14"/>
    <mergeCell ref="E13:F13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C36:E36"/>
    <mergeCell ref="C37:E37"/>
    <mergeCell ref="C38:E38"/>
    <mergeCell ref="B40:E40"/>
    <mergeCell ref="C56:E56"/>
    <mergeCell ref="C47:E47"/>
    <mergeCell ref="C48:E48"/>
    <mergeCell ref="C49:E49"/>
    <mergeCell ref="C50:E50"/>
    <mergeCell ref="C51:E51"/>
    <mergeCell ref="C57:E57"/>
    <mergeCell ref="C58:E58"/>
    <mergeCell ref="C59:E59"/>
    <mergeCell ref="D2:J2"/>
    <mergeCell ref="D8:G8"/>
    <mergeCell ref="D9:G9"/>
    <mergeCell ref="E10:G10"/>
    <mergeCell ref="C11:E11"/>
    <mergeCell ref="D5:G5"/>
    <mergeCell ref="D6:G6"/>
    <mergeCell ref="E7:G7"/>
    <mergeCell ref="C52:E52"/>
    <mergeCell ref="C53:E53"/>
    <mergeCell ref="C54:E54"/>
    <mergeCell ref="C55:E55"/>
    <mergeCell ref="C39:E3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35" t="s">
        <v>8</v>
      </c>
      <c r="B2" s="34"/>
      <c r="C2" s="251"/>
      <c r="D2" s="251"/>
      <c r="E2" s="251"/>
      <c r="F2" s="251"/>
      <c r="G2" s="252"/>
    </row>
    <row r="3" spans="1:7" ht="24.95" customHeight="1" x14ac:dyDescent="0.2">
      <c r="A3" s="35" t="s">
        <v>9</v>
      </c>
      <c r="B3" s="34"/>
      <c r="C3" s="251"/>
      <c r="D3" s="251"/>
      <c r="E3" s="251"/>
      <c r="F3" s="251"/>
      <c r="G3" s="252"/>
    </row>
    <row r="4" spans="1:7" ht="24.95" customHeight="1" x14ac:dyDescent="0.2">
      <c r="A4" s="35" t="s">
        <v>10</v>
      </c>
      <c r="B4" s="34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AD6C4-082C-410F-939B-0C15A03CC86F}">
  <sheetPr>
    <outlinePr summaryBelow="0"/>
  </sheetPr>
  <dimension ref="A1:BH4998"/>
  <sheetViews>
    <sheetView view="pageBreakPreview" zoomScale="160" zoomScaleNormal="100" zoomScaleSheetLayoutView="160" workbookViewId="0">
      <pane ySplit="7" topLeftCell="A102" activePane="bottomLeft" state="frozen"/>
      <selection pane="bottomLeft" activeCell="A125" sqref="A125"/>
    </sheetView>
  </sheetViews>
  <sheetFormatPr defaultRowHeight="12.75" outlineLevelRow="1" x14ac:dyDescent="0.2"/>
  <cols>
    <col min="1" max="1" width="3.42578125" customWidth="1"/>
    <col min="2" max="2" width="12.5703125" style="99" customWidth="1"/>
    <col min="3" max="3" width="38.28515625" style="9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76</v>
      </c>
    </row>
    <row r="2" spans="1:60" ht="24.95" customHeight="1" x14ac:dyDescent="0.2">
      <c r="A2" s="184" t="s">
        <v>8</v>
      </c>
      <c r="B2" s="183"/>
      <c r="C2" s="268" t="s">
        <v>499</v>
      </c>
      <c r="D2" s="269"/>
      <c r="E2" s="269"/>
      <c r="F2" s="269"/>
      <c r="G2" s="270"/>
      <c r="AG2" t="s">
        <v>77</v>
      </c>
    </row>
    <row r="3" spans="1:60" ht="24.95" customHeight="1" x14ac:dyDescent="0.2">
      <c r="A3" s="184" t="s">
        <v>9</v>
      </c>
      <c r="B3" s="183"/>
      <c r="C3" s="271"/>
      <c r="D3" s="272"/>
      <c r="E3" s="272"/>
      <c r="F3" s="272"/>
      <c r="G3" s="273"/>
      <c r="AC3" s="99" t="s">
        <v>77</v>
      </c>
      <c r="AG3" t="s">
        <v>78</v>
      </c>
    </row>
    <row r="4" spans="1:60" ht="24.95" customHeight="1" x14ac:dyDescent="0.2">
      <c r="A4" s="185" t="s">
        <v>10</v>
      </c>
      <c r="B4" s="186"/>
      <c r="C4" s="274" t="s">
        <v>43</v>
      </c>
      <c r="D4" s="275"/>
      <c r="E4" s="275"/>
      <c r="F4" s="275"/>
      <c r="G4" s="276"/>
      <c r="AG4" t="s">
        <v>79</v>
      </c>
    </row>
    <row r="5" spans="1:60" x14ac:dyDescent="0.2">
      <c r="D5" s="9"/>
    </row>
    <row r="6" spans="1:60" ht="38.25" x14ac:dyDescent="0.2">
      <c r="A6" s="118" t="s">
        <v>80</v>
      </c>
      <c r="B6" s="120" t="s">
        <v>81</v>
      </c>
      <c r="C6" s="120" t="s">
        <v>82</v>
      </c>
      <c r="D6" s="119" t="s">
        <v>83</v>
      </c>
      <c r="E6" s="118" t="s">
        <v>84</v>
      </c>
      <c r="F6" s="117" t="s">
        <v>85</v>
      </c>
      <c r="G6" s="118" t="s">
        <v>29</v>
      </c>
      <c r="H6" s="121" t="s">
        <v>30</v>
      </c>
      <c r="I6" s="121" t="s">
        <v>86</v>
      </c>
      <c r="J6" s="121" t="s">
        <v>31</v>
      </c>
      <c r="K6" s="121" t="s">
        <v>87</v>
      </c>
      <c r="L6" s="121" t="s">
        <v>88</v>
      </c>
      <c r="M6" s="121" t="s">
        <v>89</v>
      </c>
      <c r="N6" s="121" t="s">
        <v>90</v>
      </c>
      <c r="O6" s="121" t="s">
        <v>91</v>
      </c>
      <c r="P6" s="121" t="s">
        <v>92</v>
      </c>
      <c r="Q6" s="121" t="s">
        <v>93</v>
      </c>
      <c r="R6" s="121" t="s">
        <v>94</v>
      </c>
      <c r="S6" s="121" t="s">
        <v>95</v>
      </c>
      <c r="T6" s="121" t="s">
        <v>96</v>
      </c>
      <c r="U6" s="121" t="s">
        <v>97</v>
      </c>
      <c r="V6" s="121" t="s">
        <v>98</v>
      </c>
      <c r="W6" s="121" t="s">
        <v>99</v>
      </c>
      <c r="X6" s="121" t="s">
        <v>100</v>
      </c>
    </row>
    <row r="7" spans="1:60" hidden="1" x14ac:dyDescent="0.2">
      <c r="A7" s="3"/>
      <c r="B7" s="4"/>
      <c r="C7" s="4"/>
      <c r="D7" s="6"/>
      <c r="E7" s="123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</row>
    <row r="8" spans="1:60" x14ac:dyDescent="0.2">
      <c r="A8" s="135" t="s">
        <v>101</v>
      </c>
      <c r="B8" s="136" t="s">
        <v>40</v>
      </c>
      <c r="C8" s="156" t="s">
        <v>50</v>
      </c>
      <c r="D8" s="137"/>
      <c r="E8" s="138"/>
      <c r="F8" s="139"/>
      <c r="G8" s="139">
        <f>SUMIF(AG9:AG17,"&lt;&gt;NOR",G9:G17)</f>
        <v>0</v>
      </c>
      <c r="H8" s="139"/>
      <c r="I8" s="139">
        <f>SUM(I9:I17)</f>
        <v>0</v>
      </c>
      <c r="J8" s="139"/>
      <c r="K8" s="140">
        <f>SUM(K9:K17)</f>
        <v>0</v>
      </c>
      <c r="L8" s="134"/>
      <c r="M8" s="134">
        <f>SUM(M9:M17)</f>
        <v>0</v>
      </c>
      <c r="N8" s="134"/>
      <c r="O8" s="134">
        <f>SUM(O9:O17)</f>
        <v>115.8</v>
      </c>
      <c r="P8" s="134"/>
      <c r="Q8" s="134">
        <f>SUM(Q9:Q17)</f>
        <v>0</v>
      </c>
      <c r="R8" s="134"/>
      <c r="S8" s="134"/>
      <c r="T8" s="134"/>
      <c r="U8" s="134"/>
      <c r="V8" s="134">
        <f>SUM(V9:V17)</f>
        <v>266.21000000000004</v>
      </c>
      <c r="W8" s="134"/>
      <c r="X8" s="134"/>
      <c r="AG8" t="s">
        <v>102</v>
      </c>
    </row>
    <row r="9" spans="1:60" ht="22.5" outlineLevel="1" x14ac:dyDescent="0.2">
      <c r="A9" s="148">
        <v>1</v>
      </c>
      <c r="B9" s="149" t="s">
        <v>103</v>
      </c>
      <c r="C9" s="157" t="s">
        <v>104</v>
      </c>
      <c r="D9" s="150" t="s">
        <v>105</v>
      </c>
      <c r="E9" s="151">
        <v>40</v>
      </c>
      <c r="F9" s="152">
        <v>0</v>
      </c>
      <c r="G9" s="152">
        <v>0</v>
      </c>
      <c r="H9" s="153">
        <v>0</v>
      </c>
      <c r="I9" s="152">
        <v>0</v>
      </c>
      <c r="J9" s="153">
        <v>0</v>
      </c>
      <c r="K9" s="154">
        <v>0</v>
      </c>
      <c r="L9" s="131">
        <v>21</v>
      </c>
      <c r="M9" s="131">
        <f t="shared" ref="M9:M17" si="0">G9*(1+L9/100)</f>
        <v>0</v>
      </c>
      <c r="N9" s="131">
        <v>0</v>
      </c>
      <c r="O9" s="131">
        <f t="shared" ref="O9:O17" si="1">ROUND(E9*N9,2)</f>
        <v>0</v>
      </c>
      <c r="P9" s="131">
        <v>0</v>
      </c>
      <c r="Q9" s="131">
        <f t="shared" ref="Q9:Q17" si="2">ROUND(E9*P9,2)</f>
        <v>0</v>
      </c>
      <c r="R9" s="131"/>
      <c r="S9" s="131" t="s">
        <v>106</v>
      </c>
      <c r="T9" s="131" t="s">
        <v>107</v>
      </c>
      <c r="U9" s="131">
        <v>0</v>
      </c>
      <c r="V9" s="131">
        <f t="shared" ref="V9:V17" si="3">ROUND(E9*U9,2)</f>
        <v>0</v>
      </c>
      <c r="W9" s="131"/>
      <c r="X9" s="131" t="s">
        <v>108</v>
      </c>
      <c r="Y9" s="122"/>
      <c r="Z9" s="122"/>
      <c r="AA9" s="122"/>
      <c r="AB9" s="122"/>
      <c r="AC9" s="122"/>
      <c r="AD9" s="122"/>
      <c r="AE9" s="122"/>
      <c r="AF9" s="122"/>
      <c r="AG9" s="122" t="s">
        <v>109</v>
      </c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</row>
    <row r="10" spans="1:60" ht="33.75" outlineLevel="1" x14ac:dyDescent="0.2">
      <c r="A10" s="148">
        <v>2</v>
      </c>
      <c r="B10" s="149" t="s">
        <v>110</v>
      </c>
      <c r="C10" s="157" t="s">
        <v>111</v>
      </c>
      <c r="D10" s="150" t="s">
        <v>105</v>
      </c>
      <c r="E10" s="151">
        <v>165</v>
      </c>
      <c r="F10" s="152">
        <v>0</v>
      </c>
      <c r="G10" s="152">
        <v>0</v>
      </c>
      <c r="H10" s="153">
        <v>0</v>
      </c>
      <c r="I10" s="152">
        <v>0</v>
      </c>
      <c r="J10" s="153">
        <v>0</v>
      </c>
      <c r="K10" s="154">
        <v>0</v>
      </c>
      <c r="L10" s="131">
        <v>21</v>
      </c>
      <c r="M10" s="131">
        <f t="shared" si="0"/>
        <v>0</v>
      </c>
      <c r="N10" s="131">
        <v>0</v>
      </c>
      <c r="O10" s="131">
        <f t="shared" si="1"/>
        <v>0</v>
      </c>
      <c r="P10" s="131">
        <v>0</v>
      </c>
      <c r="Q10" s="131">
        <f t="shared" si="2"/>
        <v>0</v>
      </c>
      <c r="R10" s="131"/>
      <c r="S10" s="131" t="s">
        <v>106</v>
      </c>
      <c r="T10" s="131" t="s">
        <v>107</v>
      </c>
      <c r="U10" s="131">
        <v>0</v>
      </c>
      <c r="V10" s="131">
        <f t="shared" si="3"/>
        <v>0</v>
      </c>
      <c r="W10" s="131"/>
      <c r="X10" s="131" t="s">
        <v>108</v>
      </c>
      <c r="Y10" s="122"/>
      <c r="Z10" s="122"/>
      <c r="AA10" s="122"/>
      <c r="AB10" s="122"/>
      <c r="AC10" s="122"/>
      <c r="AD10" s="122"/>
      <c r="AE10" s="122"/>
      <c r="AF10" s="122"/>
      <c r="AG10" s="122" t="s">
        <v>109</v>
      </c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</row>
    <row r="11" spans="1:60" outlineLevel="1" x14ac:dyDescent="0.2">
      <c r="A11" s="148">
        <v>3</v>
      </c>
      <c r="B11" s="149" t="s">
        <v>112</v>
      </c>
      <c r="C11" s="157" t="s">
        <v>113</v>
      </c>
      <c r="D11" s="150" t="s">
        <v>114</v>
      </c>
      <c r="E11" s="151">
        <v>15</v>
      </c>
      <c r="F11" s="152">
        <v>0</v>
      </c>
      <c r="G11" s="152">
        <v>0</v>
      </c>
      <c r="H11" s="153">
        <v>0</v>
      </c>
      <c r="I11" s="152">
        <v>0</v>
      </c>
      <c r="J11" s="153">
        <v>0</v>
      </c>
      <c r="K11" s="154">
        <v>0</v>
      </c>
      <c r="L11" s="131">
        <v>21</v>
      </c>
      <c r="M11" s="131">
        <f t="shared" si="0"/>
        <v>0</v>
      </c>
      <c r="N11" s="131">
        <v>0</v>
      </c>
      <c r="O11" s="131">
        <f t="shared" si="1"/>
        <v>0</v>
      </c>
      <c r="P11" s="131">
        <v>0</v>
      </c>
      <c r="Q11" s="131">
        <f t="shared" si="2"/>
        <v>0</v>
      </c>
      <c r="R11" s="131"/>
      <c r="S11" s="131" t="s">
        <v>115</v>
      </c>
      <c r="T11" s="131" t="s">
        <v>107</v>
      </c>
      <c r="U11" s="131">
        <v>0.20300000000000001</v>
      </c>
      <c r="V11" s="131">
        <f t="shared" si="3"/>
        <v>3.05</v>
      </c>
      <c r="W11" s="131"/>
      <c r="X11" s="131" t="s">
        <v>108</v>
      </c>
      <c r="Y11" s="122"/>
      <c r="Z11" s="122"/>
      <c r="AA11" s="122"/>
      <c r="AB11" s="122"/>
      <c r="AC11" s="122"/>
      <c r="AD11" s="122"/>
      <c r="AE11" s="122"/>
      <c r="AF11" s="122"/>
      <c r="AG11" s="122" t="s">
        <v>109</v>
      </c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</row>
    <row r="12" spans="1:60" outlineLevel="1" x14ac:dyDescent="0.2">
      <c r="A12" s="148">
        <v>4</v>
      </c>
      <c r="B12" s="149" t="s">
        <v>116</v>
      </c>
      <c r="C12" s="157" t="s">
        <v>117</v>
      </c>
      <c r="D12" s="150" t="s">
        <v>118</v>
      </c>
      <c r="E12" s="151">
        <v>5</v>
      </c>
      <c r="F12" s="152">
        <v>0</v>
      </c>
      <c r="G12" s="152">
        <v>0</v>
      </c>
      <c r="H12" s="153">
        <v>0</v>
      </c>
      <c r="I12" s="152">
        <v>0</v>
      </c>
      <c r="J12" s="153">
        <v>0</v>
      </c>
      <c r="K12" s="154">
        <v>0</v>
      </c>
      <c r="L12" s="131">
        <v>21</v>
      </c>
      <c r="M12" s="131">
        <f t="shared" si="0"/>
        <v>0</v>
      </c>
      <c r="N12" s="131">
        <v>0</v>
      </c>
      <c r="O12" s="131">
        <f t="shared" si="1"/>
        <v>0</v>
      </c>
      <c r="P12" s="131">
        <v>0</v>
      </c>
      <c r="Q12" s="131">
        <f t="shared" si="2"/>
        <v>0</v>
      </c>
      <c r="R12" s="131"/>
      <c r="S12" s="131" t="s">
        <v>115</v>
      </c>
      <c r="T12" s="131" t="s">
        <v>107</v>
      </c>
      <c r="U12" s="131">
        <v>0</v>
      </c>
      <c r="V12" s="131">
        <f t="shared" si="3"/>
        <v>0</v>
      </c>
      <c r="W12" s="131"/>
      <c r="X12" s="131" t="s">
        <v>108</v>
      </c>
      <c r="Y12" s="122"/>
      <c r="Z12" s="122"/>
      <c r="AA12" s="122"/>
      <c r="AB12" s="122"/>
      <c r="AC12" s="122"/>
      <c r="AD12" s="122"/>
      <c r="AE12" s="122"/>
      <c r="AF12" s="122"/>
      <c r="AG12" s="122" t="s">
        <v>109</v>
      </c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</row>
    <row r="13" spans="1:60" outlineLevel="1" x14ac:dyDescent="0.2">
      <c r="A13" s="148">
        <v>5</v>
      </c>
      <c r="B13" s="149" t="s">
        <v>119</v>
      </c>
      <c r="C13" s="157" t="s">
        <v>120</v>
      </c>
      <c r="D13" s="150" t="s">
        <v>121</v>
      </c>
      <c r="E13" s="151">
        <v>200</v>
      </c>
      <c r="F13" s="152">
        <v>0</v>
      </c>
      <c r="G13" s="152">
        <v>0</v>
      </c>
      <c r="H13" s="153">
        <v>0</v>
      </c>
      <c r="I13" s="152">
        <v>0</v>
      </c>
      <c r="J13" s="153">
        <v>0</v>
      </c>
      <c r="K13" s="154">
        <v>0</v>
      </c>
      <c r="L13" s="131">
        <v>21</v>
      </c>
      <c r="M13" s="131">
        <f t="shared" si="0"/>
        <v>0</v>
      </c>
      <c r="N13" s="131">
        <v>0</v>
      </c>
      <c r="O13" s="131">
        <f t="shared" si="1"/>
        <v>0</v>
      </c>
      <c r="P13" s="131">
        <v>0</v>
      </c>
      <c r="Q13" s="131">
        <f t="shared" si="2"/>
        <v>0</v>
      </c>
      <c r="R13" s="131"/>
      <c r="S13" s="131" t="s">
        <v>115</v>
      </c>
      <c r="T13" s="131" t="s">
        <v>107</v>
      </c>
      <c r="U13" s="131">
        <v>7.0000000000000007E-2</v>
      </c>
      <c r="V13" s="131">
        <f t="shared" si="3"/>
        <v>14</v>
      </c>
      <c r="W13" s="131"/>
      <c r="X13" s="131" t="s">
        <v>108</v>
      </c>
      <c r="Y13" s="122"/>
      <c r="Z13" s="122"/>
      <c r="AA13" s="122"/>
      <c r="AB13" s="122"/>
      <c r="AC13" s="122"/>
      <c r="AD13" s="122"/>
      <c r="AE13" s="122"/>
      <c r="AF13" s="122"/>
      <c r="AG13" s="122" t="s">
        <v>109</v>
      </c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</row>
    <row r="14" spans="1:60" outlineLevel="1" x14ac:dyDescent="0.2">
      <c r="A14" s="148">
        <v>6</v>
      </c>
      <c r="B14" s="149" t="s">
        <v>122</v>
      </c>
      <c r="C14" s="157" t="s">
        <v>123</v>
      </c>
      <c r="D14" s="150" t="s">
        <v>121</v>
      </c>
      <c r="E14" s="151">
        <v>200</v>
      </c>
      <c r="F14" s="152">
        <v>0</v>
      </c>
      <c r="G14" s="152">
        <v>0</v>
      </c>
      <c r="H14" s="153">
        <v>0</v>
      </c>
      <c r="I14" s="152">
        <v>0</v>
      </c>
      <c r="J14" s="153">
        <v>0</v>
      </c>
      <c r="K14" s="154">
        <v>0</v>
      </c>
      <c r="L14" s="131">
        <v>21</v>
      </c>
      <c r="M14" s="131">
        <f t="shared" si="0"/>
        <v>0</v>
      </c>
      <c r="N14" s="131">
        <v>9.8999999999999999E-4</v>
      </c>
      <c r="O14" s="131">
        <f t="shared" si="1"/>
        <v>0.2</v>
      </c>
      <c r="P14" s="131">
        <v>0</v>
      </c>
      <c r="Q14" s="131">
        <f t="shared" si="2"/>
        <v>0</v>
      </c>
      <c r="R14" s="131"/>
      <c r="S14" s="131" t="s">
        <v>115</v>
      </c>
      <c r="T14" s="131" t="s">
        <v>107</v>
      </c>
      <c r="U14" s="131">
        <v>0.23599999999999999</v>
      </c>
      <c r="V14" s="131">
        <f t="shared" si="3"/>
        <v>47.2</v>
      </c>
      <c r="W14" s="131"/>
      <c r="X14" s="131" t="s">
        <v>108</v>
      </c>
      <c r="Y14" s="122"/>
      <c r="Z14" s="122"/>
      <c r="AA14" s="122"/>
      <c r="AB14" s="122"/>
      <c r="AC14" s="122"/>
      <c r="AD14" s="122"/>
      <c r="AE14" s="122"/>
      <c r="AF14" s="122"/>
      <c r="AG14" s="122" t="s">
        <v>109</v>
      </c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</row>
    <row r="15" spans="1:60" ht="22.5" outlineLevel="1" x14ac:dyDescent="0.2">
      <c r="A15" s="148">
        <v>7</v>
      </c>
      <c r="B15" s="149" t="s">
        <v>124</v>
      </c>
      <c r="C15" s="157" t="s">
        <v>125</v>
      </c>
      <c r="D15" s="150" t="s">
        <v>126</v>
      </c>
      <c r="E15" s="151">
        <v>68</v>
      </c>
      <c r="F15" s="152">
        <v>0</v>
      </c>
      <c r="G15" s="152">
        <v>0</v>
      </c>
      <c r="H15" s="153">
        <v>0</v>
      </c>
      <c r="I15" s="152">
        <v>0</v>
      </c>
      <c r="J15" s="153">
        <v>0</v>
      </c>
      <c r="K15" s="154">
        <v>0</v>
      </c>
      <c r="L15" s="131">
        <v>21</v>
      </c>
      <c r="M15" s="131">
        <f t="shared" si="0"/>
        <v>0</v>
      </c>
      <c r="N15" s="131">
        <v>1.7</v>
      </c>
      <c r="O15" s="131">
        <f t="shared" si="1"/>
        <v>115.6</v>
      </c>
      <c r="P15" s="131">
        <v>0</v>
      </c>
      <c r="Q15" s="131">
        <f t="shared" si="2"/>
        <v>0</v>
      </c>
      <c r="R15" s="131"/>
      <c r="S15" s="131" t="s">
        <v>115</v>
      </c>
      <c r="T15" s="131" t="s">
        <v>107</v>
      </c>
      <c r="U15" s="131">
        <v>1.587</v>
      </c>
      <c r="V15" s="131">
        <f t="shared" si="3"/>
        <v>107.92</v>
      </c>
      <c r="W15" s="131"/>
      <c r="X15" s="131" t="s">
        <v>108</v>
      </c>
      <c r="Y15" s="122"/>
      <c r="Z15" s="122"/>
      <c r="AA15" s="122"/>
      <c r="AB15" s="122"/>
      <c r="AC15" s="122"/>
      <c r="AD15" s="122"/>
      <c r="AE15" s="122"/>
      <c r="AF15" s="122"/>
      <c r="AG15" s="122" t="s">
        <v>109</v>
      </c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</row>
    <row r="16" spans="1:60" ht="22.5" outlineLevel="1" x14ac:dyDescent="0.2">
      <c r="A16" s="148">
        <v>8</v>
      </c>
      <c r="B16" s="149" t="s">
        <v>127</v>
      </c>
      <c r="C16" s="157" t="s">
        <v>128</v>
      </c>
      <c r="D16" s="150" t="s">
        <v>126</v>
      </c>
      <c r="E16" s="151">
        <v>269.5</v>
      </c>
      <c r="F16" s="152">
        <v>0</v>
      </c>
      <c r="G16" s="152">
        <v>0</v>
      </c>
      <c r="H16" s="153">
        <v>0</v>
      </c>
      <c r="I16" s="152">
        <v>0</v>
      </c>
      <c r="J16" s="153">
        <v>0</v>
      </c>
      <c r="K16" s="154">
        <v>0</v>
      </c>
      <c r="L16" s="131">
        <v>21</v>
      </c>
      <c r="M16" s="131">
        <f t="shared" si="0"/>
        <v>0</v>
      </c>
      <c r="N16" s="131">
        <v>0</v>
      </c>
      <c r="O16" s="131">
        <f t="shared" si="1"/>
        <v>0</v>
      </c>
      <c r="P16" s="131">
        <v>0</v>
      </c>
      <c r="Q16" s="131">
        <f t="shared" si="2"/>
        <v>0</v>
      </c>
      <c r="R16" s="131"/>
      <c r="S16" s="131" t="s">
        <v>115</v>
      </c>
      <c r="T16" s="131" t="s">
        <v>107</v>
      </c>
      <c r="U16" s="131">
        <v>0.20200000000000001</v>
      </c>
      <c r="V16" s="131">
        <f t="shared" si="3"/>
        <v>54.44</v>
      </c>
      <c r="W16" s="131"/>
      <c r="X16" s="131" t="s">
        <v>108</v>
      </c>
      <c r="Y16" s="122"/>
      <c r="Z16" s="122"/>
      <c r="AA16" s="122"/>
      <c r="AB16" s="122"/>
      <c r="AC16" s="122"/>
      <c r="AD16" s="122"/>
      <c r="AE16" s="122"/>
      <c r="AF16" s="122"/>
      <c r="AG16" s="122" t="s">
        <v>109</v>
      </c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</row>
    <row r="17" spans="1:60" ht="22.5" outlineLevel="1" x14ac:dyDescent="0.2">
      <c r="A17" s="148">
        <v>9</v>
      </c>
      <c r="B17" s="149" t="s">
        <v>129</v>
      </c>
      <c r="C17" s="157" t="s">
        <v>130</v>
      </c>
      <c r="D17" s="150" t="s">
        <v>126</v>
      </c>
      <c r="E17" s="151">
        <v>360</v>
      </c>
      <c r="F17" s="152">
        <v>0</v>
      </c>
      <c r="G17" s="152">
        <v>0</v>
      </c>
      <c r="H17" s="153">
        <v>0</v>
      </c>
      <c r="I17" s="152">
        <v>0</v>
      </c>
      <c r="J17" s="153">
        <v>0</v>
      </c>
      <c r="K17" s="154">
        <v>0</v>
      </c>
      <c r="L17" s="131">
        <v>21</v>
      </c>
      <c r="M17" s="131">
        <f t="shared" si="0"/>
        <v>0</v>
      </c>
      <c r="N17" s="131">
        <v>0</v>
      </c>
      <c r="O17" s="131">
        <f t="shared" si="1"/>
        <v>0</v>
      </c>
      <c r="P17" s="131">
        <v>0</v>
      </c>
      <c r="Q17" s="131">
        <f t="shared" si="2"/>
        <v>0</v>
      </c>
      <c r="R17" s="131"/>
      <c r="S17" s="131" t="s">
        <v>115</v>
      </c>
      <c r="T17" s="131" t="s">
        <v>107</v>
      </c>
      <c r="U17" s="131">
        <v>0.11</v>
      </c>
      <c r="V17" s="131">
        <f t="shared" si="3"/>
        <v>39.6</v>
      </c>
      <c r="W17" s="131"/>
      <c r="X17" s="131" t="s">
        <v>108</v>
      </c>
      <c r="Y17" s="122"/>
      <c r="Z17" s="122"/>
      <c r="AA17" s="122"/>
      <c r="AB17" s="122"/>
      <c r="AC17" s="122"/>
      <c r="AD17" s="122"/>
      <c r="AE17" s="122"/>
      <c r="AF17" s="122"/>
      <c r="AG17" s="122" t="s">
        <v>109</v>
      </c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</row>
    <row r="18" spans="1:60" x14ac:dyDescent="0.2">
      <c r="A18" s="135" t="s">
        <v>101</v>
      </c>
      <c r="B18" s="136" t="s">
        <v>51</v>
      </c>
      <c r="C18" s="156" t="s">
        <v>52</v>
      </c>
      <c r="D18" s="137"/>
      <c r="E18" s="138"/>
      <c r="F18" s="139"/>
      <c r="G18" s="139">
        <f>SUMIF(AG19:AG27,"&lt;&gt;NOR",G19:G27)</f>
        <v>0</v>
      </c>
      <c r="H18" s="139"/>
      <c r="I18" s="139">
        <f>SUM(I19:I27)</f>
        <v>0</v>
      </c>
      <c r="J18" s="139"/>
      <c r="K18" s="140">
        <f>SUM(K19:K27)</f>
        <v>0</v>
      </c>
      <c r="L18" s="134"/>
      <c r="M18" s="134">
        <f>SUM(M19:M27)</f>
        <v>0</v>
      </c>
      <c r="N18" s="134"/>
      <c r="O18" s="134">
        <f>SUM(O19:O27)</f>
        <v>0.81</v>
      </c>
      <c r="P18" s="134"/>
      <c r="Q18" s="134">
        <f>SUM(Q19:Q27)</f>
        <v>0</v>
      </c>
      <c r="R18" s="134"/>
      <c r="S18" s="134"/>
      <c r="T18" s="134"/>
      <c r="U18" s="134"/>
      <c r="V18" s="134">
        <f>SUM(V19:V27)</f>
        <v>0</v>
      </c>
      <c r="W18" s="134"/>
      <c r="X18" s="134"/>
      <c r="AG18" t="s">
        <v>102</v>
      </c>
    </row>
    <row r="19" spans="1:60" outlineLevel="1" x14ac:dyDescent="0.2">
      <c r="A19" s="148">
        <v>10</v>
      </c>
      <c r="B19" s="149" t="s">
        <v>131</v>
      </c>
      <c r="C19" s="157" t="s">
        <v>132</v>
      </c>
      <c r="D19" s="150" t="s">
        <v>121</v>
      </c>
      <c r="E19" s="151">
        <v>1.46</v>
      </c>
      <c r="F19" s="152">
        <v>0</v>
      </c>
      <c r="G19" s="152">
        <v>0</v>
      </c>
      <c r="H19" s="153">
        <v>0</v>
      </c>
      <c r="I19" s="152">
        <v>0</v>
      </c>
      <c r="J19" s="153">
        <v>0</v>
      </c>
      <c r="K19" s="154">
        <v>0</v>
      </c>
      <c r="L19" s="131">
        <v>21</v>
      </c>
      <c r="M19" s="131">
        <f t="shared" ref="M19:M27" si="4">G19*(1+L19/100)</f>
        <v>0</v>
      </c>
      <c r="N19" s="131">
        <v>0.55242999999999998</v>
      </c>
      <c r="O19" s="131">
        <f t="shared" ref="O19:O27" si="5">ROUND(E19*N19,2)</f>
        <v>0.81</v>
      </c>
      <c r="P19" s="131">
        <v>0</v>
      </c>
      <c r="Q19" s="131">
        <f t="shared" ref="Q19:Q27" si="6">ROUND(E19*P19,2)</f>
        <v>0</v>
      </c>
      <c r="R19" s="131"/>
      <c r="S19" s="131" t="s">
        <v>115</v>
      </c>
      <c r="T19" s="131" t="s">
        <v>107</v>
      </c>
      <c r="U19" s="131">
        <v>0</v>
      </c>
      <c r="V19" s="131">
        <f t="shared" ref="V19:V27" si="7">ROUND(E19*U19,2)</f>
        <v>0</v>
      </c>
      <c r="W19" s="131"/>
      <c r="X19" s="131" t="s">
        <v>133</v>
      </c>
      <c r="Y19" s="122"/>
      <c r="Z19" s="122"/>
      <c r="AA19" s="122"/>
      <c r="AB19" s="122"/>
      <c r="AC19" s="122"/>
      <c r="AD19" s="122"/>
      <c r="AE19" s="122"/>
      <c r="AF19" s="122"/>
      <c r="AG19" s="122" t="s">
        <v>134</v>
      </c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</row>
    <row r="20" spans="1:60" outlineLevel="1" x14ac:dyDescent="0.2">
      <c r="A20" s="148">
        <v>11</v>
      </c>
      <c r="B20" s="149" t="s">
        <v>135</v>
      </c>
      <c r="C20" s="157" t="s">
        <v>136</v>
      </c>
      <c r="D20" s="150" t="s">
        <v>137</v>
      </c>
      <c r="E20" s="151">
        <v>2</v>
      </c>
      <c r="F20" s="152">
        <v>0</v>
      </c>
      <c r="G20" s="152">
        <v>0</v>
      </c>
      <c r="H20" s="153">
        <v>0</v>
      </c>
      <c r="I20" s="152">
        <v>0</v>
      </c>
      <c r="J20" s="153">
        <v>0</v>
      </c>
      <c r="K20" s="154">
        <v>0</v>
      </c>
      <c r="L20" s="131">
        <v>21</v>
      </c>
      <c r="M20" s="131">
        <f t="shared" si="4"/>
        <v>0</v>
      </c>
      <c r="N20" s="131">
        <v>0</v>
      </c>
      <c r="O20" s="131">
        <f t="shared" si="5"/>
        <v>0</v>
      </c>
      <c r="P20" s="131">
        <v>0</v>
      </c>
      <c r="Q20" s="131">
        <f t="shared" si="6"/>
        <v>0</v>
      </c>
      <c r="R20" s="131"/>
      <c r="S20" s="131" t="s">
        <v>115</v>
      </c>
      <c r="T20" s="131" t="s">
        <v>107</v>
      </c>
      <c r="U20" s="131">
        <v>0</v>
      </c>
      <c r="V20" s="131">
        <f t="shared" si="7"/>
        <v>0</v>
      </c>
      <c r="W20" s="131"/>
      <c r="X20" s="131" t="s">
        <v>133</v>
      </c>
      <c r="Y20" s="122"/>
      <c r="Z20" s="122"/>
      <c r="AA20" s="122"/>
      <c r="AB20" s="122"/>
      <c r="AC20" s="122"/>
      <c r="AD20" s="122"/>
      <c r="AE20" s="122"/>
      <c r="AF20" s="122"/>
      <c r="AG20" s="122" t="s">
        <v>134</v>
      </c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</row>
    <row r="21" spans="1:60" outlineLevel="1" x14ac:dyDescent="0.2">
      <c r="A21" s="148">
        <v>12</v>
      </c>
      <c r="B21" s="149" t="s">
        <v>138</v>
      </c>
      <c r="C21" s="157" t="s">
        <v>139</v>
      </c>
      <c r="D21" s="150" t="s">
        <v>140</v>
      </c>
      <c r="E21" s="151">
        <v>10</v>
      </c>
      <c r="F21" s="152">
        <v>0</v>
      </c>
      <c r="G21" s="152">
        <v>0</v>
      </c>
      <c r="H21" s="153">
        <v>0</v>
      </c>
      <c r="I21" s="152">
        <v>0</v>
      </c>
      <c r="J21" s="153">
        <v>0</v>
      </c>
      <c r="K21" s="154">
        <v>0</v>
      </c>
      <c r="L21" s="131">
        <v>21</v>
      </c>
      <c r="M21" s="131">
        <f t="shared" si="4"/>
        <v>0</v>
      </c>
      <c r="N21" s="131">
        <v>0</v>
      </c>
      <c r="O21" s="131">
        <f t="shared" si="5"/>
        <v>0</v>
      </c>
      <c r="P21" s="131">
        <v>0</v>
      </c>
      <c r="Q21" s="131">
        <f t="shared" si="6"/>
        <v>0</v>
      </c>
      <c r="R21" s="131"/>
      <c r="S21" s="131" t="s">
        <v>106</v>
      </c>
      <c r="T21" s="131" t="s">
        <v>107</v>
      </c>
      <c r="U21" s="131">
        <v>0</v>
      </c>
      <c r="V21" s="131">
        <f t="shared" si="7"/>
        <v>0</v>
      </c>
      <c r="W21" s="131"/>
      <c r="X21" s="131" t="s">
        <v>108</v>
      </c>
      <c r="Y21" s="122"/>
      <c r="Z21" s="122"/>
      <c r="AA21" s="122"/>
      <c r="AB21" s="122"/>
      <c r="AC21" s="122"/>
      <c r="AD21" s="122"/>
      <c r="AE21" s="122"/>
      <c r="AF21" s="122"/>
      <c r="AG21" s="122" t="s">
        <v>109</v>
      </c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</row>
    <row r="22" spans="1:60" outlineLevel="1" x14ac:dyDescent="0.2">
      <c r="A22" s="148">
        <v>13</v>
      </c>
      <c r="B22" s="149" t="s">
        <v>141</v>
      </c>
      <c r="C22" s="157" t="s">
        <v>142</v>
      </c>
      <c r="D22" s="150" t="s">
        <v>140</v>
      </c>
      <c r="E22" s="151">
        <v>10</v>
      </c>
      <c r="F22" s="152">
        <v>0</v>
      </c>
      <c r="G22" s="152">
        <v>0</v>
      </c>
      <c r="H22" s="153">
        <v>0</v>
      </c>
      <c r="I22" s="152">
        <v>0</v>
      </c>
      <c r="J22" s="153">
        <v>0</v>
      </c>
      <c r="K22" s="154">
        <v>0</v>
      </c>
      <c r="L22" s="131">
        <v>21</v>
      </c>
      <c r="M22" s="131">
        <f t="shared" si="4"/>
        <v>0</v>
      </c>
      <c r="N22" s="131">
        <v>0</v>
      </c>
      <c r="O22" s="131">
        <f t="shared" si="5"/>
        <v>0</v>
      </c>
      <c r="P22" s="131">
        <v>0</v>
      </c>
      <c r="Q22" s="131">
        <f t="shared" si="6"/>
        <v>0</v>
      </c>
      <c r="R22" s="131"/>
      <c r="S22" s="131" t="s">
        <v>106</v>
      </c>
      <c r="T22" s="131" t="s">
        <v>107</v>
      </c>
      <c r="U22" s="131">
        <v>0</v>
      </c>
      <c r="V22" s="131">
        <f t="shared" si="7"/>
        <v>0</v>
      </c>
      <c r="W22" s="131"/>
      <c r="X22" s="131" t="s">
        <v>143</v>
      </c>
      <c r="Y22" s="122"/>
      <c r="Z22" s="122"/>
      <c r="AA22" s="122"/>
      <c r="AB22" s="122"/>
      <c r="AC22" s="122"/>
      <c r="AD22" s="122"/>
      <c r="AE22" s="122"/>
      <c r="AF22" s="122"/>
      <c r="AG22" s="122" t="s">
        <v>144</v>
      </c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</row>
    <row r="23" spans="1:60" outlineLevel="1" x14ac:dyDescent="0.2">
      <c r="A23" s="148">
        <v>14</v>
      </c>
      <c r="B23" s="149" t="s">
        <v>145</v>
      </c>
      <c r="C23" s="157" t="s">
        <v>146</v>
      </c>
      <c r="D23" s="150" t="s">
        <v>140</v>
      </c>
      <c r="E23" s="151">
        <v>20</v>
      </c>
      <c r="F23" s="152">
        <v>0</v>
      </c>
      <c r="G23" s="152">
        <v>0</v>
      </c>
      <c r="H23" s="153">
        <v>0</v>
      </c>
      <c r="I23" s="152">
        <v>0</v>
      </c>
      <c r="J23" s="153">
        <v>0</v>
      </c>
      <c r="K23" s="154">
        <v>0</v>
      </c>
      <c r="L23" s="131">
        <v>21</v>
      </c>
      <c r="M23" s="131">
        <f t="shared" si="4"/>
        <v>0</v>
      </c>
      <c r="N23" s="131">
        <v>0</v>
      </c>
      <c r="O23" s="131">
        <f t="shared" si="5"/>
        <v>0</v>
      </c>
      <c r="P23" s="131">
        <v>0</v>
      </c>
      <c r="Q23" s="131">
        <f t="shared" si="6"/>
        <v>0</v>
      </c>
      <c r="R23" s="131"/>
      <c r="S23" s="131" t="s">
        <v>106</v>
      </c>
      <c r="T23" s="131" t="s">
        <v>107</v>
      </c>
      <c r="U23" s="131">
        <v>0</v>
      </c>
      <c r="V23" s="131">
        <f t="shared" si="7"/>
        <v>0</v>
      </c>
      <c r="W23" s="131"/>
      <c r="X23" s="131" t="s">
        <v>108</v>
      </c>
      <c r="Y23" s="122"/>
      <c r="Z23" s="122"/>
      <c r="AA23" s="122"/>
      <c r="AB23" s="122"/>
      <c r="AC23" s="122"/>
      <c r="AD23" s="122"/>
      <c r="AE23" s="122"/>
      <c r="AF23" s="122"/>
      <c r="AG23" s="122" t="s">
        <v>109</v>
      </c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</row>
    <row r="24" spans="1:60" outlineLevel="1" x14ac:dyDescent="0.2">
      <c r="A24" s="148">
        <v>15</v>
      </c>
      <c r="B24" s="149" t="s">
        <v>147</v>
      </c>
      <c r="C24" s="157" t="s">
        <v>148</v>
      </c>
      <c r="D24" s="150" t="s">
        <v>140</v>
      </c>
      <c r="E24" s="151">
        <v>20</v>
      </c>
      <c r="F24" s="152">
        <v>0</v>
      </c>
      <c r="G24" s="152">
        <v>0</v>
      </c>
      <c r="H24" s="153">
        <v>0</v>
      </c>
      <c r="I24" s="152">
        <v>0</v>
      </c>
      <c r="J24" s="153">
        <v>0</v>
      </c>
      <c r="K24" s="154">
        <v>0</v>
      </c>
      <c r="L24" s="131">
        <v>21</v>
      </c>
      <c r="M24" s="131">
        <f t="shared" si="4"/>
        <v>0</v>
      </c>
      <c r="N24" s="131">
        <v>0</v>
      </c>
      <c r="O24" s="131">
        <f t="shared" si="5"/>
        <v>0</v>
      </c>
      <c r="P24" s="131">
        <v>0</v>
      </c>
      <c r="Q24" s="131">
        <f t="shared" si="6"/>
        <v>0</v>
      </c>
      <c r="R24" s="131"/>
      <c r="S24" s="131" t="s">
        <v>106</v>
      </c>
      <c r="T24" s="131" t="s">
        <v>107</v>
      </c>
      <c r="U24" s="131">
        <v>0</v>
      </c>
      <c r="V24" s="131">
        <f t="shared" si="7"/>
        <v>0</v>
      </c>
      <c r="W24" s="131"/>
      <c r="X24" s="131" t="s">
        <v>143</v>
      </c>
      <c r="Y24" s="122"/>
      <c r="Z24" s="122"/>
      <c r="AA24" s="122"/>
      <c r="AB24" s="122"/>
      <c r="AC24" s="122"/>
      <c r="AD24" s="122"/>
      <c r="AE24" s="122"/>
      <c r="AF24" s="122"/>
      <c r="AG24" s="122" t="s">
        <v>144</v>
      </c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</row>
    <row r="25" spans="1:60" ht="22.5" outlineLevel="1" x14ac:dyDescent="0.2">
      <c r="A25" s="148">
        <v>16</v>
      </c>
      <c r="B25" s="149" t="s">
        <v>149</v>
      </c>
      <c r="C25" s="157" t="s">
        <v>150</v>
      </c>
      <c r="D25" s="150" t="s">
        <v>140</v>
      </c>
      <c r="E25" s="151">
        <v>2</v>
      </c>
      <c r="F25" s="152">
        <v>0</v>
      </c>
      <c r="G25" s="152">
        <v>0</v>
      </c>
      <c r="H25" s="153">
        <v>0</v>
      </c>
      <c r="I25" s="152">
        <v>0</v>
      </c>
      <c r="J25" s="153">
        <v>0</v>
      </c>
      <c r="K25" s="154">
        <v>0</v>
      </c>
      <c r="L25" s="131">
        <v>21</v>
      </c>
      <c r="M25" s="131">
        <f t="shared" si="4"/>
        <v>0</v>
      </c>
      <c r="N25" s="131">
        <v>1.0000000000000001E-5</v>
      </c>
      <c r="O25" s="131">
        <f t="shared" si="5"/>
        <v>0</v>
      </c>
      <c r="P25" s="131">
        <v>0</v>
      </c>
      <c r="Q25" s="131">
        <f t="shared" si="6"/>
        <v>0</v>
      </c>
      <c r="R25" s="131" t="s">
        <v>151</v>
      </c>
      <c r="S25" s="131" t="s">
        <v>115</v>
      </c>
      <c r="T25" s="131" t="s">
        <v>107</v>
      </c>
      <c r="U25" s="131">
        <v>0</v>
      </c>
      <c r="V25" s="131">
        <f t="shared" si="7"/>
        <v>0</v>
      </c>
      <c r="W25" s="131"/>
      <c r="X25" s="131" t="s">
        <v>143</v>
      </c>
      <c r="Y25" s="122"/>
      <c r="Z25" s="122"/>
      <c r="AA25" s="122"/>
      <c r="AB25" s="122"/>
      <c r="AC25" s="122"/>
      <c r="AD25" s="122"/>
      <c r="AE25" s="122"/>
      <c r="AF25" s="122"/>
      <c r="AG25" s="122" t="s">
        <v>144</v>
      </c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</row>
    <row r="26" spans="1:60" outlineLevel="1" x14ac:dyDescent="0.2">
      <c r="A26" s="148">
        <v>17</v>
      </c>
      <c r="B26" s="149" t="s">
        <v>152</v>
      </c>
      <c r="C26" s="157" t="s">
        <v>153</v>
      </c>
      <c r="D26" s="150" t="s">
        <v>140</v>
      </c>
      <c r="E26" s="151">
        <v>20</v>
      </c>
      <c r="F26" s="152">
        <v>0</v>
      </c>
      <c r="G26" s="152">
        <v>0</v>
      </c>
      <c r="H26" s="153">
        <v>0</v>
      </c>
      <c r="I26" s="152">
        <v>0</v>
      </c>
      <c r="J26" s="153">
        <v>0</v>
      </c>
      <c r="K26" s="154">
        <v>0</v>
      </c>
      <c r="L26" s="131">
        <v>21</v>
      </c>
      <c r="M26" s="131">
        <f t="shared" si="4"/>
        <v>0</v>
      </c>
      <c r="N26" s="131">
        <v>0</v>
      </c>
      <c r="O26" s="131">
        <f t="shared" si="5"/>
        <v>0</v>
      </c>
      <c r="P26" s="131">
        <v>0</v>
      </c>
      <c r="Q26" s="131">
        <f t="shared" si="6"/>
        <v>0</v>
      </c>
      <c r="R26" s="131"/>
      <c r="S26" s="131" t="s">
        <v>106</v>
      </c>
      <c r="T26" s="131" t="s">
        <v>107</v>
      </c>
      <c r="U26" s="131">
        <v>0</v>
      </c>
      <c r="V26" s="131">
        <f t="shared" si="7"/>
        <v>0</v>
      </c>
      <c r="W26" s="131"/>
      <c r="X26" s="131" t="s">
        <v>108</v>
      </c>
      <c r="Y26" s="122"/>
      <c r="Z26" s="122"/>
      <c r="AA26" s="122"/>
      <c r="AB26" s="122"/>
      <c r="AC26" s="122"/>
      <c r="AD26" s="122"/>
      <c r="AE26" s="122"/>
      <c r="AF26" s="122"/>
      <c r="AG26" s="122" t="s">
        <v>109</v>
      </c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</row>
    <row r="27" spans="1:60" outlineLevel="1" x14ac:dyDescent="0.2">
      <c r="A27" s="148">
        <v>18</v>
      </c>
      <c r="B27" s="149" t="s">
        <v>154</v>
      </c>
      <c r="C27" s="157" t="s">
        <v>155</v>
      </c>
      <c r="D27" s="150" t="s">
        <v>140</v>
      </c>
      <c r="E27" s="151">
        <v>20</v>
      </c>
      <c r="F27" s="152">
        <v>0</v>
      </c>
      <c r="G27" s="152">
        <v>0</v>
      </c>
      <c r="H27" s="153">
        <v>0</v>
      </c>
      <c r="I27" s="152">
        <v>0</v>
      </c>
      <c r="J27" s="153">
        <v>0</v>
      </c>
      <c r="K27" s="154">
        <v>0</v>
      </c>
      <c r="L27" s="131">
        <v>21</v>
      </c>
      <c r="M27" s="131">
        <f t="shared" si="4"/>
        <v>0</v>
      </c>
      <c r="N27" s="131">
        <v>0</v>
      </c>
      <c r="O27" s="131">
        <f t="shared" si="5"/>
        <v>0</v>
      </c>
      <c r="P27" s="131">
        <v>0</v>
      </c>
      <c r="Q27" s="131">
        <f t="shared" si="6"/>
        <v>0</v>
      </c>
      <c r="R27" s="131"/>
      <c r="S27" s="131" t="s">
        <v>106</v>
      </c>
      <c r="T27" s="131" t="s">
        <v>107</v>
      </c>
      <c r="U27" s="131">
        <v>0</v>
      </c>
      <c r="V27" s="131">
        <f t="shared" si="7"/>
        <v>0</v>
      </c>
      <c r="W27" s="131"/>
      <c r="X27" s="131" t="s">
        <v>108</v>
      </c>
      <c r="Y27" s="122"/>
      <c r="Z27" s="122"/>
      <c r="AA27" s="122"/>
      <c r="AB27" s="122"/>
      <c r="AC27" s="122"/>
      <c r="AD27" s="122"/>
      <c r="AE27" s="122"/>
      <c r="AF27" s="122"/>
      <c r="AG27" s="122" t="s">
        <v>109</v>
      </c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</row>
    <row r="28" spans="1:60" x14ac:dyDescent="0.2">
      <c r="A28" s="135" t="s">
        <v>101</v>
      </c>
      <c r="B28" s="136" t="s">
        <v>53</v>
      </c>
      <c r="C28" s="156" t="s">
        <v>54</v>
      </c>
      <c r="D28" s="137"/>
      <c r="E28" s="138"/>
      <c r="F28" s="139"/>
      <c r="G28" s="139">
        <f>SUMIF(AG29:AG29,"&lt;&gt;NOR",G29:G29)</f>
        <v>0</v>
      </c>
      <c r="H28" s="139"/>
      <c r="I28" s="139">
        <f>SUM(I29:I29)</f>
        <v>0</v>
      </c>
      <c r="J28" s="139"/>
      <c r="K28" s="140">
        <f>SUM(K29:K29)</f>
        <v>0</v>
      </c>
      <c r="L28" s="134"/>
      <c r="M28" s="134">
        <f>SUM(M29:M29)</f>
        <v>0</v>
      </c>
      <c r="N28" s="134"/>
      <c r="O28" s="134">
        <f>SUM(O29:O29)</f>
        <v>42.54</v>
      </c>
      <c r="P28" s="134"/>
      <c r="Q28" s="134">
        <f>SUM(Q29:Q29)</f>
        <v>0</v>
      </c>
      <c r="R28" s="134"/>
      <c r="S28" s="134"/>
      <c r="T28" s="134"/>
      <c r="U28" s="134"/>
      <c r="V28" s="134">
        <f>SUM(V29:V29)</f>
        <v>38.14</v>
      </c>
      <c r="W28" s="134"/>
      <c r="X28" s="134"/>
      <c r="AG28" t="s">
        <v>102</v>
      </c>
    </row>
    <row r="29" spans="1:60" outlineLevel="1" x14ac:dyDescent="0.2">
      <c r="A29" s="148">
        <v>19</v>
      </c>
      <c r="B29" s="149" t="s">
        <v>156</v>
      </c>
      <c r="C29" s="157" t="s">
        <v>157</v>
      </c>
      <c r="D29" s="150" t="s">
        <v>126</v>
      </c>
      <c r="E29" s="151">
        <v>22.5</v>
      </c>
      <c r="F29" s="152">
        <v>0</v>
      </c>
      <c r="G29" s="152">
        <v>0</v>
      </c>
      <c r="H29" s="153">
        <v>0</v>
      </c>
      <c r="I29" s="152">
        <v>0</v>
      </c>
      <c r="J29" s="153">
        <v>0</v>
      </c>
      <c r="K29" s="154">
        <v>0</v>
      </c>
      <c r="L29" s="131">
        <v>21</v>
      </c>
      <c r="M29" s="131">
        <f>G29*(1+L29/100)</f>
        <v>0</v>
      </c>
      <c r="N29" s="131">
        <v>1.8907700000000001</v>
      </c>
      <c r="O29" s="131">
        <f>ROUND(E29*N29,2)</f>
        <v>42.54</v>
      </c>
      <c r="P29" s="131">
        <v>0</v>
      </c>
      <c r="Q29" s="131">
        <f>ROUND(E29*P29,2)</f>
        <v>0</v>
      </c>
      <c r="R29" s="131"/>
      <c r="S29" s="131" t="s">
        <v>115</v>
      </c>
      <c r="T29" s="131" t="s">
        <v>107</v>
      </c>
      <c r="U29" s="131">
        <v>1.6950000000000001</v>
      </c>
      <c r="V29" s="131">
        <f>ROUND(E29*U29,2)</f>
        <v>38.14</v>
      </c>
      <c r="W29" s="131"/>
      <c r="X29" s="131" t="s">
        <v>108</v>
      </c>
      <c r="Y29" s="122"/>
      <c r="Z29" s="122"/>
      <c r="AA29" s="122"/>
      <c r="AB29" s="122"/>
      <c r="AC29" s="122"/>
      <c r="AD29" s="122"/>
      <c r="AE29" s="122"/>
      <c r="AF29" s="122"/>
      <c r="AG29" s="122" t="s">
        <v>109</v>
      </c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</row>
    <row r="30" spans="1:60" x14ac:dyDescent="0.2">
      <c r="A30" s="135" t="s">
        <v>101</v>
      </c>
      <c r="B30" s="136" t="s">
        <v>55</v>
      </c>
      <c r="C30" s="156" t="s">
        <v>56</v>
      </c>
      <c r="D30" s="137"/>
      <c r="E30" s="138"/>
      <c r="F30" s="139"/>
      <c r="G30" s="139">
        <f>SUMIF(AG31:AG32,"&lt;&gt;NOR",G31:G32)</f>
        <v>0</v>
      </c>
      <c r="H30" s="139"/>
      <c r="I30" s="139">
        <f>SUM(I31:I32)</f>
        <v>0</v>
      </c>
      <c r="J30" s="139"/>
      <c r="K30" s="140">
        <f>SUM(K31:K32)</f>
        <v>0</v>
      </c>
      <c r="L30" s="134"/>
      <c r="M30" s="134">
        <f>SUM(M31:M32)</f>
        <v>0</v>
      </c>
      <c r="N30" s="134"/>
      <c r="O30" s="134">
        <f>SUM(O31:O32)</f>
        <v>7.0000000000000007E-2</v>
      </c>
      <c r="P30" s="134"/>
      <c r="Q30" s="134">
        <f>SUM(Q31:Q32)</f>
        <v>2.63</v>
      </c>
      <c r="R30" s="134"/>
      <c r="S30" s="134"/>
      <c r="T30" s="134"/>
      <c r="U30" s="134"/>
      <c r="V30" s="134">
        <f>SUM(V31:V32)</f>
        <v>49.93</v>
      </c>
      <c r="W30" s="134"/>
      <c r="X30" s="134"/>
      <c r="AG30" t="s">
        <v>102</v>
      </c>
    </row>
    <row r="31" spans="1:60" outlineLevel="1" x14ac:dyDescent="0.2">
      <c r="A31" s="141">
        <v>20</v>
      </c>
      <c r="B31" s="142" t="s">
        <v>158</v>
      </c>
      <c r="C31" s="158" t="s">
        <v>159</v>
      </c>
      <c r="D31" s="143" t="s">
        <v>160</v>
      </c>
      <c r="E31" s="144">
        <v>146</v>
      </c>
      <c r="F31" s="152">
        <v>0</v>
      </c>
      <c r="G31" s="152">
        <v>0</v>
      </c>
      <c r="H31" s="153">
        <v>0</v>
      </c>
      <c r="I31" s="152">
        <v>0</v>
      </c>
      <c r="J31" s="153">
        <v>0</v>
      </c>
      <c r="K31" s="154">
        <v>0</v>
      </c>
      <c r="L31" s="131">
        <v>21</v>
      </c>
      <c r="M31" s="131">
        <f>G31*(1+L31/100)</f>
        <v>0</v>
      </c>
      <c r="N31" s="131">
        <v>4.8999999999999998E-4</v>
      </c>
      <c r="O31" s="131">
        <f>ROUND(E31*N31,2)</f>
        <v>7.0000000000000007E-2</v>
      </c>
      <c r="P31" s="131">
        <v>1.7999999999999999E-2</v>
      </c>
      <c r="Q31" s="131">
        <f>ROUND(E31*P31,2)</f>
        <v>2.63</v>
      </c>
      <c r="R31" s="131"/>
      <c r="S31" s="131" t="s">
        <v>115</v>
      </c>
      <c r="T31" s="131" t="s">
        <v>107</v>
      </c>
      <c r="U31" s="131">
        <v>0.34200000000000003</v>
      </c>
      <c r="V31" s="131">
        <f>ROUND(E31*U31,2)</f>
        <v>49.93</v>
      </c>
      <c r="W31" s="131"/>
      <c r="X31" s="131" t="s">
        <v>108</v>
      </c>
      <c r="Y31" s="122"/>
      <c r="Z31" s="122"/>
      <c r="AA31" s="122"/>
      <c r="AB31" s="122"/>
      <c r="AC31" s="122"/>
      <c r="AD31" s="122"/>
      <c r="AE31" s="122"/>
      <c r="AF31" s="122"/>
      <c r="AG31" s="122" t="s">
        <v>109</v>
      </c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</row>
    <row r="32" spans="1:60" outlineLevel="1" x14ac:dyDescent="0.2">
      <c r="A32" s="129"/>
      <c r="B32" s="130"/>
      <c r="C32" s="159" t="s">
        <v>161</v>
      </c>
      <c r="D32" s="132"/>
      <c r="E32" s="133">
        <v>146</v>
      </c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22"/>
      <c r="Z32" s="122"/>
      <c r="AA32" s="122"/>
      <c r="AB32" s="122"/>
      <c r="AC32" s="122"/>
      <c r="AD32" s="122"/>
      <c r="AE32" s="122"/>
      <c r="AF32" s="122"/>
      <c r="AG32" s="122" t="s">
        <v>162</v>
      </c>
      <c r="AH32" s="122">
        <v>0</v>
      </c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</row>
    <row r="33" spans="1:60" x14ac:dyDescent="0.2">
      <c r="A33" s="135" t="s">
        <v>101</v>
      </c>
      <c r="B33" s="136" t="s">
        <v>57</v>
      </c>
      <c r="C33" s="156" t="s">
        <v>58</v>
      </c>
      <c r="D33" s="137"/>
      <c r="E33" s="138"/>
      <c r="F33" s="139"/>
      <c r="G33" s="139">
        <f>SUMIF(AG34:AG34,"&lt;&gt;NOR",G34:G34)</f>
        <v>0</v>
      </c>
      <c r="H33" s="139"/>
      <c r="I33" s="139">
        <f>SUM(I34:I34)</f>
        <v>0</v>
      </c>
      <c r="J33" s="139"/>
      <c r="K33" s="140">
        <f>SUM(K34:K34)</f>
        <v>0</v>
      </c>
      <c r="L33" s="134"/>
      <c r="M33" s="134">
        <f>SUM(M34:M34)</f>
        <v>0</v>
      </c>
      <c r="N33" s="134"/>
      <c r="O33" s="134">
        <f>SUM(O34:O34)</f>
        <v>0</v>
      </c>
      <c r="P33" s="134"/>
      <c r="Q33" s="134">
        <f>SUM(Q34:Q34)</f>
        <v>0</v>
      </c>
      <c r="R33" s="134"/>
      <c r="S33" s="134"/>
      <c r="T33" s="134"/>
      <c r="U33" s="134"/>
      <c r="V33" s="134">
        <f>SUM(V34:V34)</f>
        <v>33.5</v>
      </c>
      <c r="W33" s="134"/>
      <c r="X33" s="134"/>
      <c r="AG33" t="s">
        <v>102</v>
      </c>
    </row>
    <row r="34" spans="1:60" outlineLevel="1" x14ac:dyDescent="0.2">
      <c r="A34" s="148">
        <v>21</v>
      </c>
      <c r="B34" s="149" t="s">
        <v>163</v>
      </c>
      <c r="C34" s="157" t="s">
        <v>164</v>
      </c>
      <c r="D34" s="150" t="s">
        <v>165</v>
      </c>
      <c r="E34" s="151">
        <v>158.41189</v>
      </c>
      <c r="F34" s="152">
        <v>0</v>
      </c>
      <c r="G34" s="152">
        <v>0</v>
      </c>
      <c r="H34" s="153">
        <v>0</v>
      </c>
      <c r="I34" s="152">
        <v>0</v>
      </c>
      <c r="J34" s="153">
        <v>0</v>
      </c>
      <c r="K34" s="154">
        <v>0</v>
      </c>
      <c r="L34" s="131">
        <v>21</v>
      </c>
      <c r="M34" s="131">
        <f>G34*(1+L34/100)</f>
        <v>0</v>
      </c>
      <c r="N34" s="131">
        <v>0</v>
      </c>
      <c r="O34" s="131">
        <f>ROUND(E34*N34,2)</f>
        <v>0</v>
      </c>
      <c r="P34" s="131">
        <v>0</v>
      </c>
      <c r="Q34" s="131">
        <f>ROUND(E34*P34,2)</f>
        <v>0</v>
      </c>
      <c r="R34" s="131"/>
      <c r="S34" s="131" t="s">
        <v>115</v>
      </c>
      <c r="T34" s="131" t="s">
        <v>107</v>
      </c>
      <c r="U34" s="131">
        <v>0.21149999999999999</v>
      </c>
      <c r="V34" s="131">
        <f>ROUND(E34*U34,2)</f>
        <v>33.5</v>
      </c>
      <c r="W34" s="131"/>
      <c r="X34" s="131" t="s">
        <v>108</v>
      </c>
      <c r="Y34" s="122"/>
      <c r="Z34" s="122"/>
      <c r="AA34" s="122"/>
      <c r="AB34" s="122"/>
      <c r="AC34" s="122"/>
      <c r="AD34" s="122"/>
      <c r="AE34" s="122"/>
      <c r="AF34" s="122"/>
      <c r="AG34" s="122" t="s">
        <v>166</v>
      </c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</row>
    <row r="35" spans="1:60" x14ac:dyDescent="0.2">
      <c r="A35" s="135" t="s">
        <v>101</v>
      </c>
      <c r="B35" s="136" t="s">
        <v>63</v>
      </c>
      <c r="C35" s="156" t="s">
        <v>64</v>
      </c>
      <c r="D35" s="137"/>
      <c r="E35" s="138"/>
      <c r="F35" s="139"/>
      <c r="G35" s="139">
        <f>SUMIF(AG36:AG39,"&lt;&gt;NOR",G36:G39)</f>
        <v>0</v>
      </c>
      <c r="H35" s="139"/>
      <c r="I35" s="139">
        <f>SUM(I36:I39)</f>
        <v>0</v>
      </c>
      <c r="J35" s="139"/>
      <c r="K35" s="140">
        <f>SUM(K36:K39)</f>
        <v>0</v>
      </c>
      <c r="L35" s="134"/>
      <c r="M35" s="134">
        <f>SUM(M36:M39)</f>
        <v>0</v>
      </c>
      <c r="N35" s="134"/>
      <c r="O35" s="134">
        <f>SUM(O36:O39)</f>
        <v>7.0000000000000007E-2</v>
      </c>
      <c r="P35" s="134"/>
      <c r="Q35" s="134">
        <f>SUM(Q36:Q39)</f>
        <v>0</v>
      </c>
      <c r="R35" s="134"/>
      <c r="S35" s="134"/>
      <c r="T35" s="134"/>
      <c r="U35" s="134"/>
      <c r="V35" s="134">
        <f>SUM(V36:V39)</f>
        <v>2.63</v>
      </c>
      <c r="W35" s="134"/>
      <c r="X35" s="134"/>
      <c r="AG35" t="s">
        <v>102</v>
      </c>
    </row>
    <row r="36" spans="1:60" outlineLevel="1" x14ac:dyDescent="0.2">
      <c r="A36" s="148">
        <v>22</v>
      </c>
      <c r="B36" s="149" t="s">
        <v>167</v>
      </c>
      <c r="C36" s="157" t="s">
        <v>168</v>
      </c>
      <c r="D36" s="150" t="s">
        <v>140</v>
      </c>
      <c r="E36" s="151">
        <v>7</v>
      </c>
      <c r="F36" s="152">
        <v>0</v>
      </c>
      <c r="G36" s="152">
        <v>0</v>
      </c>
      <c r="H36" s="153">
        <v>0</v>
      </c>
      <c r="I36" s="152">
        <v>0</v>
      </c>
      <c r="J36" s="153">
        <v>0</v>
      </c>
      <c r="K36" s="154">
        <v>0</v>
      </c>
      <c r="L36" s="131">
        <v>21</v>
      </c>
      <c r="M36" s="131">
        <f>G36*(1+L36/100)</f>
        <v>0</v>
      </c>
      <c r="N36" s="131">
        <v>6.4099999999999999E-3</v>
      </c>
      <c r="O36" s="131">
        <f>ROUND(E36*N36,2)</f>
        <v>0.04</v>
      </c>
      <c r="P36" s="131">
        <v>0</v>
      </c>
      <c r="Q36" s="131">
        <f>ROUND(E36*P36,2)</f>
        <v>0</v>
      </c>
      <c r="R36" s="131"/>
      <c r="S36" s="131" t="s">
        <v>115</v>
      </c>
      <c r="T36" s="131" t="s">
        <v>107</v>
      </c>
      <c r="U36" s="131">
        <v>0</v>
      </c>
      <c r="V36" s="131">
        <f>ROUND(E36*U36,2)</f>
        <v>0</v>
      </c>
      <c r="W36" s="131"/>
      <c r="X36" s="131" t="s">
        <v>133</v>
      </c>
      <c r="Y36" s="122"/>
      <c r="Z36" s="122"/>
      <c r="AA36" s="122"/>
      <c r="AB36" s="122"/>
      <c r="AC36" s="122"/>
      <c r="AD36" s="122"/>
      <c r="AE36" s="122"/>
      <c r="AF36" s="122"/>
      <c r="AG36" s="122" t="s">
        <v>134</v>
      </c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</row>
    <row r="37" spans="1:60" outlineLevel="1" x14ac:dyDescent="0.2">
      <c r="A37" s="148">
        <v>23</v>
      </c>
      <c r="B37" s="149" t="s">
        <v>169</v>
      </c>
      <c r="C37" s="157" t="s">
        <v>170</v>
      </c>
      <c r="D37" s="150" t="s">
        <v>171</v>
      </c>
      <c r="E37" s="151">
        <v>3</v>
      </c>
      <c r="F37" s="152">
        <v>0</v>
      </c>
      <c r="G37" s="152">
        <v>0</v>
      </c>
      <c r="H37" s="153">
        <v>0</v>
      </c>
      <c r="I37" s="152">
        <v>0</v>
      </c>
      <c r="J37" s="153">
        <v>0</v>
      </c>
      <c r="K37" s="154">
        <v>0</v>
      </c>
      <c r="L37" s="131">
        <v>21</v>
      </c>
      <c r="M37" s="131">
        <f>G37*(1+L37/100)</f>
        <v>0</v>
      </c>
      <c r="N37" s="131">
        <v>1.09E-3</v>
      </c>
      <c r="O37" s="131">
        <f>ROUND(E37*N37,2)</f>
        <v>0</v>
      </c>
      <c r="P37" s="131">
        <v>0</v>
      </c>
      <c r="Q37" s="131">
        <f>ROUND(E37*P37,2)</f>
        <v>0</v>
      </c>
      <c r="R37" s="131"/>
      <c r="S37" s="131" t="s">
        <v>115</v>
      </c>
      <c r="T37" s="131" t="s">
        <v>107</v>
      </c>
      <c r="U37" s="131">
        <v>0.878</v>
      </c>
      <c r="V37" s="131">
        <f>ROUND(E37*U37,2)</f>
        <v>2.63</v>
      </c>
      <c r="W37" s="131"/>
      <c r="X37" s="131" t="s">
        <v>108</v>
      </c>
      <c r="Y37" s="122"/>
      <c r="Z37" s="122"/>
      <c r="AA37" s="122"/>
      <c r="AB37" s="122"/>
      <c r="AC37" s="122"/>
      <c r="AD37" s="122"/>
      <c r="AE37" s="122"/>
      <c r="AF37" s="122"/>
      <c r="AG37" s="122" t="s">
        <v>109</v>
      </c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</row>
    <row r="38" spans="1:60" outlineLevel="1" x14ac:dyDescent="0.2">
      <c r="A38" s="148">
        <v>24</v>
      </c>
      <c r="B38" s="149" t="s">
        <v>172</v>
      </c>
      <c r="C38" s="157" t="s">
        <v>173</v>
      </c>
      <c r="D38" s="150" t="s">
        <v>140</v>
      </c>
      <c r="E38" s="151">
        <v>3</v>
      </c>
      <c r="F38" s="152">
        <v>0</v>
      </c>
      <c r="G38" s="152">
        <v>0</v>
      </c>
      <c r="H38" s="153">
        <v>0</v>
      </c>
      <c r="I38" s="152">
        <v>0</v>
      </c>
      <c r="J38" s="153">
        <v>0</v>
      </c>
      <c r="K38" s="154">
        <v>0</v>
      </c>
      <c r="L38" s="131">
        <v>21</v>
      </c>
      <c r="M38" s="131">
        <f>G38*(1+L38/100)</f>
        <v>0</v>
      </c>
      <c r="N38" s="131">
        <v>8.6999999999999994E-3</v>
      </c>
      <c r="O38" s="131">
        <f>ROUND(E38*N38,2)</f>
        <v>0.03</v>
      </c>
      <c r="P38" s="131">
        <v>0</v>
      </c>
      <c r="Q38" s="131">
        <f>ROUND(E38*P38,2)</f>
        <v>0</v>
      </c>
      <c r="R38" s="131" t="s">
        <v>151</v>
      </c>
      <c r="S38" s="131" t="s">
        <v>115</v>
      </c>
      <c r="T38" s="131" t="s">
        <v>107</v>
      </c>
      <c r="U38" s="131">
        <v>0</v>
      </c>
      <c r="V38" s="131">
        <f>ROUND(E38*U38,2)</f>
        <v>0</v>
      </c>
      <c r="W38" s="131"/>
      <c r="X38" s="131" t="s">
        <v>143</v>
      </c>
      <c r="Y38" s="122"/>
      <c r="Z38" s="122"/>
      <c r="AA38" s="122"/>
      <c r="AB38" s="122"/>
      <c r="AC38" s="122"/>
      <c r="AD38" s="122"/>
      <c r="AE38" s="122"/>
      <c r="AF38" s="122"/>
      <c r="AG38" s="122" t="s">
        <v>144</v>
      </c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</row>
    <row r="39" spans="1:60" outlineLevel="1" x14ac:dyDescent="0.2">
      <c r="A39" s="148">
        <v>25</v>
      </c>
      <c r="B39" s="149" t="s">
        <v>174</v>
      </c>
      <c r="C39" s="157" t="s">
        <v>175</v>
      </c>
      <c r="D39" s="150" t="s">
        <v>0</v>
      </c>
      <c r="E39" s="151">
        <v>135.21</v>
      </c>
      <c r="F39" s="152">
        <v>0</v>
      </c>
      <c r="G39" s="152">
        <v>0</v>
      </c>
      <c r="H39" s="153">
        <v>0</v>
      </c>
      <c r="I39" s="152">
        <v>0</v>
      </c>
      <c r="J39" s="153">
        <v>0</v>
      </c>
      <c r="K39" s="154">
        <v>0</v>
      </c>
      <c r="L39" s="131">
        <v>21</v>
      </c>
      <c r="M39" s="131">
        <f>G39*(1+L39/100)</f>
        <v>0</v>
      </c>
      <c r="N39" s="131">
        <v>0</v>
      </c>
      <c r="O39" s="131">
        <f>ROUND(E39*N39,2)</f>
        <v>0</v>
      </c>
      <c r="P39" s="131">
        <v>0</v>
      </c>
      <c r="Q39" s="131">
        <f>ROUND(E39*P39,2)</f>
        <v>0</v>
      </c>
      <c r="R39" s="131"/>
      <c r="S39" s="131" t="s">
        <v>115</v>
      </c>
      <c r="T39" s="131" t="s">
        <v>115</v>
      </c>
      <c r="U39" s="131">
        <v>0</v>
      </c>
      <c r="V39" s="131">
        <f>ROUND(E39*U39,2)</f>
        <v>0</v>
      </c>
      <c r="W39" s="131"/>
      <c r="X39" s="131" t="s">
        <v>176</v>
      </c>
      <c r="Y39" s="122"/>
      <c r="Z39" s="122"/>
      <c r="AA39" s="122"/>
      <c r="AB39" s="122"/>
      <c r="AC39" s="122"/>
      <c r="AD39" s="122"/>
      <c r="AE39" s="122"/>
      <c r="AF39" s="122"/>
      <c r="AG39" s="122" t="s">
        <v>177</v>
      </c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</row>
    <row r="40" spans="1:60" x14ac:dyDescent="0.2">
      <c r="A40" s="135" t="s">
        <v>101</v>
      </c>
      <c r="B40" s="136" t="s">
        <v>69</v>
      </c>
      <c r="C40" s="156" t="s">
        <v>70</v>
      </c>
      <c r="D40" s="137"/>
      <c r="E40" s="138"/>
      <c r="F40" s="139"/>
      <c r="G40" s="139">
        <f>SUMIF(AG41:AG109,"&lt;&gt;NOR",G41:G109)</f>
        <v>0</v>
      </c>
      <c r="H40" s="139"/>
      <c r="I40" s="139">
        <f>SUM(I41:I109)</f>
        <v>0</v>
      </c>
      <c r="J40" s="139"/>
      <c r="K40" s="140">
        <f>SUM(K41:K109)</f>
        <v>0</v>
      </c>
      <c r="L40" s="134"/>
      <c r="M40" s="134">
        <f>SUM(M41:M109)</f>
        <v>0</v>
      </c>
      <c r="N40" s="134"/>
      <c r="O40" s="134">
        <f>SUM(O41:O109)</f>
        <v>0.67000000000000015</v>
      </c>
      <c r="P40" s="134"/>
      <c r="Q40" s="134">
        <f>SUM(Q41:Q109)</f>
        <v>0</v>
      </c>
      <c r="R40" s="134"/>
      <c r="S40" s="134"/>
      <c r="T40" s="134"/>
      <c r="U40" s="134"/>
      <c r="V40" s="134">
        <f>SUM(V41:V109)</f>
        <v>274.58</v>
      </c>
      <c r="W40" s="134"/>
      <c r="X40" s="134"/>
      <c r="AG40" t="s">
        <v>102</v>
      </c>
    </row>
    <row r="41" spans="1:60" outlineLevel="1" x14ac:dyDescent="0.2">
      <c r="A41" s="148">
        <v>26</v>
      </c>
      <c r="B41" s="149" t="s">
        <v>178</v>
      </c>
      <c r="C41" s="157" t="s">
        <v>179</v>
      </c>
      <c r="D41" s="150" t="s">
        <v>160</v>
      </c>
      <c r="E41" s="151">
        <v>35</v>
      </c>
      <c r="F41" s="152">
        <v>0</v>
      </c>
      <c r="G41" s="152">
        <v>0</v>
      </c>
      <c r="H41" s="153">
        <v>0</v>
      </c>
      <c r="I41" s="152">
        <v>0</v>
      </c>
      <c r="J41" s="153">
        <v>0</v>
      </c>
      <c r="K41" s="154">
        <v>0</v>
      </c>
      <c r="L41" s="131">
        <v>21</v>
      </c>
      <c r="M41" s="131">
        <f t="shared" ref="M41:M72" si="8">G41*(1+L41/100)</f>
        <v>0</v>
      </c>
      <c r="N41" s="131">
        <v>0</v>
      </c>
      <c r="O41" s="131">
        <f t="shared" ref="O41:O72" si="9">ROUND(E41*N41,2)</f>
        <v>0</v>
      </c>
      <c r="P41" s="131">
        <v>0</v>
      </c>
      <c r="Q41" s="131">
        <f t="shared" ref="Q41:Q72" si="10">ROUND(E41*P41,2)</f>
        <v>0</v>
      </c>
      <c r="R41" s="131"/>
      <c r="S41" s="131" t="s">
        <v>106</v>
      </c>
      <c r="T41" s="131" t="s">
        <v>107</v>
      </c>
      <c r="U41" s="131">
        <v>6.6000000000000003E-2</v>
      </c>
      <c r="V41" s="131">
        <f t="shared" ref="V41:V72" si="11">ROUND(E41*U41,2)</f>
        <v>2.31</v>
      </c>
      <c r="W41" s="131"/>
      <c r="X41" s="131" t="s">
        <v>108</v>
      </c>
      <c r="Y41" s="122"/>
      <c r="Z41" s="122"/>
      <c r="AA41" s="122"/>
      <c r="AB41" s="122"/>
      <c r="AC41" s="122"/>
      <c r="AD41" s="122"/>
      <c r="AE41" s="122"/>
      <c r="AF41" s="122"/>
      <c r="AG41" s="122" t="s">
        <v>109</v>
      </c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</row>
    <row r="42" spans="1:60" outlineLevel="1" x14ac:dyDescent="0.2">
      <c r="A42" s="148">
        <v>27</v>
      </c>
      <c r="B42" s="149" t="s">
        <v>180</v>
      </c>
      <c r="C42" s="157" t="s">
        <v>181</v>
      </c>
      <c r="D42" s="150" t="s">
        <v>140</v>
      </c>
      <c r="E42" s="151">
        <v>35</v>
      </c>
      <c r="F42" s="152">
        <v>0</v>
      </c>
      <c r="G42" s="152">
        <v>0</v>
      </c>
      <c r="H42" s="153">
        <v>0</v>
      </c>
      <c r="I42" s="152">
        <v>0</v>
      </c>
      <c r="J42" s="153">
        <v>0</v>
      </c>
      <c r="K42" s="154">
        <v>0</v>
      </c>
      <c r="L42" s="131">
        <v>21</v>
      </c>
      <c r="M42" s="131">
        <f t="shared" si="8"/>
        <v>0</v>
      </c>
      <c r="N42" s="131">
        <v>3.2100000000000002E-3</v>
      </c>
      <c r="O42" s="131">
        <f t="shared" si="9"/>
        <v>0.11</v>
      </c>
      <c r="P42" s="131">
        <v>0</v>
      </c>
      <c r="Q42" s="131">
        <f t="shared" si="10"/>
        <v>0</v>
      </c>
      <c r="R42" s="131" t="s">
        <v>151</v>
      </c>
      <c r="S42" s="131" t="s">
        <v>115</v>
      </c>
      <c r="T42" s="131" t="s">
        <v>107</v>
      </c>
      <c r="U42" s="131">
        <v>0</v>
      </c>
      <c r="V42" s="131">
        <f t="shared" si="11"/>
        <v>0</v>
      </c>
      <c r="W42" s="131"/>
      <c r="X42" s="131" t="s">
        <v>143</v>
      </c>
      <c r="Y42" s="122"/>
      <c r="Z42" s="122"/>
      <c r="AA42" s="122"/>
      <c r="AB42" s="122"/>
      <c r="AC42" s="122"/>
      <c r="AD42" s="122"/>
      <c r="AE42" s="122"/>
      <c r="AF42" s="122"/>
      <c r="AG42" s="122" t="s">
        <v>144</v>
      </c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</row>
    <row r="43" spans="1:60" outlineLevel="1" x14ac:dyDescent="0.2">
      <c r="A43" s="148">
        <v>28</v>
      </c>
      <c r="B43" s="149" t="s">
        <v>178</v>
      </c>
      <c r="C43" s="157" t="s">
        <v>179</v>
      </c>
      <c r="D43" s="150" t="s">
        <v>160</v>
      </c>
      <c r="E43" s="151">
        <v>90</v>
      </c>
      <c r="F43" s="152">
        <v>0</v>
      </c>
      <c r="G43" s="152">
        <v>0</v>
      </c>
      <c r="H43" s="153">
        <v>0</v>
      </c>
      <c r="I43" s="152">
        <v>0</v>
      </c>
      <c r="J43" s="153">
        <v>0</v>
      </c>
      <c r="K43" s="154">
        <v>0</v>
      </c>
      <c r="L43" s="131">
        <v>21</v>
      </c>
      <c r="M43" s="131">
        <f t="shared" si="8"/>
        <v>0</v>
      </c>
      <c r="N43" s="131">
        <v>0</v>
      </c>
      <c r="O43" s="131">
        <f t="shared" si="9"/>
        <v>0</v>
      </c>
      <c r="P43" s="131">
        <v>0</v>
      </c>
      <c r="Q43" s="131">
        <f t="shared" si="10"/>
        <v>0</v>
      </c>
      <c r="R43" s="131"/>
      <c r="S43" s="131" t="s">
        <v>106</v>
      </c>
      <c r="T43" s="131" t="s">
        <v>107</v>
      </c>
      <c r="U43" s="131">
        <v>6.6000000000000003E-2</v>
      </c>
      <c r="V43" s="131">
        <f t="shared" si="11"/>
        <v>5.94</v>
      </c>
      <c r="W43" s="131"/>
      <c r="X43" s="131" t="s">
        <v>108</v>
      </c>
      <c r="Y43" s="122"/>
      <c r="Z43" s="122"/>
      <c r="AA43" s="122"/>
      <c r="AB43" s="122"/>
      <c r="AC43" s="122"/>
      <c r="AD43" s="122"/>
      <c r="AE43" s="122"/>
      <c r="AF43" s="122"/>
      <c r="AG43" s="122" t="s">
        <v>109</v>
      </c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</row>
    <row r="44" spans="1:60" ht="22.5" outlineLevel="1" x14ac:dyDescent="0.2">
      <c r="A44" s="148">
        <v>29</v>
      </c>
      <c r="B44" s="149" t="s">
        <v>182</v>
      </c>
      <c r="C44" s="157" t="s">
        <v>183</v>
      </c>
      <c r="D44" s="150" t="s">
        <v>140</v>
      </c>
      <c r="E44" s="151">
        <v>90</v>
      </c>
      <c r="F44" s="152">
        <v>0</v>
      </c>
      <c r="G44" s="152">
        <v>0</v>
      </c>
      <c r="H44" s="153">
        <v>0</v>
      </c>
      <c r="I44" s="152">
        <v>0</v>
      </c>
      <c r="J44" s="153">
        <v>0</v>
      </c>
      <c r="K44" s="154">
        <v>0</v>
      </c>
      <c r="L44" s="131">
        <v>21</v>
      </c>
      <c r="M44" s="131">
        <f t="shared" si="8"/>
        <v>0</v>
      </c>
      <c r="N44" s="131">
        <v>1.6999999999999999E-3</v>
      </c>
      <c r="O44" s="131">
        <f t="shared" si="9"/>
        <v>0.15</v>
      </c>
      <c r="P44" s="131">
        <v>0</v>
      </c>
      <c r="Q44" s="131">
        <f t="shared" si="10"/>
        <v>0</v>
      </c>
      <c r="R44" s="131" t="s">
        <v>151</v>
      </c>
      <c r="S44" s="131" t="s">
        <v>115</v>
      </c>
      <c r="T44" s="131" t="s">
        <v>107</v>
      </c>
      <c r="U44" s="131">
        <v>0</v>
      </c>
      <c r="V44" s="131">
        <f t="shared" si="11"/>
        <v>0</v>
      </c>
      <c r="W44" s="131"/>
      <c r="X44" s="131" t="s">
        <v>143</v>
      </c>
      <c r="Y44" s="122"/>
      <c r="Z44" s="122"/>
      <c r="AA44" s="122"/>
      <c r="AB44" s="122"/>
      <c r="AC44" s="122"/>
      <c r="AD44" s="122"/>
      <c r="AE44" s="122"/>
      <c r="AF44" s="122"/>
      <c r="AG44" s="122" t="s">
        <v>144</v>
      </c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</row>
    <row r="45" spans="1:60" outlineLevel="1" x14ac:dyDescent="0.2">
      <c r="A45" s="148">
        <v>30</v>
      </c>
      <c r="B45" s="149" t="s">
        <v>178</v>
      </c>
      <c r="C45" s="157" t="s">
        <v>179</v>
      </c>
      <c r="D45" s="150" t="s">
        <v>160</v>
      </c>
      <c r="E45" s="151">
        <v>45</v>
      </c>
      <c r="F45" s="152">
        <v>0</v>
      </c>
      <c r="G45" s="152">
        <v>0</v>
      </c>
      <c r="H45" s="153">
        <v>0</v>
      </c>
      <c r="I45" s="152">
        <v>0</v>
      </c>
      <c r="J45" s="153">
        <v>0</v>
      </c>
      <c r="K45" s="154">
        <v>0</v>
      </c>
      <c r="L45" s="131">
        <v>21</v>
      </c>
      <c r="M45" s="131">
        <f t="shared" si="8"/>
        <v>0</v>
      </c>
      <c r="N45" s="131">
        <v>0</v>
      </c>
      <c r="O45" s="131">
        <f t="shared" si="9"/>
        <v>0</v>
      </c>
      <c r="P45" s="131">
        <v>0</v>
      </c>
      <c r="Q45" s="131">
        <f t="shared" si="10"/>
        <v>0</v>
      </c>
      <c r="R45" s="131"/>
      <c r="S45" s="131" t="s">
        <v>106</v>
      </c>
      <c r="T45" s="131" t="s">
        <v>107</v>
      </c>
      <c r="U45" s="131">
        <v>6.6000000000000003E-2</v>
      </c>
      <c r="V45" s="131">
        <f t="shared" si="11"/>
        <v>2.97</v>
      </c>
      <c r="W45" s="131"/>
      <c r="X45" s="131" t="s">
        <v>108</v>
      </c>
      <c r="Y45" s="122"/>
      <c r="Z45" s="122"/>
      <c r="AA45" s="122"/>
      <c r="AB45" s="122"/>
      <c r="AC45" s="122"/>
      <c r="AD45" s="122"/>
      <c r="AE45" s="122"/>
      <c r="AF45" s="122"/>
      <c r="AG45" s="122" t="s">
        <v>109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</row>
    <row r="46" spans="1:60" ht="22.5" outlineLevel="1" x14ac:dyDescent="0.2">
      <c r="A46" s="148">
        <v>31</v>
      </c>
      <c r="B46" s="149" t="s">
        <v>184</v>
      </c>
      <c r="C46" s="157" t="s">
        <v>185</v>
      </c>
      <c r="D46" s="150" t="s">
        <v>140</v>
      </c>
      <c r="E46" s="151">
        <v>45</v>
      </c>
      <c r="F46" s="152">
        <v>0</v>
      </c>
      <c r="G46" s="152">
        <v>0</v>
      </c>
      <c r="H46" s="153">
        <v>0</v>
      </c>
      <c r="I46" s="152">
        <v>0</v>
      </c>
      <c r="J46" s="153">
        <v>0</v>
      </c>
      <c r="K46" s="154">
        <v>0</v>
      </c>
      <c r="L46" s="131">
        <v>21</v>
      </c>
      <c r="M46" s="131">
        <f t="shared" si="8"/>
        <v>0</v>
      </c>
      <c r="N46" s="131">
        <v>1.5E-3</v>
      </c>
      <c r="O46" s="131">
        <f t="shared" si="9"/>
        <v>7.0000000000000007E-2</v>
      </c>
      <c r="P46" s="131">
        <v>0</v>
      </c>
      <c r="Q46" s="131">
        <f t="shared" si="10"/>
        <v>0</v>
      </c>
      <c r="R46" s="131" t="s">
        <v>151</v>
      </c>
      <c r="S46" s="131" t="s">
        <v>115</v>
      </c>
      <c r="T46" s="131" t="s">
        <v>107</v>
      </c>
      <c r="U46" s="131">
        <v>0</v>
      </c>
      <c r="V46" s="131">
        <f t="shared" si="11"/>
        <v>0</v>
      </c>
      <c r="W46" s="131"/>
      <c r="X46" s="131" t="s">
        <v>143</v>
      </c>
      <c r="Y46" s="122"/>
      <c r="Z46" s="122"/>
      <c r="AA46" s="122"/>
      <c r="AB46" s="122"/>
      <c r="AC46" s="122"/>
      <c r="AD46" s="122"/>
      <c r="AE46" s="122"/>
      <c r="AF46" s="122"/>
      <c r="AG46" s="122" t="s">
        <v>144</v>
      </c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</row>
    <row r="47" spans="1:60" outlineLevel="1" x14ac:dyDescent="0.2">
      <c r="A47" s="148">
        <v>32</v>
      </c>
      <c r="B47" s="149" t="s">
        <v>186</v>
      </c>
      <c r="C47" s="157" t="s">
        <v>187</v>
      </c>
      <c r="D47" s="150" t="s">
        <v>160</v>
      </c>
      <c r="E47" s="151">
        <v>40</v>
      </c>
      <c r="F47" s="152">
        <v>0</v>
      </c>
      <c r="G47" s="152">
        <v>0</v>
      </c>
      <c r="H47" s="153">
        <v>0</v>
      </c>
      <c r="I47" s="152">
        <v>0</v>
      </c>
      <c r="J47" s="153">
        <v>0</v>
      </c>
      <c r="K47" s="154">
        <v>0</v>
      </c>
      <c r="L47" s="131">
        <v>21</v>
      </c>
      <c r="M47" s="131">
        <f t="shared" si="8"/>
        <v>0</v>
      </c>
      <c r="N47" s="131">
        <v>0</v>
      </c>
      <c r="O47" s="131">
        <f t="shared" si="9"/>
        <v>0</v>
      </c>
      <c r="P47" s="131">
        <v>0</v>
      </c>
      <c r="Q47" s="131">
        <f t="shared" si="10"/>
        <v>0</v>
      </c>
      <c r="R47" s="131"/>
      <c r="S47" s="131" t="s">
        <v>115</v>
      </c>
      <c r="T47" s="131" t="s">
        <v>107</v>
      </c>
      <c r="U47" s="131">
        <v>0.217</v>
      </c>
      <c r="V47" s="131">
        <f t="shared" si="11"/>
        <v>8.68</v>
      </c>
      <c r="W47" s="131"/>
      <c r="X47" s="131" t="s">
        <v>108</v>
      </c>
      <c r="Y47" s="122"/>
      <c r="Z47" s="122"/>
      <c r="AA47" s="122"/>
      <c r="AB47" s="122"/>
      <c r="AC47" s="122"/>
      <c r="AD47" s="122"/>
      <c r="AE47" s="122"/>
      <c r="AF47" s="122"/>
      <c r="AG47" s="122" t="s">
        <v>109</v>
      </c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</row>
    <row r="48" spans="1:60" outlineLevel="1" x14ac:dyDescent="0.2">
      <c r="A48" s="148">
        <v>33</v>
      </c>
      <c r="B48" s="149" t="s">
        <v>188</v>
      </c>
      <c r="C48" s="157" t="s">
        <v>189</v>
      </c>
      <c r="D48" s="150" t="s">
        <v>140</v>
      </c>
      <c r="E48" s="151">
        <v>40</v>
      </c>
      <c r="F48" s="152">
        <v>0</v>
      </c>
      <c r="G48" s="152">
        <v>0</v>
      </c>
      <c r="H48" s="153">
        <v>0</v>
      </c>
      <c r="I48" s="152">
        <v>0</v>
      </c>
      <c r="J48" s="153">
        <v>0</v>
      </c>
      <c r="K48" s="154">
        <v>0</v>
      </c>
      <c r="L48" s="131">
        <v>21</v>
      </c>
      <c r="M48" s="131">
        <f t="shared" si="8"/>
        <v>0</v>
      </c>
      <c r="N48" s="131">
        <v>1.33E-3</v>
      </c>
      <c r="O48" s="131">
        <f t="shared" si="9"/>
        <v>0.05</v>
      </c>
      <c r="P48" s="131">
        <v>0</v>
      </c>
      <c r="Q48" s="131">
        <f t="shared" si="10"/>
        <v>0</v>
      </c>
      <c r="R48" s="131" t="s">
        <v>151</v>
      </c>
      <c r="S48" s="131" t="s">
        <v>115</v>
      </c>
      <c r="T48" s="131" t="s">
        <v>107</v>
      </c>
      <c r="U48" s="131">
        <v>0</v>
      </c>
      <c r="V48" s="131">
        <f t="shared" si="11"/>
        <v>0</v>
      </c>
      <c r="W48" s="131"/>
      <c r="X48" s="131" t="s">
        <v>143</v>
      </c>
      <c r="Y48" s="122"/>
      <c r="Z48" s="122"/>
      <c r="AA48" s="122"/>
      <c r="AB48" s="122"/>
      <c r="AC48" s="122"/>
      <c r="AD48" s="122"/>
      <c r="AE48" s="122"/>
      <c r="AF48" s="122"/>
      <c r="AG48" s="122" t="s">
        <v>144</v>
      </c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</row>
    <row r="49" spans="1:60" outlineLevel="1" x14ac:dyDescent="0.2">
      <c r="A49" s="148">
        <v>34</v>
      </c>
      <c r="B49" s="149" t="s">
        <v>190</v>
      </c>
      <c r="C49" s="157" t="s">
        <v>191</v>
      </c>
      <c r="D49" s="150" t="s">
        <v>160</v>
      </c>
      <c r="E49" s="151">
        <v>120</v>
      </c>
      <c r="F49" s="152">
        <v>0</v>
      </c>
      <c r="G49" s="152">
        <v>0</v>
      </c>
      <c r="H49" s="153">
        <v>0</v>
      </c>
      <c r="I49" s="152">
        <v>0</v>
      </c>
      <c r="J49" s="153">
        <v>0</v>
      </c>
      <c r="K49" s="154">
        <v>0</v>
      </c>
      <c r="L49" s="131">
        <v>21</v>
      </c>
      <c r="M49" s="131">
        <f t="shared" si="8"/>
        <v>0</v>
      </c>
      <c r="N49" s="131">
        <v>0</v>
      </c>
      <c r="O49" s="131">
        <f t="shared" si="9"/>
        <v>0</v>
      </c>
      <c r="P49" s="131">
        <v>0</v>
      </c>
      <c r="Q49" s="131">
        <f t="shared" si="10"/>
        <v>0</v>
      </c>
      <c r="R49" s="131"/>
      <c r="S49" s="131" t="s">
        <v>115</v>
      </c>
      <c r="T49" s="131" t="s">
        <v>107</v>
      </c>
      <c r="U49" s="131">
        <v>0.18099999999999999</v>
      </c>
      <c r="V49" s="131">
        <f t="shared" si="11"/>
        <v>21.72</v>
      </c>
      <c r="W49" s="131"/>
      <c r="X49" s="131" t="s">
        <v>108</v>
      </c>
      <c r="Y49" s="122"/>
      <c r="Z49" s="122"/>
      <c r="AA49" s="122"/>
      <c r="AB49" s="122"/>
      <c r="AC49" s="122"/>
      <c r="AD49" s="122"/>
      <c r="AE49" s="122"/>
      <c r="AF49" s="122"/>
      <c r="AG49" s="122" t="s">
        <v>109</v>
      </c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</row>
    <row r="50" spans="1:60" outlineLevel="1" x14ac:dyDescent="0.2">
      <c r="A50" s="148">
        <v>35</v>
      </c>
      <c r="B50" s="149" t="s">
        <v>192</v>
      </c>
      <c r="C50" s="157" t="s">
        <v>193</v>
      </c>
      <c r="D50" s="150" t="s">
        <v>140</v>
      </c>
      <c r="E50" s="151">
        <v>120</v>
      </c>
      <c r="F50" s="152">
        <v>0</v>
      </c>
      <c r="G50" s="152">
        <v>0</v>
      </c>
      <c r="H50" s="153">
        <v>0</v>
      </c>
      <c r="I50" s="152">
        <v>0</v>
      </c>
      <c r="J50" s="153">
        <v>0</v>
      </c>
      <c r="K50" s="154">
        <v>0</v>
      </c>
      <c r="L50" s="131">
        <v>21</v>
      </c>
      <c r="M50" s="131">
        <f t="shared" si="8"/>
        <v>0</v>
      </c>
      <c r="N50" s="131">
        <v>1.08E-3</v>
      </c>
      <c r="O50" s="131">
        <f t="shared" si="9"/>
        <v>0.13</v>
      </c>
      <c r="P50" s="131">
        <v>0</v>
      </c>
      <c r="Q50" s="131">
        <f t="shared" si="10"/>
        <v>0</v>
      </c>
      <c r="R50" s="131" t="s">
        <v>151</v>
      </c>
      <c r="S50" s="131" t="s">
        <v>115</v>
      </c>
      <c r="T50" s="131" t="s">
        <v>107</v>
      </c>
      <c r="U50" s="131">
        <v>0</v>
      </c>
      <c r="V50" s="131">
        <f t="shared" si="11"/>
        <v>0</v>
      </c>
      <c r="W50" s="131"/>
      <c r="X50" s="131" t="s">
        <v>143</v>
      </c>
      <c r="Y50" s="122"/>
      <c r="Z50" s="122"/>
      <c r="AA50" s="122"/>
      <c r="AB50" s="122"/>
      <c r="AC50" s="122"/>
      <c r="AD50" s="122"/>
      <c r="AE50" s="122"/>
      <c r="AF50" s="122"/>
      <c r="AG50" s="122" t="s">
        <v>144</v>
      </c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</row>
    <row r="51" spans="1:60" outlineLevel="1" x14ac:dyDescent="0.2">
      <c r="A51" s="148">
        <v>36</v>
      </c>
      <c r="B51" s="149" t="s">
        <v>194</v>
      </c>
      <c r="C51" s="157" t="s">
        <v>195</v>
      </c>
      <c r="D51" s="150" t="s">
        <v>160</v>
      </c>
      <c r="E51" s="151">
        <v>45</v>
      </c>
      <c r="F51" s="152">
        <v>0</v>
      </c>
      <c r="G51" s="152">
        <v>0</v>
      </c>
      <c r="H51" s="153">
        <v>0</v>
      </c>
      <c r="I51" s="152">
        <v>0</v>
      </c>
      <c r="J51" s="153">
        <v>0</v>
      </c>
      <c r="K51" s="154">
        <v>0</v>
      </c>
      <c r="L51" s="131">
        <v>21</v>
      </c>
      <c r="M51" s="131">
        <f t="shared" si="8"/>
        <v>0</v>
      </c>
      <c r="N51" s="131">
        <v>0</v>
      </c>
      <c r="O51" s="131">
        <f t="shared" si="9"/>
        <v>0</v>
      </c>
      <c r="P51" s="131">
        <v>0</v>
      </c>
      <c r="Q51" s="131">
        <f t="shared" si="10"/>
        <v>0</v>
      </c>
      <c r="R51" s="131"/>
      <c r="S51" s="131" t="s">
        <v>115</v>
      </c>
      <c r="T51" s="131" t="s">
        <v>107</v>
      </c>
      <c r="U51" s="131">
        <v>0.12</v>
      </c>
      <c r="V51" s="131">
        <f t="shared" si="11"/>
        <v>5.4</v>
      </c>
      <c r="W51" s="131"/>
      <c r="X51" s="131" t="s">
        <v>108</v>
      </c>
      <c r="Y51" s="122"/>
      <c r="Z51" s="122"/>
      <c r="AA51" s="122"/>
      <c r="AB51" s="122"/>
      <c r="AC51" s="122"/>
      <c r="AD51" s="122"/>
      <c r="AE51" s="122"/>
      <c r="AF51" s="122"/>
      <c r="AG51" s="122" t="s">
        <v>109</v>
      </c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</row>
    <row r="52" spans="1:60" outlineLevel="1" x14ac:dyDescent="0.2">
      <c r="A52" s="148">
        <v>37</v>
      </c>
      <c r="B52" s="149" t="s">
        <v>196</v>
      </c>
      <c r="C52" s="157" t="s">
        <v>197</v>
      </c>
      <c r="D52" s="150" t="s">
        <v>140</v>
      </c>
      <c r="E52" s="151">
        <v>45</v>
      </c>
      <c r="F52" s="152">
        <v>0</v>
      </c>
      <c r="G52" s="152">
        <v>0</v>
      </c>
      <c r="H52" s="153">
        <v>0</v>
      </c>
      <c r="I52" s="152">
        <v>0</v>
      </c>
      <c r="J52" s="153">
        <v>0</v>
      </c>
      <c r="K52" s="154">
        <v>0</v>
      </c>
      <c r="L52" s="131">
        <v>21</v>
      </c>
      <c r="M52" s="131">
        <f t="shared" si="8"/>
        <v>0</v>
      </c>
      <c r="N52" s="131">
        <v>4.8000000000000001E-4</v>
      </c>
      <c r="O52" s="131">
        <f t="shared" si="9"/>
        <v>0.02</v>
      </c>
      <c r="P52" s="131">
        <v>0</v>
      </c>
      <c r="Q52" s="131">
        <f t="shared" si="10"/>
        <v>0</v>
      </c>
      <c r="R52" s="131" t="s">
        <v>151</v>
      </c>
      <c r="S52" s="131" t="s">
        <v>115</v>
      </c>
      <c r="T52" s="131" t="s">
        <v>107</v>
      </c>
      <c r="U52" s="131">
        <v>0</v>
      </c>
      <c r="V52" s="131">
        <f t="shared" si="11"/>
        <v>0</v>
      </c>
      <c r="W52" s="131"/>
      <c r="X52" s="131" t="s">
        <v>143</v>
      </c>
      <c r="Y52" s="122"/>
      <c r="Z52" s="122"/>
      <c r="AA52" s="122"/>
      <c r="AB52" s="122"/>
      <c r="AC52" s="122"/>
      <c r="AD52" s="122"/>
      <c r="AE52" s="122"/>
      <c r="AF52" s="122"/>
      <c r="AG52" s="122" t="s">
        <v>144</v>
      </c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</row>
    <row r="53" spans="1:60" outlineLevel="1" x14ac:dyDescent="0.2">
      <c r="A53" s="148">
        <v>38</v>
      </c>
      <c r="B53" s="149" t="s">
        <v>198</v>
      </c>
      <c r="C53" s="157" t="s">
        <v>199</v>
      </c>
      <c r="D53" s="150" t="s">
        <v>160</v>
      </c>
      <c r="E53" s="151">
        <v>90</v>
      </c>
      <c r="F53" s="152">
        <v>0</v>
      </c>
      <c r="G53" s="152">
        <v>0</v>
      </c>
      <c r="H53" s="153">
        <v>0</v>
      </c>
      <c r="I53" s="152">
        <v>0</v>
      </c>
      <c r="J53" s="153">
        <v>0</v>
      </c>
      <c r="K53" s="154">
        <v>0</v>
      </c>
      <c r="L53" s="131">
        <v>21</v>
      </c>
      <c r="M53" s="131">
        <f t="shared" si="8"/>
        <v>0</v>
      </c>
      <c r="N53" s="131">
        <v>0</v>
      </c>
      <c r="O53" s="131">
        <f t="shared" si="9"/>
        <v>0</v>
      </c>
      <c r="P53" s="131">
        <v>0</v>
      </c>
      <c r="Q53" s="131">
        <f t="shared" si="10"/>
        <v>0</v>
      </c>
      <c r="R53" s="131"/>
      <c r="S53" s="131" t="s">
        <v>115</v>
      </c>
      <c r="T53" s="131" t="s">
        <v>107</v>
      </c>
      <c r="U53" s="131">
        <v>0.10299999999999999</v>
      </c>
      <c r="V53" s="131">
        <f t="shared" si="11"/>
        <v>9.27</v>
      </c>
      <c r="W53" s="131"/>
      <c r="X53" s="131" t="s">
        <v>108</v>
      </c>
      <c r="Y53" s="122"/>
      <c r="Z53" s="122"/>
      <c r="AA53" s="122"/>
      <c r="AB53" s="122"/>
      <c r="AC53" s="122"/>
      <c r="AD53" s="122"/>
      <c r="AE53" s="122"/>
      <c r="AF53" s="122"/>
      <c r="AG53" s="122" t="s">
        <v>109</v>
      </c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</row>
    <row r="54" spans="1:60" outlineLevel="1" x14ac:dyDescent="0.2">
      <c r="A54" s="148">
        <v>39</v>
      </c>
      <c r="B54" s="149" t="s">
        <v>200</v>
      </c>
      <c r="C54" s="157" t="s">
        <v>201</v>
      </c>
      <c r="D54" s="150" t="s">
        <v>140</v>
      </c>
      <c r="E54" s="151">
        <v>90</v>
      </c>
      <c r="F54" s="152">
        <v>0</v>
      </c>
      <c r="G54" s="152">
        <v>0</v>
      </c>
      <c r="H54" s="153">
        <v>0</v>
      </c>
      <c r="I54" s="152">
        <v>0</v>
      </c>
      <c r="J54" s="153">
        <v>0</v>
      </c>
      <c r="K54" s="154">
        <v>0</v>
      </c>
      <c r="L54" s="131">
        <v>21</v>
      </c>
      <c r="M54" s="131">
        <f t="shared" si="8"/>
        <v>0</v>
      </c>
      <c r="N54" s="131">
        <v>2.9999999999999997E-4</v>
      </c>
      <c r="O54" s="131">
        <f t="shared" si="9"/>
        <v>0.03</v>
      </c>
      <c r="P54" s="131">
        <v>0</v>
      </c>
      <c r="Q54" s="131">
        <f t="shared" si="10"/>
        <v>0</v>
      </c>
      <c r="R54" s="131" t="s">
        <v>151</v>
      </c>
      <c r="S54" s="131" t="s">
        <v>115</v>
      </c>
      <c r="T54" s="131" t="s">
        <v>107</v>
      </c>
      <c r="U54" s="131">
        <v>0</v>
      </c>
      <c r="V54" s="131">
        <f t="shared" si="11"/>
        <v>0</v>
      </c>
      <c r="W54" s="131"/>
      <c r="X54" s="131" t="s">
        <v>143</v>
      </c>
      <c r="Y54" s="122"/>
      <c r="Z54" s="122"/>
      <c r="AA54" s="122"/>
      <c r="AB54" s="122"/>
      <c r="AC54" s="122"/>
      <c r="AD54" s="122"/>
      <c r="AE54" s="122"/>
      <c r="AF54" s="122"/>
      <c r="AG54" s="122" t="s">
        <v>144</v>
      </c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</row>
    <row r="55" spans="1:60" outlineLevel="1" x14ac:dyDescent="0.2">
      <c r="A55" s="148">
        <v>40</v>
      </c>
      <c r="B55" s="149" t="s">
        <v>202</v>
      </c>
      <c r="C55" s="157" t="s">
        <v>203</v>
      </c>
      <c r="D55" s="150" t="s">
        <v>160</v>
      </c>
      <c r="E55" s="151">
        <v>45</v>
      </c>
      <c r="F55" s="152">
        <v>0</v>
      </c>
      <c r="G55" s="152">
        <v>0</v>
      </c>
      <c r="H55" s="153">
        <v>0</v>
      </c>
      <c r="I55" s="152">
        <v>0</v>
      </c>
      <c r="J55" s="153">
        <v>0</v>
      </c>
      <c r="K55" s="154">
        <v>0</v>
      </c>
      <c r="L55" s="131">
        <v>21</v>
      </c>
      <c r="M55" s="131">
        <f t="shared" si="8"/>
        <v>0</v>
      </c>
      <c r="N55" s="131">
        <v>0</v>
      </c>
      <c r="O55" s="131">
        <f t="shared" si="9"/>
        <v>0</v>
      </c>
      <c r="P55" s="131">
        <v>0</v>
      </c>
      <c r="Q55" s="131">
        <f t="shared" si="10"/>
        <v>0</v>
      </c>
      <c r="R55" s="131"/>
      <c r="S55" s="131" t="s">
        <v>115</v>
      </c>
      <c r="T55" s="131" t="s">
        <v>107</v>
      </c>
      <c r="U55" s="131">
        <v>8.8999999999999996E-2</v>
      </c>
      <c r="V55" s="131">
        <f t="shared" si="11"/>
        <v>4.01</v>
      </c>
      <c r="W55" s="131"/>
      <c r="X55" s="131" t="s">
        <v>108</v>
      </c>
      <c r="Y55" s="122"/>
      <c r="Z55" s="122"/>
      <c r="AA55" s="122"/>
      <c r="AB55" s="122"/>
      <c r="AC55" s="122"/>
      <c r="AD55" s="122"/>
      <c r="AE55" s="122"/>
      <c r="AF55" s="122"/>
      <c r="AG55" s="122" t="s">
        <v>109</v>
      </c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</row>
    <row r="56" spans="1:60" outlineLevel="1" x14ac:dyDescent="0.2">
      <c r="A56" s="148">
        <v>41</v>
      </c>
      <c r="B56" s="149" t="s">
        <v>204</v>
      </c>
      <c r="C56" s="157" t="s">
        <v>205</v>
      </c>
      <c r="D56" s="150" t="s">
        <v>140</v>
      </c>
      <c r="E56" s="151">
        <v>45</v>
      </c>
      <c r="F56" s="152">
        <v>0</v>
      </c>
      <c r="G56" s="152">
        <v>0</v>
      </c>
      <c r="H56" s="153">
        <v>0</v>
      </c>
      <c r="I56" s="152">
        <v>0</v>
      </c>
      <c r="J56" s="153">
        <v>0</v>
      </c>
      <c r="K56" s="154">
        <v>0</v>
      </c>
      <c r="L56" s="131">
        <v>21</v>
      </c>
      <c r="M56" s="131">
        <f t="shared" si="8"/>
        <v>0</v>
      </c>
      <c r="N56" s="131">
        <v>2.4000000000000001E-4</v>
      </c>
      <c r="O56" s="131">
        <f t="shared" si="9"/>
        <v>0.01</v>
      </c>
      <c r="P56" s="131">
        <v>0</v>
      </c>
      <c r="Q56" s="131">
        <f t="shared" si="10"/>
        <v>0</v>
      </c>
      <c r="R56" s="131" t="s">
        <v>151</v>
      </c>
      <c r="S56" s="131" t="s">
        <v>115</v>
      </c>
      <c r="T56" s="131" t="s">
        <v>107</v>
      </c>
      <c r="U56" s="131">
        <v>0</v>
      </c>
      <c r="V56" s="131">
        <f t="shared" si="11"/>
        <v>0</v>
      </c>
      <c r="W56" s="131"/>
      <c r="X56" s="131" t="s">
        <v>143</v>
      </c>
      <c r="Y56" s="122"/>
      <c r="Z56" s="122"/>
      <c r="AA56" s="122"/>
      <c r="AB56" s="122"/>
      <c r="AC56" s="122"/>
      <c r="AD56" s="122"/>
      <c r="AE56" s="122"/>
      <c r="AF56" s="122"/>
      <c r="AG56" s="122" t="s">
        <v>144</v>
      </c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</row>
    <row r="57" spans="1:60" ht="22.5" outlineLevel="1" x14ac:dyDescent="0.2">
      <c r="A57" s="148">
        <v>42</v>
      </c>
      <c r="B57" s="149" t="s">
        <v>206</v>
      </c>
      <c r="C57" s="157" t="s">
        <v>207</v>
      </c>
      <c r="D57" s="150" t="s">
        <v>140</v>
      </c>
      <c r="E57" s="151">
        <v>75</v>
      </c>
      <c r="F57" s="152">
        <v>0</v>
      </c>
      <c r="G57" s="152">
        <v>0</v>
      </c>
      <c r="H57" s="153">
        <v>0</v>
      </c>
      <c r="I57" s="152">
        <v>0</v>
      </c>
      <c r="J57" s="153">
        <v>0</v>
      </c>
      <c r="K57" s="154">
        <v>0</v>
      </c>
      <c r="L57" s="131">
        <v>21</v>
      </c>
      <c r="M57" s="131">
        <f t="shared" si="8"/>
        <v>0</v>
      </c>
      <c r="N57" s="131">
        <v>1.0000000000000001E-5</v>
      </c>
      <c r="O57" s="131">
        <f t="shared" si="9"/>
        <v>0</v>
      </c>
      <c r="P57" s="131">
        <v>0</v>
      </c>
      <c r="Q57" s="131">
        <f t="shared" si="10"/>
        <v>0</v>
      </c>
      <c r="R57" s="131"/>
      <c r="S57" s="131" t="s">
        <v>115</v>
      </c>
      <c r="T57" s="131" t="s">
        <v>107</v>
      </c>
      <c r="U57" s="131">
        <v>0.17599999999999999</v>
      </c>
      <c r="V57" s="131">
        <f t="shared" si="11"/>
        <v>13.2</v>
      </c>
      <c r="W57" s="131"/>
      <c r="X57" s="131" t="s">
        <v>108</v>
      </c>
      <c r="Y57" s="122"/>
      <c r="Z57" s="122"/>
      <c r="AA57" s="122"/>
      <c r="AB57" s="122"/>
      <c r="AC57" s="122"/>
      <c r="AD57" s="122"/>
      <c r="AE57" s="122"/>
      <c r="AF57" s="122"/>
      <c r="AG57" s="122" t="s">
        <v>109</v>
      </c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</row>
    <row r="58" spans="1:60" outlineLevel="1" x14ac:dyDescent="0.2">
      <c r="A58" s="148">
        <v>43</v>
      </c>
      <c r="B58" s="149" t="s">
        <v>208</v>
      </c>
      <c r="C58" s="157" t="s">
        <v>209</v>
      </c>
      <c r="D58" s="150" t="s">
        <v>140</v>
      </c>
      <c r="E58" s="151">
        <v>75</v>
      </c>
      <c r="F58" s="152">
        <v>0</v>
      </c>
      <c r="G58" s="152">
        <v>0</v>
      </c>
      <c r="H58" s="153">
        <v>0</v>
      </c>
      <c r="I58" s="152">
        <v>0</v>
      </c>
      <c r="J58" s="153">
        <v>0</v>
      </c>
      <c r="K58" s="154">
        <v>0</v>
      </c>
      <c r="L58" s="131">
        <v>21</v>
      </c>
      <c r="M58" s="131">
        <f t="shared" si="8"/>
        <v>0</v>
      </c>
      <c r="N58" s="131">
        <v>2.9E-4</v>
      </c>
      <c r="O58" s="131">
        <f t="shared" si="9"/>
        <v>0.02</v>
      </c>
      <c r="P58" s="131">
        <v>0</v>
      </c>
      <c r="Q58" s="131">
        <f t="shared" si="10"/>
        <v>0</v>
      </c>
      <c r="R58" s="131" t="s">
        <v>151</v>
      </c>
      <c r="S58" s="131" t="s">
        <v>115</v>
      </c>
      <c r="T58" s="131" t="s">
        <v>107</v>
      </c>
      <c r="U58" s="131">
        <v>0</v>
      </c>
      <c r="V58" s="131">
        <f t="shared" si="11"/>
        <v>0</v>
      </c>
      <c r="W58" s="131"/>
      <c r="X58" s="131" t="s">
        <v>143</v>
      </c>
      <c r="Y58" s="122"/>
      <c r="Z58" s="122"/>
      <c r="AA58" s="122"/>
      <c r="AB58" s="122"/>
      <c r="AC58" s="122"/>
      <c r="AD58" s="122"/>
      <c r="AE58" s="122"/>
      <c r="AF58" s="122"/>
      <c r="AG58" s="122" t="s">
        <v>144</v>
      </c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</row>
    <row r="59" spans="1:60" ht="22.5" outlineLevel="1" x14ac:dyDescent="0.2">
      <c r="A59" s="148">
        <v>44</v>
      </c>
      <c r="B59" s="149" t="s">
        <v>206</v>
      </c>
      <c r="C59" s="157" t="s">
        <v>207</v>
      </c>
      <c r="D59" s="150" t="s">
        <v>140</v>
      </c>
      <c r="E59" s="151">
        <v>4</v>
      </c>
      <c r="F59" s="152">
        <v>0</v>
      </c>
      <c r="G59" s="152">
        <v>0</v>
      </c>
      <c r="H59" s="153">
        <v>0</v>
      </c>
      <c r="I59" s="152">
        <v>0</v>
      </c>
      <c r="J59" s="153">
        <v>0</v>
      </c>
      <c r="K59" s="154">
        <v>0</v>
      </c>
      <c r="L59" s="131">
        <v>21</v>
      </c>
      <c r="M59" s="131">
        <f t="shared" si="8"/>
        <v>0</v>
      </c>
      <c r="N59" s="131">
        <v>1.0000000000000001E-5</v>
      </c>
      <c r="O59" s="131">
        <f t="shared" si="9"/>
        <v>0</v>
      </c>
      <c r="P59" s="131">
        <v>0</v>
      </c>
      <c r="Q59" s="131">
        <f t="shared" si="10"/>
        <v>0</v>
      </c>
      <c r="R59" s="131"/>
      <c r="S59" s="131" t="s">
        <v>115</v>
      </c>
      <c r="T59" s="131" t="s">
        <v>107</v>
      </c>
      <c r="U59" s="131">
        <v>0.17599999999999999</v>
      </c>
      <c r="V59" s="131">
        <f t="shared" si="11"/>
        <v>0.7</v>
      </c>
      <c r="W59" s="131"/>
      <c r="X59" s="131" t="s">
        <v>108</v>
      </c>
      <c r="Y59" s="122"/>
      <c r="Z59" s="122"/>
      <c r="AA59" s="122"/>
      <c r="AB59" s="122"/>
      <c r="AC59" s="122"/>
      <c r="AD59" s="122"/>
      <c r="AE59" s="122"/>
      <c r="AF59" s="122"/>
      <c r="AG59" s="122" t="s">
        <v>109</v>
      </c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</row>
    <row r="60" spans="1:60" outlineLevel="1" x14ac:dyDescent="0.2">
      <c r="A60" s="148">
        <v>45</v>
      </c>
      <c r="B60" s="149" t="s">
        <v>210</v>
      </c>
      <c r="C60" s="157" t="s">
        <v>211</v>
      </c>
      <c r="D60" s="150" t="s">
        <v>140</v>
      </c>
      <c r="E60" s="151">
        <v>4</v>
      </c>
      <c r="F60" s="152">
        <v>0</v>
      </c>
      <c r="G60" s="152">
        <v>0</v>
      </c>
      <c r="H60" s="153">
        <v>0</v>
      </c>
      <c r="I60" s="152">
        <v>0</v>
      </c>
      <c r="J60" s="153">
        <v>0</v>
      </c>
      <c r="K60" s="154">
        <v>0</v>
      </c>
      <c r="L60" s="131">
        <v>21</v>
      </c>
      <c r="M60" s="131">
        <f t="shared" si="8"/>
        <v>0</v>
      </c>
      <c r="N60" s="131">
        <v>6.7000000000000002E-4</v>
      </c>
      <c r="O60" s="131">
        <f t="shared" si="9"/>
        <v>0</v>
      </c>
      <c r="P60" s="131">
        <v>0</v>
      </c>
      <c r="Q60" s="131">
        <f t="shared" si="10"/>
        <v>0</v>
      </c>
      <c r="R60" s="131" t="s">
        <v>151</v>
      </c>
      <c r="S60" s="131" t="s">
        <v>115</v>
      </c>
      <c r="T60" s="131" t="s">
        <v>107</v>
      </c>
      <c r="U60" s="131">
        <v>0</v>
      </c>
      <c r="V60" s="131">
        <f t="shared" si="11"/>
        <v>0</v>
      </c>
      <c r="W60" s="131"/>
      <c r="X60" s="131" t="s">
        <v>143</v>
      </c>
      <c r="Y60" s="122"/>
      <c r="Z60" s="122"/>
      <c r="AA60" s="122"/>
      <c r="AB60" s="122"/>
      <c r="AC60" s="122"/>
      <c r="AD60" s="122"/>
      <c r="AE60" s="122"/>
      <c r="AF60" s="122"/>
      <c r="AG60" s="122" t="s">
        <v>144</v>
      </c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</row>
    <row r="61" spans="1:60" ht="22.5" outlineLevel="1" x14ac:dyDescent="0.2">
      <c r="A61" s="148">
        <v>46</v>
      </c>
      <c r="B61" s="149" t="s">
        <v>206</v>
      </c>
      <c r="C61" s="157" t="s">
        <v>207</v>
      </c>
      <c r="D61" s="150" t="s">
        <v>140</v>
      </c>
      <c r="E61" s="151">
        <v>65</v>
      </c>
      <c r="F61" s="152">
        <v>0</v>
      </c>
      <c r="G61" s="152">
        <v>0</v>
      </c>
      <c r="H61" s="153">
        <v>0</v>
      </c>
      <c r="I61" s="152">
        <v>0</v>
      </c>
      <c r="J61" s="153">
        <v>0</v>
      </c>
      <c r="K61" s="154">
        <v>0</v>
      </c>
      <c r="L61" s="131">
        <v>21</v>
      </c>
      <c r="M61" s="131">
        <f t="shared" si="8"/>
        <v>0</v>
      </c>
      <c r="N61" s="131">
        <v>1.0000000000000001E-5</v>
      </c>
      <c r="O61" s="131">
        <f t="shared" si="9"/>
        <v>0</v>
      </c>
      <c r="P61" s="131">
        <v>0</v>
      </c>
      <c r="Q61" s="131">
        <f t="shared" si="10"/>
        <v>0</v>
      </c>
      <c r="R61" s="131"/>
      <c r="S61" s="131" t="s">
        <v>115</v>
      </c>
      <c r="T61" s="131" t="s">
        <v>107</v>
      </c>
      <c r="U61" s="131">
        <v>0.17599999999999999</v>
      </c>
      <c r="V61" s="131">
        <f t="shared" si="11"/>
        <v>11.44</v>
      </c>
      <c r="W61" s="131"/>
      <c r="X61" s="131" t="s">
        <v>108</v>
      </c>
      <c r="Y61" s="122"/>
      <c r="Z61" s="122"/>
      <c r="AA61" s="122"/>
      <c r="AB61" s="122"/>
      <c r="AC61" s="122"/>
      <c r="AD61" s="122"/>
      <c r="AE61" s="122"/>
      <c r="AF61" s="122"/>
      <c r="AG61" s="122" t="s">
        <v>109</v>
      </c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</row>
    <row r="62" spans="1:60" outlineLevel="1" x14ac:dyDescent="0.2">
      <c r="A62" s="148">
        <v>47</v>
      </c>
      <c r="B62" s="149" t="s">
        <v>212</v>
      </c>
      <c r="C62" s="157" t="s">
        <v>213</v>
      </c>
      <c r="D62" s="150" t="s">
        <v>140</v>
      </c>
      <c r="E62" s="151">
        <v>65</v>
      </c>
      <c r="F62" s="152">
        <v>0</v>
      </c>
      <c r="G62" s="152">
        <v>0</v>
      </c>
      <c r="H62" s="153">
        <v>0</v>
      </c>
      <c r="I62" s="152">
        <v>0</v>
      </c>
      <c r="J62" s="153">
        <v>0</v>
      </c>
      <c r="K62" s="154">
        <v>0</v>
      </c>
      <c r="L62" s="131">
        <v>21</v>
      </c>
      <c r="M62" s="131">
        <f t="shared" si="8"/>
        <v>0</v>
      </c>
      <c r="N62" s="131">
        <v>3.8000000000000002E-4</v>
      </c>
      <c r="O62" s="131">
        <f t="shared" si="9"/>
        <v>0.02</v>
      </c>
      <c r="P62" s="131">
        <v>0</v>
      </c>
      <c r="Q62" s="131">
        <f t="shared" si="10"/>
        <v>0</v>
      </c>
      <c r="R62" s="131" t="s">
        <v>151</v>
      </c>
      <c r="S62" s="131" t="s">
        <v>115</v>
      </c>
      <c r="T62" s="131" t="s">
        <v>107</v>
      </c>
      <c r="U62" s="131">
        <v>0</v>
      </c>
      <c r="V62" s="131">
        <f t="shared" si="11"/>
        <v>0</v>
      </c>
      <c r="W62" s="131"/>
      <c r="X62" s="131" t="s">
        <v>143</v>
      </c>
      <c r="Y62" s="122"/>
      <c r="Z62" s="122"/>
      <c r="AA62" s="122"/>
      <c r="AB62" s="122"/>
      <c r="AC62" s="122"/>
      <c r="AD62" s="122"/>
      <c r="AE62" s="122"/>
      <c r="AF62" s="122"/>
      <c r="AG62" s="122" t="s">
        <v>144</v>
      </c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</row>
    <row r="63" spans="1:60" ht="22.5" outlineLevel="1" x14ac:dyDescent="0.2">
      <c r="A63" s="148">
        <v>48</v>
      </c>
      <c r="B63" s="149" t="s">
        <v>206</v>
      </c>
      <c r="C63" s="157" t="s">
        <v>207</v>
      </c>
      <c r="D63" s="150" t="s">
        <v>140</v>
      </c>
      <c r="E63" s="151">
        <v>1</v>
      </c>
      <c r="F63" s="152">
        <v>0</v>
      </c>
      <c r="G63" s="152">
        <v>0</v>
      </c>
      <c r="H63" s="153">
        <v>0</v>
      </c>
      <c r="I63" s="152">
        <v>0</v>
      </c>
      <c r="J63" s="153">
        <v>0</v>
      </c>
      <c r="K63" s="154">
        <v>0</v>
      </c>
      <c r="L63" s="131">
        <v>21</v>
      </c>
      <c r="M63" s="131">
        <f t="shared" si="8"/>
        <v>0</v>
      </c>
      <c r="N63" s="131">
        <v>1.0000000000000001E-5</v>
      </c>
      <c r="O63" s="131">
        <f t="shared" si="9"/>
        <v>0</v>
      </c>
      <c r="P63" s="131">
        <v>0</v>
      </c>
      <c r="Q63" s="131">
        <f t="shared" si="10"/>
        <v>0</v>
      </c>
      <c r="R63" s="131"/>
      <c r="S63" s="131" t="s">
        <v>115</v>
      </c>
      <c r="T63" s="131" t="s">
        <v>107</v>
      </c>
      <c r="U63" s="131">
        <v>0.17599999999999999</v>
      </c>
      <c r="V63" s="131">
        <f t="shared" si="11"/>
        <v>0.18</v>
      </c>
      <c r="W63" s="131"/>
      <c r="X63" s="131" t="s">
        <v>108</v>
      </c>
      <c r="Y63" s="122"/>
      <c r="Z63" s="122"/>
      <c r="AA63" s="122"/>
      <c r="AB63" s="122"/>
      <c r="AC63" s="122"/>
      <c r="AD63" s="122"/>
      <c r="AE63" s="122"/>
      <c r="AF63" s="122"/>
      <c r="AG63" s="122" t="s">
        <v>109</v>
      </c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</row>
    <row r="64" spans="1:60" outlineLevel="1" x14ac:dyDescent="0.2">
      <c r="A64" s="148">
        <v>49</v>
      </c>
      <c r="B64" s="149" t="s">
        <v>214</v>
      </c>
      <c r="C64" s="157" t="s">
        <v>215</v>
      </c>
      <c r="D64" s="150" t="s">
        <v>140</v>
      </c>
      <c r="E64" s="151">
        <v>1</v>
      </c>
      <c r="F64" s="152">
        <v>0</v>
      </c>
      <c r="G64" s="152">
        <v>0</v>
      </c>
      <c r="H64" s="153">
        <v>0</v>
      </c>
      <c r="I64" s="152">
        <v>0</v>
      </c>
      <c r="J64" s="153">
        <v>0</v>
      </c>
      <c r="K64" s="154">
        <v>0</v>
      </c>
      <c r="L64" s="131">
        <v>21</v>
      </c>
      <c r="M64" s="131">
        <f t="shared" si="8"/>
        <v>0</v>
      </c>
      <c r="N64" s="131">
        <v>2.7999999999999998E-4</v>
      </c>
      <c r="O64" s="131">
        <f t="shared" si="9"/>
        <v>0</v>
      </c>
      <c r="P64" s="131">
        <v>0</v>
      </c>
      <c r="Q64" s="131">
        <f t="shared" si="10"/>
        <v>0</v>
      </c>
      <c r="R64" s="131" t="s">
        <v>151</v>
      </c>
      <c r="S64" s="131" t="s">
        <v>115</v>
      </c>
      <c r="T64" s="131" t="s">
        <v>107</v>
      </c>
      <c r="U64" s="131">
        <v>0</v>
      </c>
      <c r="V64" s="131">
        <f t="shared" si="11"/>
        <v>0</v>
      </c>
      <c r="W64" s="131"/>
      <c r="X64" s="131" t="s">
        <v>143</v>
      </c>
      <c r="Y64" s="122"/>
      <c r="Z64" s="122"/>
      <c r="AA64" s="122"/>
      <c r="AB64" s="122"/>
      <c r="AC64" s="122"/>
      <c r="AD64" s="122"/>
      <c r="AE64" s="122"/>
      <c r="AF64" s="122"/>
      <c r="AG64" s="122" t="s">
        <v>144</v>
      </c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</row>
    <row r="65" spans="1:60" ht="22.5" outlineLevel="1" x14ac:dyDescent="0.2">
      <c r="A65" s="148">
        <v>50</v>
      </c>
      <c r="B65" s="149" t="s">
        <v>206</v>
      </c>
      <c r="C65" s="157" t="s">
        <v>207</v>
      </c>
      <c r="D65" s="150" t="s">
        <v>140</v>
      </c>
      <c r="E65" s="151">
        <v>26</v>
      </c>
      <c r="F65" s="152">
        <v>0</v>
      </c>
      <c r="G65" s="152">
        <v>0</v>
      </c>
      <c r="H65" s="153">
        <v>0</v>
      </c>
      <c r="I65" s="152">
        <v>0</v>
      </c>
      <c r="J65" s="153">
        <v>0</v>
      </c>
      <c r="K65" s="154">
        <v>0</v>
      </c>
      <c r="L65" s="131">
        <v>21</v>
      </c>
      <c r="M65" s="131">
        <f t="shared" si="8"/>
        <v>0</v>
      </c>
      <c r="N65" s="131">
        <v>1.0000000000000001E-5</v>
      </c>
      <c r="O65" s="131">
        <f t="shared" si="9"/>
        <v>0</v>
      </c>
      <c r="P65" s="131">
        <v>0</v>
      </c>
      <c r="Q65" s="131">
        <f t="shared" si="10"/>
        <v>0</v>
      </c>
      <c r="R65" s="131"/>
      <c r="S65" s="131" t="s">
        <v>115</v>
      </c>
      <c r="T65" s="131" t="s">
        <v>107</v>
      </c>
      <c r="U65" s="131">
        <v>0.17599999999999999</v>
      </c>
      <c r="V65" s="131">
        <f t="shared" si="11"/>
        <v>4.58</v>
      </c>
      <c r="W65" s="131"/>
      <c r="X65" s="131" t="s">
        <v>108</v>
      </c>
      <c r="Y65" s="122"/>
      <c r="Z65" s="122"/>
      <c r="AA65" s="122"/>
      <c r="AB65" s="122"/>
      <c r="AC65" s="122"/>
      <c r="AD65" s="122"/>
      <c r="AE65" s="122"/>
      <c r="AF65" s="122"/>
      <c r="AG65" s="122" t="s">
        <v>109</v>
      </c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</row>
    <row r="66" spans="1:60" outlineLevel="1" x14ac:dyDescent="0.2">
      <c r="A66" s="148">
        <v>51</v>
      </c>
      <c r="B66" s="149" t="s">
        <v>216</v>
      </c>
      <c r="C66" s="157" t="s">
        <v>217</v>
      </c>
      <c r="D66" s="150" t="s">
        <v>140</v>
      </c>
      <c r="E66" s="151">
        <v>26</v>
      </c>
      <c r="F66" s="152">
        <v>0</v>
      </c>
      <c r="G66" s="152">
        <v>0</v>
      </c>
      <c r="H66" s="153">
        <v>0</v>
      </c>
      <c r="I66" s="152">
        <v>0</v>
      </c>
      <c r="J66" s="153">
        <v>0</v>
      </c>
      <c r="K66" s="154">
        <v>0</v>
      </c>
      <c r="L66" s="131">
        <v>21</v>
      </c>
      <c r="M66" s="131">
        <f t="shared" si="8"/>
        <v>0</v>
      </c>
      <c r="N66" s="131">
        <v>7.6000000000000004E-4</v>
      </c>
      <c r="O66" s="131">
        <f t="shared" si="9"/>
        <v>0.02</v>
      </c>
      <c r="P66" s="131">
        <v>0</v>
      </c>
      <c r="Q66" s="131">
        <f t="shared" si="10"/>
        <v>0</v>
      </c>
      <c r="R66" s="131" t="s">
        <v>151</v>
      </c>
      <c r="S66" s="131" t="s">
        <v>115</v>
      </c>
      <c r="T66" s="131" t="s">
        <v>107</v>
      </c>
      <c r="U66" s="131">
        <v>0</v>
      </c>
      <c r="V66" s="131">
        <f t="shared" si="11"/>
        <v>0</v>
      </c>
      <c r="W66" s="131"/>
      <c r="X66" s="131" t="s">
        <v>143</v>
      </c>
      <c r="Y66" s="122"/>
      <c r="Z66" s="122"/>
      <c r="AA66" s="122"/>
      <c r="AB66" s="122"/>
      <c r="AC66" s="122"/>
      <c r="AD66" s="122"/>
      <c r="AE66" s="122"/>
      <c r="AF66" s="122"/>
      <c r="AG66" s="122" t="s">
        <v>144</v>
      </c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</row>
    <row r="67" spans="1:60" ht="22.5" outlineLevel="1" x14ac:dyDescent="0.2">
      <c r="A67" s="148">
        <v>52</v>
      </c>
      <c r="B67" s="149" t="s">
        <v>206</v>
      </c>
      <c r="C67" s="157" t="s">
        <v>207</v>
      </c>
      <c r="D67" s="150" t="s">
        <v>140</v>
      </c>
      <c r="E67" s="151">
        <v>2</v>
      </c>
      <c r="F67" s="152">
        <v>0</v>
      </c>
      <c r="G67" s="152">
        <v>0</v>
      </c>
      <c r="H67" s="153">
        <v>0</v>
      </c>
      <c r="I67" s="152">
        <v>0</v>
      </c>
      <c r="J67" s="153">
        <v>0</v>
      </c>
      <c r="K67" s="154">
        <v>0</v>
      </c>
      <c r="L67" s="131">
        <v>21</v>
      </c>
      <c r="M67" s="131">
        <f t="shared" si="8"/>
        <v>0</v>
      </c>
      <c r="N67" s="131">
        <v>1.0000000000000001E-5</v>
      </c>
      <c r="O67" s="131">
        <f t="shared" si="9"/>
        <v>0</v>
      </c>
      <c r="P67" s="131">
        <v>0</v>
      </c>
      <c r="Q67" s="131">
        <f t="shared" si="10"/>
        <v>0</v>
      </c>
      <c r="R67" s="131"/>
      <c r="S67" s="131" t="s">
        <v>115</v>
      </c>
      <c r="T67" s="131" t="s">
        <v>107</v>
      </c>
      <c r="U67" s="131">
        <v>0.17599999999999999</v>
      </c>
      <c r="V67" s="131">
        <f t="shared" si="11"/>
        <v>0.35</v>
      </c>
      <c r="W67" s="131"/>
      <c r="X67" s="131" t="s">
        <v>108</v>
      </c>
      <c r="Y67" s="122"/>
      <c r="Z67" s="122"/>
      <c r="AA67" s="122"/>
      <c r="AB67" s="122"/>
      <c r="AC67" s="122"/>
      <c r="AD67" s="122"/>
      <c r="AE67" s="122"/>
      <c r="AF67" s="122"/>
      <c r="AG67" s="122" t="s">
        <v>109</v>
      </c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</row>
    <row r="68" spans="1:60" outlineLevel="1" x14ac:dyDescent="0.2">
      <c r="A68" s="148">
        <v>53</v>
      </c>
      <c r="B68" s="149" t="s">
        <v>218</v>
      </c>
      <c r="C68" s="157" t="s">
        <v>219</v>
      </c>
      <c r="D68" s="150" t="s">
        <v>140</v>
      </c>
      <c r="E68" s="151">
        <v>2</v>
      </c>
      <c r="F68" s="152">
        <v>0</v>
      </c>
      <c r="G68" s="152">
        <v>0</v>
      </c>
      <c r="H68" s="153">
        <v>0</v>
      </c>
      <c r="I68" s="152">
        <v>0</v>
      </c>
      <c r="J68" s="153">
        <v>0</v>
      </c>
      <c r="K68" s="154">
        <v>0</v>
      </c>
      <c r="L68" s="131">
        <v>21</v>
      </c>
      <c r="M68" s="131">
        <f t="shared" si="8"/>
        <v>0</v>
      </c>
      <c r="N68" s="131">
        <v>6.6E-4</v>
      </c>
      <c r="O68" s="131">
        <f t="shared" si="9"/>
        <v>0</v>
      </c>
      <c r="P68" s="131">
        <v>0</v>
      </c>
      <c r="Q68" s="131">
        <f t="shared" si="10"/>
        <v>0</v>
      </c>
      <c r="R68" s="131" t="s">
        <v>151</v>
      </c>
      <c r="S68" s="131" t="s">
        <v>115</v>
      </c>
      <c r="T68" s="131" t="s">
        <v>107</v>
      </c>
      <c r="U68" s="131">
        <v>0</v>
      </c>
      <c r="V68" s="131">
        <f t="shared" si="11"/>
        <v>0</v>
      </c>
      <c r="W68" s="131"/>
      <c r="X68" s="131" t="s">
        <v>143</v>
      </c>
      <c r="Y68" s="122"/>
      <c r="Z68" s="122"/>
      <c r="AA68" s="122"/>
      <c r="AB68" s="122"/>
      <c r="AC68" s="122"/>
      <c r="AD68" s="122"/>
      <c r="AE68" s="122"/>
      <c r="AF68" s="122"/>
      <c r="AG68" s="122" t="s">
        <v>144</v>
      </c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</row>
    <row r="69" spans="1:60" ht="22.5" outlineLevel="1" x14ac:dyDescent="0.2">
      <c r="A69" s="148">
        <v>54</v>
      </c>
      <c r="B69" s="149" t="s">
        <v>206</v>
      </c>
      <c r="C69" s="157" t="s">
        <v>207</v>
      </c>
      <c r="D69" s="150" t="s">
        <v>140</v>
      </c>
      <c r="E69" s="151">
        <v>1</v>
      </c>
      <c r="F69" s="152">
        <v>0</v>
      </c>
      <c r="G69" s="152">
        <v>0</v>
      </c>
      <c r="H69" s="153">
        <v>0</v>
      </c>
      <c r="I69" s="152">
        <v>0</v>
      </c>
      <c r="J69" s="153">
        <v>0</v>
      </c>
      <c r="K69" s="154">
        <v>0</v>
      </c>
      <c r="L69" s="131">
        <v>21</v>
      </c>
      <c r="M69" s="131">
        <f t="shared" si="8"/>
        <v>0</v>
      </c>
      <c r="N69" s="131">
        <v>1.0000000000000001E-5</v>
      </c>
      <c r="O69" s="131">
        <f t="shared" si="9"/>
        <v>0</v>
      </c>
      <c r="P69" s="131">
        <v>0</v>
      </c>
      <c r="Q69" s="131">
        <f t="shared" si="10"/>
        <v>0</v>
      </c>
      <c r="R69" s="131"/>
      <c r="S69" s="131" t="s">
        <v>115</v>
      </c>
      <c r="T69" s="131" t="s">
        <v>107</v>
      </c>
      <c r="U69" s="131">
        <v>0.17599999999999999</v>
      </c>
      <c r="V69" s="131">
        <f t="shared" si="11"/>
        <v>0.18</v>
      </c>
      <c r="W69" s="131"/>
      <c r="X69" s="131" t="s">
        <v>108</v>
      </c>
      <c r="Y69" s="122"/>
      <c r="Z69" s="122"/>
      <c r="AA69" s="122"/>
      <c r="AB69" s="122"/>
      <c r="AC69" s="122"/>
      <c r="AD69" s="122"/>
      <c r="AE69" s="122"/>
      <c r="AF69" s="122"/>
      <c r="AG69" s="122" t="s">
        <v>109</v>
      </c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</row>
    <row r="70" spans="1:60" outlineLevel="1" x14ac:dyDescent="0.2">
      <c r="A70" s="148">
        <v>55</v>
      </c>
      <c r="B70" s="149" t="s">
        <v>220</v>
      </c>
      <c r="C70" s="157" t="s">
        <v>221</v>
      </c>
      <c r="D70" s="150" t="s">
        <v>140</v>
      </c>
      <c r="E70" s="151">
        <v>1</v>
      </c>
      <c r="F70" s="152">
        <v>0</v>
      </c>
      <c r="G70" s="152">
        <v>0</v>
      </c>
      <c r="H70" s="153">
        <v>0</v>
      </c>
      <c r="I70" s="152">
        <v>0</v>
      </c>
      <c r="J70" s="153">
        <v>0</v>
      </c>
      <c r="K70" s="154">
        <v>0</v>
      </c>
      <c r="L70" s="131">
        <v>21</v>
      </c>
      <c r="M70" s="131">
        <f t="shared" si="8"/>
        <v>0</v>
      </c>
      <c r="N70" s="131">
        <v>1.0499999999999999E-3</v>
      </c>
      <c r="O70" s="131">
        <f t="shared" si="9"/>
        <v>0</v>
      </c>
      <c r="P70" s="131">
        <v>0</v>
      </c>
      <c r="Q70" s="131">
        <f t="shared" si="10"/>
        <v>0</v>
      </c>
      <c r="R70" s="131" t="s">
        <v>151</v>
      </c>
      <c r="S70" s="131" t="s">
        <v>115</v>
      </c>
      <c r="T70" s="131" t="s">
        <v>107</v>
      </c>
      <c r="U70" s="131">
        <v>0</v>
      </c>
      <c r="V70" s="131">
        <f t="shared" si="11"/>
        <v>0</v>
      </c>
      <c r="W70" s="131"/>
      <c r="X70" s="131" t="s">
        <v>143</v>
      </c>
      <c r="Y70" s="122"/>
      <c r="Z70" s="122"/>
      <c r="AA70" s="122"/>
      <c r="AB70" s="122"/>
      <c r="AC70" s="122"/>
      <c r="AD70" s="122"/>
      <c r="AE70" s="122"/>
      <c r="AF70" s="122"/>
      <c r="AG70" s="122" t="s">
        <v>144</v>
      </c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</row>
    <row r="71" spans="1:60" ht="22.5" outlineLevel="1" x14ac:dyDescent="0.2">
      <c r="A71" s="148">
        <v>56</v>
      </c>
      <c r="B71" s="149" t="s">
        <v>206</v>
      </c>
      <c r="C71" s="157" t="s">
        <v>207</v>
      </c>
      <c r="D71" s="150" t="s">
        <v>140</v>
      </c>
      <c r="E71" s="151">
        <v>5</v>
      </c>
      <c r="F71" s="152">
        <v>0</v>
      </c>
      <c r="G71" s="152">
        <v>0</v>
      </c>
      <c r="H71" s="153">
        <v>0</v>
      </c>
      <c r="I71" s="152">
        <v>0</v>
      </c>
      <c r="J71" s="153">
        <v>0</v>
      </c>
      <c r="K71" s="154">
        <v>0</v>
      </c>
      <c r="L71" s="131">
        <v>21</v>
      </c>
      <c r="M71" s="131">
        <f t="shared" si="8"/>
        <v>0</v>
      </c>
      <c r="N71" s="131">
        <v>1.0000000000000001E-5</v>
      </c>
      <c r="O71" s="131">
        <f t="shared" si="9"/>
        <v>0</v>
      </c>
      <c r="P71" s="131">
        <v>0</v>
      </c>
      <c r="Q71" s="131">
        <f t="shared" si="10"/>
        <v>0</v>
      </c>
      <c r="R71" s="131"/>
      <c r="S71" s="131" t="s">
        <v>115</v>
      </c>
      <c r="T71" s="131" t="s">
        <v>107</v>
      </c>
      <c r="U71" s="131">
        <v>0.17599999999999999</v>
      </c>
      <c r="V71" s="131">
        <f t="shared" si="11"/>
        <v>0.88</v>
      </c>
      <c r="W71" s="131"/>
      <c r="X71" s="131" t="s">
        <v>108</v>
      </c>
      <c r="Y71" s="122"/>
      <c r="Z71" s="122"/>
      <c r="AA71" s="122"/>
      <c r="AB71" s="122"/>
      <c r="AC71" s="122"/>
      <c r="AD71" s="122"/>
      <c r="AE71" s="122"/>
      <c r="AF71" s="122"/>
      <c r="AG71" s="122" t="s">
        <v>109</v>
      </c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60" outlineLevel="1" x14ac:dyDescent="0.2">
      <c r="A72" s="148">
        <v>57</v>
      </c>
      <c r="B72" s="149" t="s">
        <v>222</v>
      </c>
      <c r="C72" s="157" t="s">
        <v>223</v>
      </c>
      <c r="D72" s="150" t="s">
        <v>140</v>
      </c>
      <c r="E72" s="151">
        <v>5</v>
      </c>
      <c r="F72" s="152">
        <v>0</v>
      </c>
      <c r="G72" s="152">
        <v>0</v>
      </c>
      <c r="H72" s="153">
        <v>0</v>
      </c>
      <c r="I72" s="152">
        <v>0</v>
      </c>
      <c r="J72" s="153">
        <v>0</v>
      </c>
      <c r="K72" s="154">
        <v>0</v>
      </c>
      <c r="L72" s="131">
        <v>21</v>
      </c>
      <c r="M72" s="131">
        <f t="shared" si="8"/>
        <v>0</v>
      </c>
      <c r="N72" s="131">
        <v>4.2999999999999999E-4</v>
      </c>
      <c r="O72" s="131">
        <f t="shared" si="9"/>
        <v>0</v>
      </c>
      <c r="P72" s="131">
        <v>0</v>
      </c>
      <c r="Q72" s="131">
        <f t="shared" si="10"/>
        <v>0</v>
      </c>
      <c r="R72" s="131" t="s">
        <v>151</v>
      </c>
      <c r="S72" s="131" t="s">
        <v>115</v>
      </c>
      <c r="T72" s="131" t="s">
        <v>107</v>
      </c>
      <c r="U72" s="131">
        <v>0</v>
      </c>
      <c r="V72" s="131">
        <f t="shared" si="11"/>
        <v>0</v>
      </c>
      <c r="W72" s="131"/>
      <c r="X72" s="131" t="s">
        <v>143</v>
      </c>
      <c r="Y72" s="122"/>
      <c r="Z72" s="122"/>
      <c r="AA72" s="122"/>
      <c r="AB72" s="122"/>
      <c r="AC72" s="122"/>
      <c r="AD72" s="122"/>
      <c r="AE72" s="122"/>
      <c r="AF72" s="122"/>
      <c r="AG72" s="122" t="s">
        <v>144</v>
      </c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</row>
    <row r="73" spans="1:60" ht="22.5" outlineLevel="1" x14ac:dyDescent="0.2">
      <c r="A73" s="148">
        <v>58</v>
      </c>
      <c r="B73" s="149" t="s">
        <v>206</v>
      </c>
      <c r="C73" s="157" t="s">
        <v>207</v>
      </c>
      <c r="D73" s="150" t="s">
        <v>140</v>
      </c>
      <c r="E73" s="151">
        <v>4</v>
      </c>
      <c r="F73" s="152">
        <v>0</v>
      </c>
      <c r="G73" s="152">
        <v>0</v>
      </c>
      <c r="H73" s="153">
        <v>0</v>
      </c>
      <c r="I73" s="152">
        <v>0</v>
      </c>
      <c r="J73" s="153">
        <v>0</v>
      </c>
      <c r="K73" s="154">
        <v>0</v>
      </c>
      <c r="L73" s="131">
        <v>21</v>
      </c>
      <c r="M73" s="131">
        <f t="shared" ref="M73:M104" si="12">G73*(1+L73/100)</f>
        <v>0</v>
      </c>
      <c r="N73" s="131">
        <v>1.0000000000000001E-5</v>
      </c>
      <c r="O73" s="131">
        <f t="shared" ref="O73:O104" si="13">ROUND(E73*N73,2)</f>
        <v>0</v>
      </c>
      <c r="P73" s="131">
        <v>0</v>
      </c>
      <c r="Q73" s="131">
        <f t="shared" ref="Q73:Q104" si="14">ROUND(E73*P73,2)</f>
        <v>0</v>
      </c>
      <c r="R73" s="131"/>
      <c r="S73" s="131" t="s">
        <v>115</v>
      </c>
      <c r="T73" s="131" t="s">
        <v>107</v>
      </c>
      <c r="U73" s="131">
        <v>0.17599999999999999</v>
      </c>
      <c r="V73" s="131">
        <f t="shared" ref="V73:V104" si="15">ROUND(E73*U73,2)</f>
        <v>0.7</v>
      </c>
      <c r="W73" s="131"/>
      <c r="X73" s="131" t="s">
        <v>108</v>
      </c>
      <c r="Y73" s="122"/>
      <c r="Z73" s="122"/>
      <c r="AA73" s="122"/>
      <c r="AB73" s="122"/>
      <c r="AC73" s="122"/>
      <c r="AD73" s="122"/>
      <c r="AE73" s="122"/>
      <c r="AF73" s="122"/>
      <c r="AG73" s="122" t="s">
        <v>109</v>
      </c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</row>
    <row r="74" spans="1:60" outlineLevel="1" x14ac:dyDescent="0.2">
      <c r="A74" s="148">
        <v>59</v>
      </c>
      <c r="B74" s="149" t="s">
        <v>224</v>
      </c>
      <c r="C74" s="157" t="s">
        <v>225</v>
      </c>
      <c r="D74" s="150" t="s">
        <v>140</v>
      </c>
      <c r="E74" s="151">
        <v>4</v>
      </c>
      <c r="F74" s="152">
        <v>0</v>
      </c>
      <c r="G74" s="152">
        <v>0</v>
      </c>
      <c r="H74" s="153">
        <v>0</v>
      </c>
      <c r="I74" s="152">
        <v>0</v>
      </c>
      <c r="J74" s="153">
        <v>0</v>
      </c>
      <c r="K74" s="154">
        <v>0</v>
      </c>
      <c r="L74" s="131">
        <v>21</v>
      </c>
      <c r="M74" s="131">
        <f t="shared" si="12"/>
        <v>0</v>
      </c>
      <c r="N74" s="131">
        <v>1.15E-3</v>
      </c>
      <c r="O74" s="131">
        <f t="shared" si="13"/>
        <v>0</v>
      </c>
      <c r="P74" s="131">
        <v>0</v>
      </c>
      <c r="Q74" s="131">
        <f t="shared" si="14"/>
        <v>0</v>
      </c>
      <c r="R74" s="131" t="s">
        <v>151</v>
      </c>
      <c r="S74" s="131" t="s">
        <v>115</v>
      </c>
      <c r="T74" s="131" t="s">
        <v>107</v>
      </c>
      <c r="U74" s="131">
        <v>0</v>
      </c>
      <c r="V74" s="131">
        <f t="shared" si="15"/>
        <v>0</v>
      </c>
      <c r="W74" s="131"/>
      <c r="X74" s="131" t="s">
        <v>143</v>
      </c>
      <c r="Y74" s="122"/>
      <c r="Z74" s="122"/>
      <c r="AA74" s="122"/>
      <c r="AB74" s="122"/>
      <c r="AC74" s="122"/>
      <c r="AD74" s="122"/>
      <c r="AE74" s="122"/>
      <c r="AF74" s="122"/>
      <c r="AG74" s="122" t="s">
        <v>144</v>
      </c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</row>
    <row r="75" spans="1:60" outlineLevel="1" x14ac:dyDescent="0.2">
      <c r="A75" s="148">
        <v>60</v>
      </c>
      <c r="B75" s="149" t="s">
        <v>226</v>
      </c>
      <c r="C75" s="157" t="s">
        <v>227</v>
      </c>
      <c r="D75" s="150" t="s">
        <v>140</v>
      </c>
      <c r="E75" s="151">
        <v>5</v>
      </c>
      <c r="F75" s="152">
        <v>0</v>
      </c>
      <c r="G75" s="152">
        <v>0</v>
      </c>
      <c r="H75" s="153">
        <v>0</v>
      </c>
      <c r="I75" s="152">
        <v>0</v>
      </c>
      <c r="J75" s="153">
        <v>0</v>
      </c>
      <c r="K75" s="154">
        <v>0</v>
      </c>
      <c r="L75" s="131">
        <v>21</v>
      </c>
      <c r="M75" s="131">
        <f t="shared" si="12"/>
        <v>0</v>
      </c>
      <c r="N75" s="131">
        <v>0</v>
      </c>
      <c r="O75" s="131">
        <f t="shared" si="13"/>
        <v>0</v>
      </c>
      <c r="P75" s="131">
        <v>0</v>
      </c>
      <c r="Q75" s="131">
        <f t="shared" si="14"/>
        <v>0</v>
      </c>
      <c r="R75" s="131"/>
      <c r="S75" s="131" t="s">
        <v>115</v>
      </c>
      <c r="T75" s="131" t="s">
        <v>107</v>
      </c>
      <c r="U75" s="131">
        <v>0.52159999999999995</v>
      </c>
      <c r="V75" s="131">
        <f t="shared" si="15"/>
        <v>2.61</v>
      </c>
      <c r="W75" s="131"/>
      <c r="X75" s="131" t="s">
        <v>108</v>
      </c>
      <c r="Y75" s="122"/>
      <c r="Z75" s="122"/>
      <c r="AA75" s="122"/>
      <c r="AB75" s="122"/>
      <c r="AC75" s="122"/>
      <c r="AD75" s="122"/>
      <c r="AE75" s="122"/>
      <c r="AF75" s="122"/>
      <c r="AG75" s="122" t="s">
        <v>109</v>
      </c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</row>
    <row r="76" spans="1:60" outlineLevel="1" x14ac:dyDescent="0.2">
      <c r="A76" s="148">
        <v>61</v>
      </c>
      <c r="B76" s="149" t="s">
        <v>228</v>
      </c>
      <c r="C76" s="157" t="s">
        <v>229</v>
      </c>
      <c r="D76" s="150" t="s">
        <v>140</v>
      </c>
      <c r="E76" s="151">
        <v>5</v>
      </c>
      <c r="F76" s="152">
        <v>0</v>
      </c>
      <c r="G76" s="152">
        <v>0</v>
      </c>
      <c r="H76" s="153">
        <v>0</v>
      </c>
      <c r="I76" s="152">
        <v>0</v>
      </c>
      <c r="J76" s="153">
        <v>0</v>
      </c>
      <c r="K76" s="154">
        <v>0</v>
      </c>
      <c r="L76" s="131">
        <v>21</v>
      </c>
      <c r="M76" s="131">
        <f t="shared" si="12"/>
        <v>0</v>
      </c>
      <c r="N76" s="131">
        <v>5.0000000000000002E-5</v>
      </c>
      <c r="O76" s="131">
        <f t="shared" si="13"/>
        <v>0</v>
      </c>
      <c r="P76" s="131">
        <v>0</v>
      </c>
      <c r="Q76" s="131">
        <f t="shared" si="14"/>
        <v>0</v>
      </c>
      <c r="R76" s="131"/>
      <c r="S76" s="131" t="s">
        <v>106</v>
      </c>
      <c r="T76" s="131" t="s">
        <v>107</v>
      </c>
      <c r="U76" s="131">
        <v>0</v>
      </c>
      <c r="V76" s="131">
        <f t="shared" si="15"/>
        <v>0</v>
      </c>
      <c r="W76" s="131"/>
      <c r="X76" s="131" t="s">
        <v>143</v>
      </c>
      <c r="Y76" s="122"/>
      <c r="Z76" s="122"/>
      <c r="AA76" s="122"/>
      <c r="AB76" s="122"/>
      <c r="AC76" s="122"/>
      <c r="AD76" s="122"/>
      <c r="AE76" s="122"/>
      <c r="AF76" s="122"/>
      <c r="AG76" s="122" t="s">
        <v>144</v>
      </c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</row>
    <row r="77" spans="1:60" ht="22.5" outlineLevel="1" x14ac:dyDescent="0.2">
      <c r="A77" s="148">
        <v>62</v>
      </c>
      <c r="B77" s="149" t="s">
        <v>230</v>
      </c>
      <c r="C77" s="157" t="s">
        <v>231</v>
      </c>
      <c r="D77" s="150" t="s">
        <v>140</v>
      </c>
      <c r="E77" s="151">
        <v>26</v>
      </c>
      <c r="F77" s="152">
        <v>0</v>
      </c>
      <c r="G77" s="152">
        <v>0</v>
      </c>
      <c r="H77" s="153">
        <v>0</v>
      </c>
      <c r="I77" s="152">
        <v>0</v>
      </c>
      <c r="J77" s="153">
        <v>0</v>
      </c>
      <c r="K77" s="154">
        <v>0</v>
      </c>
      <c r="L77" s="131">
        <v>21</v>
      </c>
      <c r="M77" s="131">
        <f t="shared" si="12"/>
        <v>0</v>
      </c>
      <c r="N77" s="131">
        <v>4.8999999999999998E-4</v>
      </c>
      <c r="O77" s="131">
        <f t="shared" si="13"/>
        <v>0.01</v>
      </c>
      <c r="P77" s="131">
        <v>0</v>
      </c>
      <c r="Q77" s="131">
        <f t="shared" si="14"/>
        <v>0</v>
      </c>
      <c r="R77" s="131"/>
      <c r="S77" s="131" t="s">
        <v>115</v>
      </c>
      <c r="T77" s="131" t="s">
        <v>107</v>
      </c>
      <c r="U77" s="131">
        <v>0.13300000000000001</v>
      </c>
      <c r="V77" s="131">
        <f t="shared" si="15"/>
        <v>3.46</v>
      </c>
      <c r="W77" s="131"/>
      <c r="X77" s="131" t="s">
        <v>108</v>
      </c>
      <c r="Y77" s="122"/>
      <c r="Z77" s="122"/>
      <c r="AA77" s="122"/>
      <c r="AB77" s="122"/>
      <c r="AC77" s="122"/>
      <c r="AD77" s="122"/>
      <c r="AE77" s="122"/>
      <c r="AF77" s="122"/>
      <c r="AG77" s="122" t="s">
        <v>109</v>
      </c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</row>
    <row r="78" spans="1:60" outlineLevel="1" x14ac:dyDescent="0.2">
      <c r="A78" s="148">
        <v>63</v>
      </c>
      <c r="B78" s="149" t="s">
        <v>232</v>
      </c>
      <c r="C78" s="157" t="s">
        <v>233</v>
      </c>
      <c r="D78" s="150" t="s">
        <v>140</v>
      </c>
      <c r="E78" s="151">
        <v>18</v>
      </c>
      <c r="F78" s="152">
        <v>0</v>
      </c>
      <c r="G78" s="152">
        <v>0</v>
      </c>
      <c r="H78" s="153">
        <v>0</v>
      </c>
      <c r="I78" s="152">
        <v>0</v>
      </c>
      <c r="J78" s="153">
        <v>0</v>
      </c>
      <c r="K78" s="154">
        <v>0</v>
      </c>
      <c r="L78" s="131">
        <v>21</v>
      </c>
      <c r="M78" s="131">
        <f t="shared" si="12"/>
        <v>0</v>
      </c>
      <c r="N78" s="131">
        <v>0</v>
      </c>
      <c r="O78" s="131">
        <f t="shared" si="13"/>
        <v>0</v>
      </c>
      <c r="P78" s="131">
        <v>0</v>
      </c>
      <c r="Q78" s="131">
        <f t="shared" si="14"/>
        <v>0</v>
      </c>
      <c r="R78" s="131"/>
      <c r="S78" s="131" t="s">
        <v>106</v>
      </c>
      <c r="T78" s="131" t="s">
        <v>107</v>
      </c>
      <c r="U78" s="131">
        <v>0.63280000000000003</v>
      </c>
      <c r="V78" s="131">
        <f t="shared" si="15"/>
        <v>11.39</v>
      </c>
      <c r="W78" s="131"/>
      <c r="X78" s="131" t="s">
        <v>108</v>
      </c>
      <c r="Y78" s="122"/>
      <c r="Z78" s="122"/>
      <c r="AA78" s="122"/>
      <c r="AB78" s="122"/>
      <c r="AC78" s="122"/>
      <c r="AD78" s="122"/>
      <c r="AE78" s="122"/>
      <c r="AF78" s="122"/>
      <c r="AG78" s="122" t="s">
        <v>109</v>
      </c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</row>
    <row r="79" spans="1:60" outlineLevel="1" x14ac:dyDescent="0.2">
      <c r="A79" s="148">
        <v>64</v>
      </c>
      <c r="B79" s="149" t="s">
        <v>234</v>
      </c>
      <c r="C79" s="157" t="s">
        <v>235</v>
      </c>
      <c r="D79" s="150" t="s">
        <v>140</v>
      </c>
      <c r="E79" s="151">
        <v>18</v>
      </c>
      <c r="F79" s="152">
        <v>0</v>
      </c>
      <c r="G79" s="152">
        <v>0</v>
      </c>
      <c r="H79" s="153">
        <v>0</v>
      </c>
      <c r="I79" s="152">
        <v>0</v>
      </c>
      <c r="J79" s="153">
        <v>0</v>
      </c>
      <c r="K79" s="154">
        <v>0</v>
      </c>
      <c r="L79" s="131">
        <v>21</v>
      </c>
      <c r="M79" s="131">
        <f t="shared" si="12"/>
        <v>0</v>
      </c>
      <c r="N79" s="131">
        <v>2.0000000000000001E-4</v>
      </c>
      <c r="O79" s="131">
        <f t="shared" si="13"/>
        <v>0</v>
      </c>
      <c r="P79" s="131">
        <v>0</v>
      </c>
      <c r="Q79" s="131">
        <f t="shared" si="14"/>
        <v>0</v>
      </c>
      <c r="R79" s="131" t="s">
        <v>151</v>
      </c>
      <c r="S79" s="131" t="s">
        <v>115</v>
      </c>
      <c r="T79" s="131" t="s">
        <v>107</v>
      </c>
      <c r="U79" s="131">
        <v>0</v>
      </c>
      <c r="V79" s="131">
        <f t="shared" si="15"/>
        <v>0</v>
      </c>
      <c r="W79" s="131"/>
      <c r="X79" s="131" t="s">
        <v>143</v>
      </c>
      <c r="Y79" s="122"/>
      <c r="Z79" s="122"/>
      <c r="AA79" s="122"/>
      <c r="AB79" s="122"/>
      <c r="AC79" s="122"/>
      <c r="AD79" s="122"/>
      <c r="AE79" s="122"/>
      <c r="AF79" s="122"/>
      <c r="AG79" s="122" t="s">
        <v>144</v>
      </c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</row>
    <row r="80" spans="1:60" outlineLevel="1" x14ac:dyDescent="0.2">
      <c r="A80" s="148">
        <v>65</v>
      </c>
      <c r="B80" s="149" t="s">
        <v>232</v>
      </c>
      <c r="C80" s="157" t="s">
        <v>233</v>
      </c>
      <c r="D80" s="150" t="s">
        <v>140</v>
      </c>
      <c r="E80" s="151">
        <v>6</v>
      </c>
      <c r="F80" s="152">
        <v>0</v>
      </c>
      <c r="G80" s="152">
        <v>0</v>
      </c>
      <c r="H80" s="153">
        <v>0</v>
      </c>
      <c r="I80" s="152">
        <v>0</v>
      </c>
      <c r="J80" s="153">
        <v>0</v>
      </c>
      <c r="K80" s="154">
        <v>0</v>
      </c>
      <c r="L80" s="131">
        <v>21</v>
      </c>
      <c r="M80" s="131">
        <f t="shared" si="12"/>
        <v>0</v>
      </c>
      <c r="N80" s="131">
        <v>0</v>
      </c>
      <c r="O80" s="131">
        <f t="shared" si="13"/>
        <v>0</v>
      </c>
      <c r="P80" s="131">
        <v>0</v>
      </c>
      <c r="Q80" s="131">
        <f t="shared" si="14"/>
        <v>0</v>
      </c>
      <c r="R80" s="131"/>
      <c r="S80" s="131" t="s">
        <v>106</v>
      </c>
      <c r="T80" s="131" t="s">
        <v>107</v>
      </c>
      <c r="U80" s="131">
        <v>0.63280000000000003</v>
      </c>
      <c r="V80" s="131">
        <f t="shared" si="15"/>
        <v>3.8</v>
      </c>
      <c r="W80" s="131"/>
      <c r="X80" s="131" t="s">
        <v>108</v>
      </c>
      <c r="Y80" s="122"/>
      <c r="Z80" s="122"/>
      <c r="AA80" s="122"/>
      <c r="AB80" s="122"/>
      <c r="AC80" s="122"/>
      <c r="AD80" s="122"/>
      <c r="AE80" s="122"/>
      <c r="AF80" s="122"/>
      <c r="AG80" s="122" t="s">
        <v>109</v>
      </c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</row>
    <row r="81" spans="1:60" outlineLevel="1" x14ac:dyDescent="0.2">
      <c r="A81" s="148">
        <v>66</v>
      </c>
      <c r="B81" s="149" t="s">
        <v>236</v>
      </c>
      <c r="C81" s="157" t="s">
        <v>237</v>
      </c>
      <c r="D81" s="150" t="s">
        <v>140</v>
      </c>
      <c r="E81" s="151">
        <v>6</v>
      </c>
      <c r="F81" s="152">
        <v>0</v>
      </c>
      <c r="G81" s="152">
        <v>0</v>
      </c>
      <c r="H81" s="153">
        <v>0</v>
      </c>
      <c r="I81" s="152">
        <v>0</v>
      </c>
      <c r="J81" s="153">
        <v>0</v>
      </c>
      <c r="K81" s="154">
        <v>0</v>
      </c>
      <c r="L81" s="131">
        <v>21</v>
      </c>
      <c r="M81" s="131">
        <f t="shared" si="12"/>
        <v>0</v>
      </c>
      <c r="N81" s="131">
        <v>6.9999999999999994E-5</v>
      </c>
      <c r="O81" s="131">
        <f t="shared" si="13"/>
        <v>0</v>
      </c>
      <c r="P81" s="131">
        <v>0</v>
      </c>
      <c r="Q81" s="131">
        <f t="shared" si="14"/>
        <v>0</v>
      </c>
      <c r="R81" s="131" t="s">
        <v>151</v>
      </c>
      <c r="S81" s="131" t="s">
        <v>115</v>
      </c>
      <c r="T81" s="131" t="s">
        <v>107</v>
      </c>
      <c r="U81" s="131">
        <v>0</v>
      </c>
      <c r="V81" s="131">
        <f t="shared" si="15"/>
        <v>0</v>
      </c>
      <c r="W81" s="131"/>
      <c r="X81" s="131" t="s">
        <v>143</v>
      </c>
      <c r="Y81" s="122"/>
      <c r="Z81" s="122"/>
      <c r="AA81" s="122"/>
      <c r="AB81" s="122"/>
      <c r="AC81" s="122"/>
      <c r="AD81" s="122"/>
      <c r="AE81" s="122"/>
      <c r="AF81" s="122"/>
      <c r="AG81" s="122" t="s">
        <v>144</v>
      </c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</row>
    <row r="82" spans="1:60" outlineLevel="1" x14ac:dyDescent="0.2">
      <c r="A82" s="148">
        <v>67</v>
      </c>
      <c r="B82" s="149" t="s">
        <v>232</v>
      </c>
      <c r="C82" s="157" t="s">
        <v>233</v>
      </c>
      <c r="D82" s="150" t="s">
        <v>140</v>
      </c>
      <c r="E82" s="151">
        <v>3</v>
      </c>
      <c r="F82" s="152">
        <v>0</v>
      </c>
      <c r="G82" s="152">
        <v>0</v>
      </c>
      <c r="H82" s="153">
        <v>0</v>
      </c>
      <c r="I82" s="152">
        <v>0</v>
      </c>
      <c r="J82" s="153">
        <v>0</v>
      </c>
      <c r="K82" s="154">
        <v>0</v>
      </c>
      <c r="L82" s="131">
        <v>21</v>
      </c>
      <c r="M82" s="131">
        <f t="shared" si="12"/>
        <v>0</v>
      </c>
      <c r="N82" s="131">
        <v>0</v>
      </c>
      <c r="O82" s="131">
        <f t="shared" si="13"/>
        <v>0</v>
      </c>
      <c r="P82" s="131">
        <v>0</v>
      </c>
      <c r="Q82" s="131">
        <f t="shared" si="14"/>
        <v>0</v>
      </c>
      <c r="R82" s="131"/>
      <c r="S82" s="131" t="s">
        <v>106</v>
      </c>
      <c r="T82" s="131" t="s">
        <v>107</v>
      </c>
      <c r="U82" s="131">
        <v>0.63280000000000003</v>
      </c>
      <c r="V82" s="131">
        <f t="shared" si="15"/>
        <v>1.9</v>
      </c>
      <c r="W82" s="131"/>
      <c r="X82" s="131" t="s">
        <v>108</v>
      </c>
      <c r="Y82" s="122"/>
      <c r="Z82" s="122"/>
      <c r="AA82" s="122"/>
      <c r="AB82" s="122"/>
      <c r="AC82" s="122"/>
      <c r="AD82" s="122"/>
      <c r="AE82" s="122"/>
      <c r="AF82" s="122"/>
      <c r="AG82" s="122" t="s">
        <v>109</v>
      </c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</row>
    <row r="83" spans="1:60" outlineLevel="1" x14ac:dyDescent="0.2">
      <c r="A83" s="148">
        <v>68</v>
      </c>
      <c r="B83" s="149" t="s">
        <v>238</v>
      </c>
      <c r="C83" s="157" t="s">
        <v>239</v>
      </c>
      <c r="D83" s="150" t="s">
        <v>140</v>
      </c>
      <c r="E83" s="151">
        <v>3</v>
      </c>
      <c r="F83" s="152">
        <v>0</v>
      </c>
      <c r="G83" s="152">
        <v>0</v>
      </c>
      <c r="H83" s="153">
        <v>0</v>
      </c>
      <c r="I83" s="152">
        <v>0</v>
      </c>
      <c r="J83" s="153">
        <v>0</v>
      </c>
      <c r="K83" s="154">
        <v>0</v>
      </c>
      <c r="L83" s="131">
        <v>21</v>
      </c>
      <c r="M83" s="131">
        <f t="shared" si="12"/>
        <v>0</v>
      </c>
      <c r="N83" s="131">
        <v>5.0000000000000002E-5</v>
      </c>
      <c r="O83" s="131">
        <f t="shared" si="13"/>
        <v>0</v>
      </c>
      <c r="P83" s="131">
        <v>0</v>
      </c>
      <c r="Q83" s="131">
        <f t="shared" si="14"/>
        <v>0</v>
      </c>
      <c r="R83" s="131" t="s">
        <v>151</v>
      </c>
      <c r="S83" s="131" t="s">
        <v>115</v>
      </c>
      <c r="T83" s="131" t="s">
        <v>107</v>
      </c>
      <c r="U83" s="131">
        <v>0</v>
      </c>
      <c r="V83" s="131">
        <f t="shared" si="15"/>
        <v>0</v>
      </c>
      <c r="W83" s="131"/>
      <c r="X83" s="131" t="s">
        <v>143</v>
      </c>
      <c r="Y83" s="122"/>
      <c r="Z83" s="122"/>
      <c r="AA83" s="122"/>
      <c r="AB83" s="122"/>
      <c r="AC83" s="122"/>
      <c r="AD83" s="122"/>
      <c r="AE83" s="122"/>
      <c r="AF83" s="122"/>
      <c r="AG83" s="122" t="s">
        <v>144</v>
      </c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</row>
    <row r="84" spans="1:60" outlineLevel="1" x14ac:dyDescent="0.2">
      <c r="A84" s="148">
        <v>69</v>
      </c>
      <c r="B84" s="149" t="s">
        <v>232</v>
      </c>
      <c r="C84" s="157" t="s">
        <v>233</v>
      </c>
      <c r="D84" s="150" t="s">
        <v>140</v>
      </c>
      <c r="E84" s="151">
        <v>10</v>
      </c>
      <c r="F84" s="152">
        <v>0</v>
      </c>
      <c r="G84" s="152">
        <v>0</v>
      </c>
      <c r="H84" s="153">
        <v>0</v>
      </c>
      <c r="I84" s="152">
        <v>0</v>
      </c>
      <c r="J84" s="153">
        <v>0</v>
      </c>
      <c r="K84" s="154">
        <v>0</v>
      </c>
      <c r="L84" s="131">
        <v>21</v>
      </c>
      <c r="M84" s="131">
        <f t="shared" si="12"/>
        <v>0</v>
      </c>
      <c r="N84" s="131">
        <v>0</v>
      </c>
      <c r="O84" s="131">
        <f t="shared" si="13"/>
        <v>0</v>
      </c>
      <c r="P84" s="131">
        <v>0</v>
      </c>
      <c r="Q84" s="131">
        <f t="shared" si="14"/>
        <v>0</v>
      </c>
      <c r="R84" s="131"/>
      <c r="S84" s="131" t="s">
        <v>106</v>
      </c>
      <c r="T84" s="131" t="s">
        <v>107</v>
      </c>
      <c r="U84" s="131">
        <v>0.63280000000000003</v>
      </c>
      <c r="V84" s="131">
        <f t="shared" si="15"/>
        <v>6.33</v>
      </c>
      <c r="W84" s="131"/>
      <c r="X84" s="131" t="s">
        <v>108</v>
      </c>
      <c r="Y84" s="122"/>
      <c r="Z84" s="122"/>
      <c r="AA84" s="122"/>
      <c r="AB84" s="122"/>
      <c r="AC84" s="122"/>
      <c r="AD84" s="122"/>
      <c r="AE84" s="122"/>
      <c r="AF84" s="122"/>
      <c r="AG84" s="122" t="s">
        <v>109</v>
      </c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</row>
    <row r="85" spans="1:60" outlineLevel="1" x14ac:dyDescent="0.2">
      <c r="A85" s="148">
        <v>70</v>
      </c>
      <c r="B85" s="149" t="s">
        <v>240</v>
      </c>
      <c r="C85" s="157" t="s">
        <v>241</v>
      </c>
      <c r="D85" s="150" t="s">
        <v>140</v>
      </c>
      <c r="E85" s="151">
        <v>10</v>
      </c>
      <c r="F85" s="152">
        <v>0</v>
      </c>
      <c r="G85" s="152">
        <v>0</v>
      </c>
      <c r="H85" s="153">
        <v>0</v>
      </c>
      <c r="I85" s="152">
        <v>0</v>
      </c>
      <c r="J85" s="153">
        <v>0</v>
      </c>
      <c r="K85" s="154">
        <v>0</v>
      </c>
      <c r="L85" s="131">
        <v>21</v>
      </c>
      <c r="M85" s="131">
        <f t="shared" si="12"/>
        <v>0</v>
      </c>
      <c r="N85" s="131">
        <v>1.2E-4</v>
      </c>
      <c r="O85" s="131">
        <f t="shared" si="13"/>
        <v>0</v>
      </c>
      <c r="P85" s="131">
        <v>0</v>
      </c>
      <c r="Q85" s="131">
        <f t="shared" si="14"/>
        <v>0</v>
      </c>
      <c r="R85" s="131" t="s">
        <v>151</v>
      </c>
      <c r="S85" s="131" t="s">
        <v>115</v>
      </c>
      <c r="T85" s="131" t="s">
        <v>107</v>
      </c>
      <c r="U85" s="131">
        <v>0</v>
      </c>
      <c r="V85" s="131">
        <f t="shared" si="15"/>
        <v>0</v>
      </c>
      <c r="W85" s="131"/>
      <c r="X85" s="131" t="s">
        <v>143</v>
      </c>
      <c r="Y85" s="122"/>
      <c r="Z85" s="122"/>
      <c r="AA85" s="122"/>
      <c r="AB85" s="122"/>
      <c r="AC85" s="122"/>
      <c r="AD85" s="122"/>
      <c r="AE85" s="122"/>
      <c r="AF85" s="122"/>
      <c r="AG85" s="122" t="s">
        <v>144</v>
      </c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</row>
    <row r="86" spans="1:60" ht="22.5" outlineLevel="1" x14ac:dyDescent="0.2">
      <c r="A86" s="148">
        <v>71</v>
      </c>
      <c r="B86" s="149" t="s">
        <v>230</v>
      </c>
      <c r="C86" s="157" t="s">
        <v>231</v>
      </c>
      <c r="D86" s="150" t="s">
        <v>140</v>
      </c>
      <c r="E86" s="151">
        <v>9</v>
      </c>
      <c r="F86" s="152">
        <v>0</v>
      </c>
      <c r="G86" s="152">
        <v>0</v>
      </c>
      <c r="H86" s="153">
        <v>0</v>
      </c>
      <c r="I86" s="152">
        <v>0</v>
      </c>
      <c r="J86" s="153">
        <v>0</v>
      </c>
      <c r="K86" s="154">
        <v>0</v>
      </c>
      <c r="L86" s="131">
        <v>21</v>
      </c>
      <c r="M86" s="131">
        <f t="shared" si="12"/>
        <v>0</v>
      </c>
      <c r="N86" s="131">
        <v>4.8999999999999998E-4</v>
      </c>
      <c r="O86" s="131">
        <f t="shared" si="13"/>
        <v>0</v>
      </c>
      <c r="P86" s="131">
        <v>0</v>
      </c>
      <c r="Q86" s="131">
        <f t="shared" si="14"/>
        <v>0</v>
      </c>
      <c r="R86" s="131"/>
      <c r="S86" s="131" t="s">
        <v>115</v>
      </c>
      <c r="T86" s="131" t="s">
        <v>107</v>
      </c>
      <c r="U86" s="131">
        <v>0.13300000000000001</v>
      </c>
      <c r="V86" s="131">
        <f t="shared" si="15"/>
        <v>1.2</v>
      </c>
      <c r="W86" s="131"/>
      <c r="X86" s="131" t="s">
        <v>108</v>
      </c>
      <c r="Y86" s="122"/>
      <c r="Z86" s="122"/>
      <c r="AA86" s="122"/>
      <c r="AB86" s="122"/>
      <c r="AC86" s="122"/>
      <c r="AD86" s="122"/>
      <c r="AE86" s="122"/>
      <c r="AF86" s="122"/>
      <c r="AG86" s="122" t="s">
        <v>109</v>
      </c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</row>
    <row r="87" spans="1:60" outlineLevel="1" x14ac:dyDescent="0.2">
      <c r="A87" s="148">
        <v>72</v>
      </c>
      <c r="B87" s="149" t="s">
        <v>242</v>
      </c>
      <c r="C87" s="157" t="s">
        <v>243</v>
      </c>
      <c r="D87" s="150" t="s">
        <v>140</v>
      </c>
      <c r="E87" s="151">
        <v>28</v>
      </c>
      <c r="F87" s="152">
        <v>0</v>
      </c>
      <c r="G87" s="152">
        <v>0</v>
      </c>
      <c r="H87" s="153">
        <v>0</v>
      </c>
      <c r="I87" s="152">
        <v>0</v>
      </c>
      <c r="J87" s="153">
        <v>0</v>
      </c>
      <c r="K87" s="154">
        <v>0</v>
      </c>
      <c r="L87" s="131">
        <v>21</v>
      </c>
      <c r="M87" s="131">
        <f t="shared" si="12"/>
        <v>0</v>
      </c>
      <c r="N87" s="131">
        <v>0</v>
      </c>
      <c r="O87" s="131">
        <f t="shared" si="13"/>
        <v>0</v>
      </c>
      <c r="P87" s="131">
        <v>0</v>
      </c>
      <c r="Q87" s="131">
        <f t="shared" si="14"/>
        <v>0</v>
      </c>
      <c r="R87" s="131"/>
      <c r="S87" s="131" t="s">
        <v>115</v>
      </c>
      <c r="T87" s="131" t="s">
        <v>107</v>
      </c>
      <c r="U87" s="131">
        <v>0.88080000000000003</v>
      </c>
      <c r="V87" s="131">
        <f t="shared" si="15"/>
        <v>24.66</v>
      </c>
      <c r="W87" s="131"/>
      <c r="X87" s="131" t="s">
        <v>108</v>
      </c>
      <c r="Y87" s="122"/>
      <c r="Z87" s="122"/>
      <c r="AA87" s="122"/>
      <c r="AB87" s="122"/>
      <c r="AC87" s="122"/>
      <c r="AD87" s="122"/>
      <c r="AE87" s="122"/>
      <c r="AF87" s="122"/>
      <c r="AG87" s="122" t="s">
        <v>109</v>
      </c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</row>
    <row r="88" spans="1:60" outlineLevel="1" x14ac:dyDescent="0.2">
      <c r="A88" s="148">
        <v>73</v>
      </c>
      <c r="B88" s="149" t="s">
        <v>244</v>
      </c>
      <c r="C88" s="157" t="s">
        <v>245</v>
      </c>
      <c r="D88" s="150" t="s">
        <v>140</v>
      </c>
      <c r="E88" s="151">
        <v>28</v>
      </c>
      <c r="F88" s="152">
        <v>0</v>
      </c>
      <c r="G88" s="152">
        <v>0</v>
      </c>
      <c r="H88" s="153">
        <v>0</v>
      </c>
      <c r="I88" s="152">
        <v>0</v>
      </c>
      <c r="J88" s="153">
        <v>0</v>
      </c>
      <c r="K88" s="154">
        <v>0</v>
      </c>
      <c r="L88" s="131">
        <v>21</v>
      </c>
      <c r="M88" s="131">
        <f t="shared" si="12"/>
        <v>0</v>
      </c>
      <c r="N88" s="131">
        <v>3.8000000000000002E-4</v>
      </c>
      <c r="O88" s="131">
        <f t="shared" si="13"/>
        <v>0.01</v>
      </c>
      <c r="P88" s="131">
        <v>0</v>
      </c>
      <c r="Q88" s="131">
        <f t="shared" si="14"/>
        <v>0</v>
      </c>
      <c r="R88" s="131" t="s">
        <v>151</v>
      </c>
      <c r="S88" s="131" t="s">
        <v>115</v>
      </c>
      <c r="T88" s="131" t="s">
        <v>107</v>
      </c>
      <c r="U88" s="131">
        <v>0</v>
      </c>
      <c r="V88" s="131">
        <f t="shared" si="15"/>
        <v>0</v>
      </c>
      <c r="W88" s="131"/>
      <c r="X88" s="131" t="s">
        <v>143</v>
      </c>
      <c r="Y88" s="122"/>
      <c r="Z88" s="122"/>
      <c r="AA88" s="122"/>
      <c r="AB88" s="122"/>
      <c r="AC88" s="122"/>
      <c r="AD88" s="122"/>
      <c r="AE88" s="122"/>
      <c r="AF88" s="122"/>
      <c r="AG88" s="122" t="s">
        <v>144</v>
      </c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</row>
    <row r="89" spans="1:60" outlineLevel="1" x14ac:dyDescent="0.2">
      <c r="A89" s="148">
        <v>74</v>
      </c>
      <c r="B89" s="149" t="s">
        <v>242</v>
      </c>
      <c r="C89" s="157" t="s">
        <v>243</v>
      </c>
      <c r="D89" s="150" t="s">
        <v>140</v>
      </c>
      <c r="E89" s="151">
        <v>27</v>
      </c>
      <c r="F89" s="152">
        <v>0</v>
      </c>
      <c r="G89" s="152">
        <v>0</v>
      </c>
      <c r="H89" s="153">
        <v>0</v>
      </c>
      <c r="I89" s="152">
        <v>0</v>
      </c>
      <c r="J89" s="153">
        <v>0</v>
      </c>
      <c r="K89" s="154">
        <v>0</v>
      </c>
      <c r="L89" s="131">
        <v>21</v>
      </c>
      <c r="M89" s="131">
        <f t="shared" si="12"/>
        <v>0</v>
      </c>
      <c r="N89" s="131">
        <v>0</v>
      </c>
      <c r="O89" s="131">
        <f t="shared" si="13"/>
        <v>0</v>
      </c>
      <c r="P89" s="131">
        <v>0</v>
      </c>
      <c r="Q89" s="131">
        <f t="shared" si="14"/>
        <v>0</v>
      </c>
      <c r="R89" s="131"/>
      <c r="S89" s="131" t="s">
        <v>115</v>
      </c>
      <c r="T89" s="131" t="s">
        <v>107</v>
      </c>
      <c r="U89" s="131">
        <v>0.88080000000000003</v>
      </c>
      <c r="V89" s="131">
        <f t="shared" si="15"/>
        <v>23.78</v>
      </c>
      <c r="W89" s="131"/>
      <c r="X89" s="131" t="s">
        <v>108</v>
      </c>
      <c r="Y89" s="122"/>
      <c r="Z89" s="122"/>
      <c r="AA89" s="122"/>
      <c r="AB89" s="122"/>
      <c r="AC89" s="122"/>
      <c r="AD89" s="122"/>
      <c r="AE89" s="122"/>
      <c r="AF89" s="122"/>
      <c r="AG89" s="122" t="s">
        <v>109</v>
      </c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</row>
    <row r="90" spans="1:60" outlineLevel="1" x14ac:dyDescent="0.2">
      <c r="A90" s="148">
        <v>75</v>
      </c>
      <c r="B90" s="149" t="s">
        <v>246</v>
      </c>
      <c r="C90" s="157" t="s">
        <v>247</v>
      </c>
      <c r="D90" s="150" t="s">
        <v>140</v>
      </c>
      <c r="E90" s="151">
        <v>27</v>
      </c>
      <c r="F90" s="152">
        <v>0</v>
      </c>
      <c r="G90" s="152">
        <v>0</v>
      </c>
      <c r="H90" s="153">
        <v>0</v>
      </c>
      <c r="I90" s="152">
        <v>0</v>
      </c>
      <c r="J90" s="153">
        <v>0</v>
      </c>
      <c r="K90" s="154">
        <v>0</v>
      </c>
      <c r="L90" s="131">
        <v>21</v>
      </c>
      <c r="M90" s="131">
        <f t="shared" si="12"/>
        <v>0</v>
      </c>
      <c r="N90" s="131">
        <v>1.8000000000000001E-4</v>
      </c>
      <c r="O90" s="131">
        <f t="shared" si="13"/>
        <v>0</v>
      </c>
      <c r="P90" s="131">
        <v>0</v>
      </c>
      <c r="Q90" s="131">
        <f t="shared" si="14"/>
        <v>0</v>
      </c>
      <c r="R90" s="131" t="s">
        <v>151</v>
      </c>
      <c r="S90" s="131" t="s">
        <v>115</v>
      </c>
      <c r="T90" s="131" t="s">
        <v>107</v>
      </c>
      <c r="U90" s="131">
        <v>0</v>
      </c>
      <c r="V90" s="131">
        <f t="shared" si="15"/>
        <v>0</v>
      </c>
      <c r="W90" s="131"/>
      <c r="X90" s="131" t="s">
        <v>143</v>
      </c>
      <c r="Y90" s="122"/>
      <c r="Z90" s="122"/>
      <c r="AA90" s="122"/>
      <c r="AB90" s="122"/>
      <c r="AC90" s="122"/>
      <c r="AD90" s="122"/>
      <c r="AE90" s="122"/>
      <c r="AF90" s="122"/>
      <c r="AG90" s="122" t="s">
        <v>144</v>
      </c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</row>
    <row r="91" spans="1:60" outlineLevel="1" x14ac:dyDescent="0.2">
      <c r="A91" s="148">
        <v>76</v>
      </c>
      <c r="B91" s="149" t="s">
        <v>242</v>
      </c>
      <c r="C91" s="157" t="s">
        <v>243</v>
      </c>
      <c r="D91" s="150" t="s">
        <v>140</v>
      </c>
      <c r="E91" s="151">
        <v>7</v>
      </c>
      <c r="F91" s="152">
        <v>0</v>
      </c>
      <c r="G91" s="152">
        <v>0</v>
      </c>
      <c r="H91" s="153">
        <v>0</v>
      </c>
      <c r="I91" s="152">
        <v>0</v>
      </c>
      <c r="J91" s="153">
        <v>0</v>
      </c>
      <c r="K91" s="154">
        <v>0</v>
      </c>
      <c r="L91" s="131">
        <v>21</v>
      </c>
      <c r="M91" s="131">
        <f t="shared" si="12"/>
        <v>0</v>
      </c>
      <c r="N91" s="131">
        <v>0</v>
      </c>
      <c r="O91" s="131">
        <f t="shared" si="13"/>
        <v>0</v>
      </c>
      <c r="P91" s="131">
        <v>0</v>
      </c>
      <c r="Q91" s="131">
        <f t="shared" si="14"/>
        <v>0</v>
      </c>
      <c r="R91" s="131"/>
      <c r="S91" s="131" t="s">
        <v>115</v>
      </c>
      <c r="T91" s="131" t="s">
        <v>107</v>
      </c>
      <c r="U91" s="131">
        <v>0.88080000000000003</v>
      </c>
      <c r="V91" s="131">
        <f t="shared" si="15"/>
        <v>6.17</v>
      </c>
      <c r="W91" s="131"/>
      <c r="X91" s="131" t="s">
        <v>108</v>
      </c>
      <c r="Y91" s="122"/>
      <c r="Z91" s="122"/>
      <c r="AA91" s="122"/>
      <c r="AB91" s="122"/>
      <c r="AC91" s="122"/>
      <c r="AD91" s="122"/>
      <c r="AE91" s="122"/>
      <c r="AF91" s="122"/>
      <c r="AG91" s="122" t="s">
        <v>109</v>
      </c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</row>
    <row r="92" spans="1:60" outlineLevel="1" x14ac:dyDescent="0.2">
      <c r="A92" s="148">
        <v>77</v>
      </c>
      <c r="B92" s="149" t="s">
        <v>248</v>
      </c>
      <c r="C92" s="157" t="s">
        <v>249</v>
      </c>
      <c r="D92" s="150" t="s">
        <v>140</v>
      </c>
      <c r="E92" s="151">
        <v>7</v>
      </c>
      <c r="F92" s="152">
        <v>0</v>
      </c>
      <c r="G92" s="152">
        <v>0</v>
      </c>
      <c r="H92" s="153">
        <v>0</v>
      </c>
      <c r="I92" s="152">
        <v>0</v>
      </c>
      <c r="J92" s="153">
        <v>0</v>
      </c>
      <c r="K92" s="154">
        <v>0</v>
      </c>
      <c r="L92" s="131">
        <v>21</v>
      </c>
      <c r="M92" s="131">
        <f t="shared" si="12"/>
        <v>0</v>
      </c>
      <c r="N92" s="131">
        <v>1E-4</v>
      </c>
      <c r="O92" s="131">
        <f t="shared" si="13"/>
        <v>0</v>
      </c>
      <c r="P92" s="131">
        <v>0</v>
      </c>
      <c r="Q92" s="131">
        <f t="shared" si="14"/>
        <v>0</v>
      </c>
      <c r="R92" s="131"/>
      <c r="S92" s="131" t="s">
        <v>106</v>
      </c>
      <c r="T92" s="131" t="s">
        <v>107</v>
      </c>
      <c r="U92" s="131">
        <v>0</v>
      </c>
      <c r="V92" s="131">
        <f t="shared" si="15"/>
        <v>0</v>
      </c>
      <c r="W92" s="131"/>
      <c r="X92" s="131" t="s">
        <v>143</v>
      </c>
      <c r="Y92" s="122"/>
      <c r="Z92" s="122"/>
      <c r="AA92" s="122"/>
      <c r="AB92" s="122"/>
      <c r="AC92" s="122"/>
      <c r="AD92" s="122"/>
      <c r="AE92" s="122"/>
      <c r="AF92" s="122"/>
      <c r="AG92" s="122" t="s">
        <v>144</v>
      </c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</row>
    <row r="93" spans="1:60" outlineLevel="1" x14ac:dyDescent="0.2">
      <c r="A93" s="148">
        <v>78</v>
      </c>
      <c r="B93" s="149" t="s">
        <v>242</v>
      </c>
      <c r="C93" s="157" t="s">
        <v>243</v>
      </c>
      <c r="D93" s="150" t="s">
        <v>140</v>
      </c>
      <c r="E93" s="151">
        <v>4</v>
      </c>
      <c r="F93" s="152">
        <v>0</v>
      </c>
      <c r="G93" s="152">
        <v>0</v>
      </c>
      <c r="H93" s="153">
        <v>0</v>
      </c>
      <c r="I93" s="152">
        <v>0</v>
      </c>
      <c r="J93" s="153">
        <v>0</v>
      </c>
      <c r="K93" s="154">
        <v>0</v>
      </c>
      <c r="L93" s="131">
        <v>21</v>
      </c>
      <c r="M93" s="131">
        <f t="shared" si="12"/>
        <v>0</v>
      </c>
      <c r="N93" s="131">
        <v>0</v>
      </c>
      <c r="O93" s="131">
        <f t="shared" si="13"/>
        <v>0</v>
      </c>
      <c r="P93" s="131">
        <v>0</v>
      </c>
      <c r="Q93" s="131">
        <f t="shared" si="14"/>
        <v>0</v>
      </c>
      <c r="R93" s="131"/>
      <c r="S93" s="131" t="s">
        <v>115</v>
      </c>
      <c r="T93" s="131" t="s">
        <v>107</v>
      </c>
      <c r="U93" s="131">
        <v>0.88080000000000003</v>
      </c>
      <c r="V93" s="131">
        <f t="shared" si="15"/>
        <v>3.52</v>
      </c>
      <c r="W93" s="131"/>
      <c r="X93" s="131" t="s">
        <v>108</v>
      </c>
      <c r="Y93" s="122"/>
      <c r="Z93" s="122"/>
      <c r="AA93" s="122"/>
      <c r="AB93" s="122"/>
      <c r="AC93" s="122"/>
      <c r="AD93" s="122"/>
      <c r="AE93" s="122"/>
      <c r="AF93" s="122"/>
      <c r="AG93" s="122" t="s">
        <v>109</v>
      </c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</row>
    <row r="94" spans="1:60" outlineLevel="1" x14ac:dyDescent="0.2">
      <c r="A94" s="148">
        <v>79</v>
      </c>
      <c r="B94" s="149" t="s">
        <v>250</v>
      </c>
      <c r="C94" s="157" t="s">
        <v>251</v>
      </c>
      <c r="D94" s="150" t="s">
        <v>140</v>
      </c>
      <c r="E94" s="151">
        <v>4</v>
      </c>
      <c r="F94" s="152">
        <v>0</v>
      </c>
      <c r="G94" s="152">
        <v>0</v>
      </c>
      <c r="H94" s="153">
        <v>0</v>
      </c>
      <c r="I94" s="152">
        <v>0</v>
      </c>
      <c r="J94" s="153">
        <v>0</v>
      </c>
      <c r="K94" s="154">
        <v>0</v>
      </c>
      <c r="L94" s="131">
        <v>21</v>
      </c>
      <c r="M94" s="131">
        <f t="shared" si="12"/>
        <v>0</v>
      </c>
      <c r="N94" s="131">
        <v>2.5000000000000001E-4</v>
      </c>
      <c r="O94" s="131">
        <f t="shared" si="13"/>
        <v>0</v>
      </c>
      <c r="P94" s="131">
        <v>0</v>
      </c>
      <c r="Q94" s="131">
        <f t="shared" si="14"/>
        <v>0</v>
      </c>
      <c r="R94" s="131" t="s">
        <v>151</v>
      </c>
      <c r="S94" s="131" t="s">
        <v>115</v>
      </c>
      <c r="T94" s="131" t="s">
        <v>107</v>
      </c>
      <c r="U94" s="131">
        <v>0</v>
      </c>
      <c r="V94" s="131">
        <f t="shared" si="15"/>
        <v>0</v>
      </c>
      <c r="W94" s="131"/>
      <c r="X94" s="131" t="s">
        <v>143</v>
      </c>
      <c r="Y94" s="122"/>
      <c r="Z94" s="122"/>
      <c r="AA94" s="122"/>
      <c r="AB94" s="122"/>
      <c r="AC94" s="122"/>
      <c r="AD94" s="122"/>
      <c r="AE94" s="122"/>
      <c r="AF94" s="122"/>
      <c r="AG94" s="122" t="s">
        <v>144</v>
      </c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</row>
    <row r="95" spans="1:60" outlineLevel="1" x14ac:dyDescent="0.2">
      <c r="A95" s="148">
        <v>80</v>
      </c>
      <c r="B95" s="149" t="s">
        <v>242</v>
      </c>
      <c r="C95" s="157" t="s">
        <v>243</v>
      </c>
      <c r="D95" s="150" t="s">
        <v>140</v>
      </c>
      <c r="E95" s="151">
        <v>9</v>
      </c>
      <c r="F95" s="152">
        <v>0</v>
      </c>
      <c r="G95" s="152">
        <v>0</v>
      </c>
      <c r="H95" s="153">
        <v>0</v>
      </c>
      <c r="I95" s="152">
        <v>0</v>
      </c>
      <c r="J95" s="153">
        <v>0</v>
      </c>
      <c r="K95" s="154">
        <v>0</v>
      </c>
      <c r="L95" s="131">
        <v>21</v>
      </c>
      <c r="M95" s="131">
        <f t="shared" si="12"/>
        <v>0</v>
      </c>
      <c r="N95" s="131">
        <v>0</v>
      </c>
      <c r="O95" s="131">
        <f t="shared" si="13"/>
        <v>0</v>
      </c>
      <c r="P95" s="131">
        <v>0</v>
      </c>
      <c r="Q95" s="131">
        <f t="shared" si="14"/>
        <v>0</v>
      </c>
      <c r="R95" s="131"/>
      <c r="S95" s="131" t="s">
        <v>115</v>
      </c>
      <c r="T95" s="131" t="s">
        <v>107</v>
      </c>
      <c r="U95" s="131">
        <v>0.88080000000000003</v>
      </c>
      <c r="V95" s="131">
        <f t="shared" si="15"/>
        <v>7.93</v>
      </c>
      <c r="W95" s="131"/>
      <c r="X95" s="131" t="s">
        <v>108</v>
      </c>
      <c r="Y95" s="122"/>
      <c r="Z95" s="122"/>
      <c r="AA95" s="122"/>
      <c r="AB95" s="122"/>
      <c r="AC95" s="122"/>
      <c r="AD95" s="122"/>
      <c r="AE95" s="122"/>
      <c r="AF95" s="122"/>
      <c r="AG95" s="122" t="s">
        <v>109</v>
      </c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</row>
    <row r="96" spans="1:60" outlineLevel="1" x14ac:dyDescent="0.2">
      <c r="A96" s="148">
        <v>81</v>
      </c>
      <c r="B96" s="149" t="s">
        <v>252</v>
      </c>
      <c r="C96" s="157" t="s">
        <v>253</v>
      </c>
      <c r="D96" s="150" t="s">
        <v>140</v>
      </c>
      <c r="E96" s="151">
        <v>9</v>
      </c>
      <c r="F96" s="152">
        <v>0</v>
      </c>
      <c r="G96" s="152">
        <v>0</v>
      </c>
      <c r="H96" s="153">
        <v>0</v>
      </c>
      <c r="I96" s="152">
        <v>0</v>
      </c>
      <c r="J96" s="153">
        <v>0</v>
      </c>
      <c r="K96" s="154">
        <v>0</v>
      </c>
      <c r="L96" s="131">
        <v>21</v>
      </c>
      <c r="M96" s="131">
        <f t="shared" si="12"/>
        <v>0</v>
      </c>
      <c r="N96" s="131">
        <v>4.2999999999999999E-4</v>
      </c>
      <c r="O96" s="131">
        <f t="shared" si="13"/>
        <v>0</v>
      </c>
      <c r="P96" s="131">
        <v>0</v>
      </c>
      <c r="Q96" s="131">
        <f t="shared" si="14"/>
        <v>0</v>
      </c>
      <c r="R96" s="131"/>
      <c r="S96" s="131" t="s">
        <v>106</v>
      </c>
      <c r="T96" s="131" t="s">
        <v>107</v>
      </c>
      <c r="U96" s="131">
        <v>0</v>
      </c>
      <c r="V96" s="131">
        <f t="shared" si="15"/>
        <v>0</v>
      </c>
      <c r="W96" s="131"/>
      <c r="X96" s="131" t="s">
        <v>143</v>
      </c>
      <c r="Y96" s="122"/>
      <c r="Z96" s="122"/>
      <c r="AA96" s="122"/>
      <c r="AB96" s="122"/>
      <c r="AC96" s="122"/>
      <c r="AD96" s="122"/>
      <c r="AE96" s="122"/>
      <c r="AF96" s="122"/>
      <c r="AG96" s="122" t="s">
        <v>144</v>
      </c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</row>
    <row r="97" spans="1:60" outlineLevel="1" x14ac:dyDescent="0.2">
      <c r="A97" s="148">
        <v>82</v>
      </c>
      <c r="B97" s="149" t="s">
        <v>242</v>
      </c>
      <c r="C97" s="157" t="s">
        <v>243</v>
      </c>
      <c r="D97" s="150" t="s">
        <v>140</v>
      </c>
      <c r="E97" s="151">
        <v>13</v>
      </c>
      <c r="F97" s="152">
        <v>0</v>
      </c>
      <c r="G97" s="152">
        <v>0</v>
      </c>
      <c r="H97" s="153">
        <v>0</v>
      </c>
      <c r="I97" s="152">
        <v>0</v>
      </c>
      <c r="J97" s="153">
        <v>0</v>
      </c>
      <c r="K97" s="154">
        <v>0</v>
      </c>
      <c r="L97" s="131">
        <v>21</v>
      </c>
      <c r="M97" s="131">
        <f t="shared" si="12"/>
        <v>0</v>
      </c>
      <c r="N97" s="131">
        <v>0</v>
      </c>
      <c r="O97" s="131">
        <f t="shared" si="13"/>
        <v>0</v>
      </c>
      <c r="P97" s="131">
        <v>0</v>
      </c>
      <c r="Q97" s="131">
        <f t="shared" si="14"/>
        <v>0</v>
      </c>
      <c r="R97" s="131"/>
      <c r="S97" s="131" t="s">
        <v>115</v>
      </c>
      <c r="T97" s="131" t="s">
        <v>107</v>
      </c>
      <c r="U97" s="131">
        <v>0.88080000000000003</v>
      </c>
      <c r="V97" s="131">
        <f t="shared" si="15"/>
        <v>11.45</v>
      </c>
      <c r="W97" s="131"/>
      <c r="X97" s="131" t="s">
        <v>108</v>
      </c>
      <c r="Y97" s="122"/>
      <c r="Z97" s="122"/>
      <c r="AA97" s="122"/>
      <c r="AB97" s="122"/>
      <c r="AC97" s="122"/>
      <c r="AD97" s="122"/>
      <c r="AE97" s="122"/>
      <c r="AF97" s="122"/>
      <c r="AG97" s="122" t="s">
        <v>109</v>
      </c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</row>
    <row r="98" spans="1:60" outlineLevel="1" x14ac:dyDescent="0.2">
      <c r="A98" s="148">
        <v>83</v>
      </c>
      <c r="B98" s="149" t="s">
        <v>254</v>
      </c>
      <c r="C98" s="157" t="s">
        <v>255</v>
      </c>
      <c r="D98" s="150" t="s">
        <v>140</v>
      </c>
      <c r="E98" s="151">
        <v>13</v>
      </c>
      <c r="F98" s="152">
        <v>0</v>
      </c>
      <c r="G98" s="152">
        <v>0</v>
      </c>
      <c r="H98" s="153">
        <v>0</v>
      </c>
      <c r="I98" s="152">
        <v>0</v>
      </c>
      <c r="J98" s="153">
        <v>0</v>
      </c>
      <c r="K98" s="154">
        <v>0</v>
      </c>
      <c r="L98" s="131">
        <v>21</v>
      </c>
      <c r="M98" s="131">
        <f t="shared" si="12"/>
        <v>0</v>
      </c>
      <c r="N98" s="131">
        <v>3.8999999999999999E-4</v>
      </c>
      <c r="O98" s="131">
        <f t="shared" si="13"/>
        <v>0.01</v>
      </c>
      <c r="P98" s="131">
        <v>0</v>
      </c>
      <c r="Q98" s="131">
        <f t="shared" si="14"/>
        <v>0</v>
      </c>
      <c r="R98" s="131" t="s">
        <v>151</v>
      </c>
      <c r="S98" s="131" t="s">
        <v>115</v>
      </c>
      <c r="T98" s="131" t="s">
        <v>107</v>
      </c>
      <c r="U98" s="131">
        <v>0</v>
      </c>
      <c r="V98" s="131">
        <f t="shared" si="15"/>
        <v>0</v>
      </c>
      <c r="W98" s="131"/>
      <c r="X98" s="131" t="s">
        <v>143</v>
      </c>
      <c r="Y98" s="122"/>
      <c r="Z98" s="122"/>
      <c r="AA98" s="122"/>
      <c r="AB98" s="122"/>
      <c r="AC98" s="122"/>
      <c r="AD98" s="122"/>
      <c r="AE98" s="122"/>
      <c r="AF98" s="122"/>
      <c r="AG98" s="122" t="s">
        <v>144</v>
      </c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</row>
    <row r="99" spans="1:60" outlineLevel="1" x14ac:dyDescent="0.2">
      <c r="A99" s="148">
        <v>84</v>
      </c>
      <c r="B99" s="149" t="s">
        <v>256</v>
      </c>
      <c r="C99" s="157" t="s">
        <v>257</v>
      </c>
      <c r="D99" s="150" t="s">
        <v>140</v>
      </c>
      <c r="E99" s="151">
        <v>6</v>
      </c>
      <c r="F99" s="152">
        <v>0</v>
      </c>
      <c r="G99" s="152">
        <v>0</v>
      </c>
      <c r="H99" s="153">
        <v>0</v>
      </c>
      <c r="I99" s="152">
        <v>0</v>
      </c>
      <c r="J99" s="153">
        <v>0</v>
      </c>
      <c r="K99" s="154">
        <v>0</v>
      </c>
      <c r="L99" s="131">
        <v>21</v>
      </c>
      <c r="M99" s="131">
        <f t="shared" si="12"/>
        <v>0</v>
      </c>
      <c r="N99" s="131">
        <v>0</v>
      </c>
      <c r="O99" s="131">
        <f t="shared" si="13"/>
        <v>0</v>
      </c>
      <c r="P99" s="131">
        <v>0</v>
      </c>
      <c r="Q99" s="131">
        <f t="shared" si="14"/>
        <v>0</v>
      </c>
      <c r="R99" s="131"/>
      <c r="S99" s="131" t="s">
        <v>115</v>
      </c>
      <c r="T99" s="131" t="s">
        <v>107</v>
      </c>
      <c r="U99" s="131">
        <v>0.86799999999999999</v>
      </c>
      <c r="V99" s="131">
        <f t="shared" si="15"/>
        <v>5.21</v>
      </c>
      <c r="W99" s="131"/>
      <c r="X99" s="131" t="s">
        <v>108</v>
      </c>
      <c r="Y99" s="122"/>
      <c r="Z99" s="122"/>
      <c r="AA99" s="122"/>
      <c r="AB99" s="122"/>
      <c r="AC99" s="122"/>
      <c r="AD99" s="122"/>
      <c r="AE99" s="122"/>
      <c r="AF99" s="122"/>
      <c r="AG99" s="122" t="s">
        <v>109</v>
      </c>
      <c r="AH99" s="122"/>
      <c r="AI99" s="122"/>
      <c r="AJ99" s="122"/>
      <c r="AK99" s="122"/>
      <c r="AL99" s="122"/>
      <c r="AM99" s="122"/>
      <c r="AN99" s="122"/>
      <c r="AO99" s="122"/>
      <c r="AP99" s="122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  <c r="BH99" s="122"/>
    </row>
    <row r="100" spans="1:60" outlineLevel="1" x14ac:dyDescent="0.2">
      <c r="A100" s="148">
        <v>85</v>
      </c>
      <c r="B100" s="149" t="s">
        <v>258</v>
      </c>
      <c r="C100" s="157" t="s">
        <v>259</v>
      </c>
      <c r="D100" s="150" t="s">
        <v>140</v>
      </c>
      <c r="E100" s="151">
        <v>6</v>
      </c>
      <c r="F100" s="152">
        <v>0</v>
      </c>
      <c r="G100" s="152">
        <v>0</v>
      </c>
      <c r="H100" s="153">
        <v>0</v>
      </c>
      <c r="I100" s="152">
        <v>0</v>
      </c>
      <c r="J100" s="153">
        <v>0</v>
      </c>
      <c r="K100" s="154">
        <v>0</v>
      </c>
      <c r="L100" s="131">
        <v>21</v>
      </c>
      <c r="M100" s="131">
        <f t="shared" si="12"/>
        <v>0</v>
      </c>
      <c r="N100" s="131">
        <v>5.9000000000000003E-4</v>
      </c>
      <c r="O100" s="131">
        <f t="shared" si="13"/>
        <v>0</v>
      </c>
      <c r="P100" s="131">
        <v>0</v>
      </c>
      <c r="Q100" s="131">
        <f t="shared" si="14"/>
        <v>0</v>
      </c>
      <c r="R100" s="131" t="s">
        <v>151</v>
      </c>
      <c r="S100" s="131" t="s">
        <v>115</v>
      </c>
      <c r="T100" s="131" t="s">
        <v>107</v>
      </c>
      <c r="U100" s="131">
        <v>0</v>
      </c>
      <c r="V100" s="131">
        <f t="shared" si="15"/>
        <v>0</v>
      </c>
      <c r="W100" s="131"/>
      <c r="X100" s="131" t="s">
        <v>143</v>
      </c>
      <c r="Y100" s="122"/>
      <c r="Z100" s="122"/>
      <c r="AA100" s="122"/>
      <c r="AB100" s="122"/>
      <c r="AC100" s="122"/>
      <c r="AD100" s="122"/>
      <c r="AE100" s="122"/>
      <c r="AF100" s="122"/>
      <c r="AG100" s="122" t="s">
        <v>144</v>
      </c>
      <c r="AH100" s="122"/>
      <c r="AI100" s="122"/>
      <c r="AJ100" s="122"/>
      <c r="AK100" s="122"/>
      <c r="AL100" s="122"/>
      <c r="AM100" s="122"/>
      <c r="AN100" s="122"/>
      <c r="AO100" s="122"/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</row>
    <row r="101" spans="1:60" outlineLevel="1" x14ac:dyDescent="0.2">
      <c r="A101" s="148">
        <v>86</v>
      </c>
      <c r="B101" s="149" t="s">
        <v>256</v>
      </c>
      <c r="C101" s="157" t="s">
        <v>257</v>
      </c>
      <c r="D101" s="150" t="s">
        <v>140</v>
      </c>
      <c r="E101" s="151">
        <v>23</v>
      </c>
      <c r="F101" s="152">
        <v>0</v>
      </c>
      <c r="G101" s="152">
        <v>0</v>
      </c>
      <c r="H101" s="153">
        <v>0</v>
      </c>
      <c r="I101" s="152">
        <v>0</v>
      </c>
      <c r="J101" s="153">
        <v>0</v>
      </c>
      <c r="K101" s="154">
        <v>0</v>
      </c>
      <c r="L101" s="131">
        <v>21</v>
      </c>
      <c r="M101" s="131">
        <f t="shared" si="12"/>
        <v>0</v>
      </c>
      <c r="N101" s="131">
        <v>0</v>
      </c>
      <c r="O101" s="131">
        <f t="shared" si="13"/>
        <v>0</v>
      </c>
      <c r="P101" s="131">
        <v>0</v>
      </c>
      <c r="Q101" s="131">
        <f t="shared" si="14"/>
        <v>0</v>
      </c>
      <c r="R101" s="131"/>
      <c r="S101" s="131" t="s">
        <v>115</v>
      </c>
      <c r="T101" s="131" t="s">
        <v>107</v>
      </c>
      <c r="U101" s="131">
        <v>0.86799999999999999</v>
      </c>
      <c r="V101" s="131">
        <f t="shared" si="15"/>
        <v>19.96</v>
      </c>
      <c r="W101" s="131"/>
      <c r="X101" s="131" t="s">
        <v>108</v>
      </c>
      <c r="Y101" s="122"/>
      <c r="Z101" s="122"/>
      <c r="AA101" s="122"/>
      <c r="AB101" s="122"/>
      <c r="AC101" s="122"/>
      <c r="AD101" s="122"/>
      <c r="AE101" s="122"/>
      <c r="AF101" s="122"/>
      <c r="AG101" s="122" t="s">
        <v>109</v>
      </c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</row>
    <row r="102" spans="1:60" outlineLevel="1" x14ac:dyDescent="0.2">
      <c r="A102" s="148">
        <v>87</v>
      </c>
      <c r="B102" s="149" t="s">
        <v>260</v>
      </c>
      <c r="C102" s="157" t="s">
        <v>261</v>
      </c>
      <c r="D102" s="150" t="s">
        <v>140</v>
      </c>
      <c r="E102" s="151">
        <v>23</v>
      </c>
      <c r="F102" s="152">
        <v>0</v>
      </c>
      <c r="G102" s="152">
        <v>0</v>
      </c>
      <c r="H102" s="153">
        <v>0</v>
      </c>
      <c r="I102" s="152">
        <v>0</v>
      </c>
      <c r="J102" s="153">
        <v>0</v>
      </c>
      <c r="K102" s="154">
        <v>0</v>
      </c>
      <c r="L102" s="131">
        <v>21</v>
      </c>
      <c r="M102" s="131">
        <f t="shared" si="12"/>
        <v>0</v>
      </c>
      <c r="N102" s="131">
        <v>2.5999999999999998E-4</v>
      </c>
      <c r="O102" s="131">
        <f t="shared" si="13"/>
        <v>0.01</v>
      </c>
      <c r="P102" s="131">
        <v>0</v>
      </c>
      <c r="Q102" s="131">
        <f t="shared" si="14"/>
        <v>0</v>
      </c>
      <c r="R102" s="131" t="s">
        <v>151</v>
      </c>
      <c r="S102" s="131" t="s">
        <v>115</v>
      </c>
      <c r="T102" s="131" t="s">
        <v>107</v>
      </c>
      <c r="U102" s="131">
        <v>0</v>
      </c>
      <c r="V102" s="131">
        <f t="shared" si="15"/>
        <v>0</v>
      </c>
      <c r="W102" s="131"/>
      <c r="X102" s="131" t="s">
        <v>143</v>
      </c>
      <c r="Y102" s="122"/>
      <c r="Z102" s="122"/>
      <c r="AA102" s="122"/>
      <c r="AB102" s="122"/>
      <c r="AC102" s="122"/>
      <c r="AD102" s="122"/>
      <c r="AE102" s="122"/>
      <c r="AF102" s="122"/>
      <c r="AG102" s="122" t="s">
        <v>144</v>
      </c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</row>
    <row r="103" spans="1:60" outlineLevel="1" x14ac:dyDescent="0.2">
      <c r="A103" s="148">
        <v>88</v>
      </c>
      <c r="B103" s="149" t="s">
        <v>256</v>
      </c>
      <c r="C103" s="157" t="s">
        <v>257</v>
      </c>
      <c r="D103" s="150" t="s">
        <v>140</v>
      </c>
      <c r="E103" s="151">
        <v>7</v>
      </c>
      <c r="F103" s="152">
        <v>0</v>
      </c>
      <c r="G103" s="152">
        <v>0</v>
      </c>
      <c r="H103" s="153">
        <v>0</v>
      </c>
      <c r="I103" s="152">
        <v>0</v>
      </c>
      <c r="J103" s="153">
        <v>0</v>
      </c>
      <c r="K103" s="154">
        <v>0</v>
      </c>
      <c r="L103" s="131">
        <v>21</v>
      </c>
      <c r="M103" s="131">
        <f t="shared" si="12"/>
        <v>0</v>
      </c>
      <c r="N103" s="131">
        <v>0</v>
      </c>
      <c r="O103" s="131">
        <f t="shared" si="13"/>
        <v>0</v>
      </c>
      <c r="P103" s="131">
        <v>0</v>
      </c>
      <c r="Q103" s="131">
        <f t="shared" si="14"/>
        <v>0</v>
      </c>
      <c r="R103" s="131"/>
      <c r="S103" s="131" t="s">
        <v>115</v>
      </c>
      <c r="T103" s="131" t="s">
        <v>107</v>
      </c>
      <c r="U103" s="131">
        <v>0.86799999999999999</v>
      </c>
      <c r="V103" s="131">
        <f t="shared" si="15"/>
        <v>6.08</v>
      </c>
      <c r="W103" s="131"/>
      <c r="X103" s="131" t="s">
        <v>108</v>
      </c>
      <c r="Y103" s="122"/>
      <c r="Z103" s="122"/>
      <c r="AA103" s="122"/>
      <c r="AB103" s="122"/>
      <c r="AC103" s="122"/>
      <c r="AD103" s="122"/>
      <c r="AE103" s="122"/>
      <c r="AF103" s="122"/>
      <c r="AG103" s="122" t="s">
        <v>109</v>
      </c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</row>
    <row r="104" spans="1:60" outlineLevel="1" x14ac:dyDescent="0.2">
      <c r="A104" s="148">
        <v>89</v>
      </c>
      <c r="B104" s="149" t="s">
        <v>262</v>
      </c>
      <c r="C104" s="157" t="s">
        <v>263</v>
      </c>
      <c r="D104" s="150" t="s">
        <v>140</v>
      </c>
      <c r="E104" s="151">
        <v>7</v>
      </c>
      <c r="F104" s="152">
        <v>0</v>
      </c>
      <c r="G104" s="152">
        <v>0</v>
      </c>
      <c r="H104" s="153">
        <v>0</v>
      </c>
      <c r="I104" s="152">
        <v>0</v>
      </c>
      <c r="J104" s="153">
        <v>0</v>
      </c>
      <c r="K104" s="154">
        <v>0</v>
      </c>
      <c r="L104" s="131">
        <v>21</v>
      </c>
      <c r="M104" s="131">
        <f t="shared" si="12"/>
        <v>0</v>
      </c>
      <c r="N104" s="131">
        <v>1.4999999999999999E-4</v>
      </c>
      <c r="O104" s="131">
        <f t="shared" si="13"/>
        <v>0</v>
      </c>
      <c r="P104" s="131">
        <v>0</v>
      </c>
      <c r="Q104" s="131">
        <f t="shared" si="14"/>
        <v>0</v>
      </c>
      <c r="R104" s="131" t="s">
        <v>151</v>
      </c>
      <c r="S104" s="131" t="s">
        <v>115</v>
      </c>
      <c r="T104" s="131" t="s">
        <v>107</v>
      </c>
      <c r="U104" s="131">
        <v>0</v>
      </c>
      <c r="V104" s="131">
        <f t="shared" si="15"/>
        <v>0</v>
      </c>
      <c r="W104" s="131"/>
      <c r="X104" s="131" t="s">
        <v>143</v>
      </c>
      <c r="Y104" s="122"/>
      <c r="Z104" s="122"/>
      <c r="AA104" s="122"/>
      <c r="AB104" s="122"/>
      <c r="AC104" s="122"/>
      <c r="AD104" s="122"/>
      <c r="AE104" s="122"/>
      <c r="AF104" s="122"/>
      <c r="AG104" s="122" t="s">
        <v>144</v>
      </c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  <c r="BH104" s="122"/>
    </row>
    <row r="105" spans="1:60" outlineLevel="1" x14ac:dyDescent="0.2">
      <c r="A105" s="148">
        <v>90</v>
      </c>
      <c r="B105" s="149" t="s">
        <v>256</v>
      </c>
      <c r="C105" s="157" t="s">
        <v>257</v>
      </c>
      <c r="D105" s="150" t="s">
        <v>140</v>
      </c>
      <c r="E105" s="151">
        <v>13</v>
      </c>
      <c r="F105" s="152">
        <v>0</v>
      </c>
      <c r="G105" s="152">
        <v>0</v>
      </c>
      <c r="H105" s="153">
        <v>0</v>
      </c>
      <c r="I105" s="152">
        <v>0</v>
      </c>
      <c r="J105" s="153">
        <v>0</v>
      </c>
      <c r="K105" s="154">
        <v>0</v>
      </c>
      <c r="L105" s="131">
        <v>21</v>
      </c>
      <c r="M105" s="131">
        <f t="shared" ref="M105:M109" si="16">G105*(1+L105/100)</f>
        <v>0</v>
      </c>
      <c r="N105" s="131">
        <v>0</v>
      </c>
      <c r="O105" s="131">
        <f t="shared" ref="O105:O109" si="17">ROUND(E105*N105,2)</f>
        <v>0</v>
      </c>
      <c r="P105" s="131">
        <v>0</v>
      </c>
      <c r="Q105" s="131">
        <f t="shared" ref="Q105:Q109" si="18">ROUND(E105*P105,2)</f>
        <v>0</v>
      </c>
      <c r="R105" s="131"/>
      <c r="S105" s="131" t="s">
        <v>115</v>
      </c>
      <c r="T105" s="131" t="s">
        <v>107</v>
      </c>
      <c r="U105" s="131">
        <v>0.86799999999999999</v>
      </c>
      <c r="V105" s="131">
        <f t="shared" ref="V105:V109" si="19">ROUND(E105*U105,2)</f>
        <v>11.28</v>
      </c>
      <c r="W105" s="131"/>
      <c r="X105" s="131" t="s">
        <v>108</v>
      </c>
      <c r="Y105" s="122"/>
      <c r="Z105" s="122"/>
      <c r="AA105" s="122"/>
      <c r="AB105" s="122"/>
      <c r="AC105" s="122"/>
      <c r="AD105" s="122"/>
      <c r="AE105" s="122"/>
      <c r="AF105" s="122"/>
      <c r="AG105" s="122" t="s">
        <v>109</v>
      </c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</row>
    <row r="106" spans="1:60" outlineLevel="1" x14ac:dyDescent="0.2">
      <c r="A106" s="148">
        <v>91</v>
      </c>
      <c r="B106" s="149" t="s">
        <v>264</v>
      </c>
      <c r="C106" s="157" t="s">
        <v>265</v>
      </c>
      <c r="D106" s="150" t="s">
        <v>140</v>
      </c>
      <c r="E106" s="151">
        <v>3</v>
      </c>
      <c r="F106" s="152">
        <v>0</v>
      </c>
      <c r="G106" s="152">
        <v>0</v>
      </c>
      <c r="H106" s="153">
        <v>0</v>
      </c>
      <c r="I106" s="152">
        <v>0</v>
      </c>
      <c r="J106" s="153">
        <v>0</v>
      </c>
      <c r="K106" s="154">
        <v>0</v>
      </c>
      <c r="L106" s="131">
        <v>21</v>
      </c>
      <c r="M106" s="131">
        <f t="shared" si="16"/>
        <v>0</v>
      </c>
      <c r="N106" s="131">
        <v>5.1000000000000004E-4</v>
      </c>
      <c r="O106" s="131">
        <f t="shared" si="17"/>
        <v>0</v>
      </c>
      <c r="P106" s="131">
        <v>0</v>
      </c>
      <c r="Q106" s="131">
        <f t="shared" si="18"/>
        <v>0</v>
      </c>
      <c r="R106" s="131" t="s">
        <v>151</v>
      </c>
      <c r="S106" s="131" t="s">
        <v>115</v>
      </c>
      <c r="T106" s="131" t="s">
        <v>107</v>
      </c>
      <c r="U106" s="131">
        <v>0</v>
      </c>
      <c r="V106" s="131">
        <f t="shared" si="19"/>
        <v>0</v>
      </c>
      <c r="W106" s="131"/>
      <c r="X106" s="131" t="s">
        <v>143</v>
      </c>
      <c r="Y106" s="122"/>
      <c r="Z106" s="122"/>
      <c r="AA106" s="122"/>
      <c r="AB106" s="122"/>
      <c r="AC106" s="122"/>
      <c r="AD106" s="122"/>
      <c r="AE106" s="122"/>
      <c r="AF106" s="122"/>
      <c r="AG106" s="122" t="s">
        <v>144</v>
      </c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</row>
    <row r="107" spans="1:60" ht="22.5" outlineLevel="1" x14ac:dyDescent="0.2">
      <c r="A107" s="148">
        <v>92</v>
      </c>
      <c r="B107" s="149" t="s">
        <v>266</v>
      </c>
      <c r="C107" s="157" t="s">
        <v>267</v>
      </c>
      <c r="D107" s="150" t="s">
        <v>140</v>
      </c>
      <c r="E107" s="151">
        <v>3</v>
      </c>
      <c r="F107" s="152">
        <v>0</v>
      </c>
      <c r="G107" s="152">
        <v>0</v>
      </c>
      <c r="H107" s="153">
        <v>0</v>
      </c>
      <c r="I107" s="152">
        <v>0</v>
      </c>
      <c r="J107" s="153">
        <v>0</v>
      </c>
      <c r="K107" s="154">
        <v>0</v>
      </c>
      <c r="L107" s="131">
        <v>21</v>
      </c>
      <c r="M107" s="131">
        <f t="shared" si="16"/>
        <v>0</v>
      </c>
      <c r="N107" s="131">
        <v>7.2000000000000005E-4</v>
      </c>
      <c r="O107" s="131">
        <f t="shared" si="17"/>
        <v>0</v>
      </c>
      <c r="P107" s="131">
        <v>0</v>
      </c>
      <c r="Q107" s="131">
        <f t="shared" si="18"/>
        <v>0</v>
      </c>
      <c r="R107" s="131"/>
      <c r="S107" s="131" t="s">
        <v>115</v>
      </c>
      <c r="T107" s="131" t="s">
        <v>115</v>
      </c>
      <c r="U107" s="131">
        <v>0.2</v>
      </c>
      <c r="V107" s="131">
        <f t="shared" si="19"/>
        <v>0.6</v>
      </c>
      <c r="W107" s="131"/>
      <c r="X107" s="131" t="s">
        <v>108</v>
      </c>
      <c r="Y107" s="122"/>
      <c r="Z107" s="122"/>
      <c r="AA107" s="122"/>
      <c r="AB107" s="122"/>
      <c r="AC107" s="122"/>
      <c r="AD107" s="122"/>
      <c r="AE107" s="122"/>
      <c r="AF107" s="122"/>
      <c r="AG107" s="122" t="s">
        <v>109</v>
      </c>
      <c r="AH107" s="122"/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2"/>
      <c r="AZ107" s="122"/>
      <c r="BA107" s="122"/>
      <c r="BB107" s="122"/>
      <c r="BC107" s="122"/>
      <c r="BD107" s="122"/>
      <c r="BE107" s="122"/>
      <c r="BF107" s="122"/>
      <c r="BG107" s="122"/>
      <c r="BH107" s="122"/>
    </row>
    <row r="108" spans="1:60" outlineLevel="1" x14ac:dyDescent="0.2">
      <c r="A108" s="148">
        <v>93</v>
      </c>
      <c r="B108" s="149" t="s">
        <v>268</v>
      </c>
      <c r="C108" s="157" t="s">
        <v>269</v>
      </c>
      <c r="D108" s="150" t="s">
        <v>140</v>
      </c>
      <c r="E108" s="151">
        <v>36</v>
      </c>
      <c r="F108" s="152">
        <v>0</v>
      </c>
      <c r="G108" s="152">
        <v>0</v>
      </c>
      <c r="H108" s="153">
        <v>0</v>
      </c>
      <c r="I108" s="152">
        <v>0</v>
      </c>
      <c r="J108" s="153">
        <v>0</v>
      </c>
      <c r="K108" s="154">
        <v>0</v>
      </c>
      <c r="L108" s="131">
        <v>21</v>
      </c>
      <c r="M108" s="131">
        <f t="shared" si="16"/>
        <v>0</v>
      </c>
      <c r="N108" s="131">
        <v>0</v>
      </c>
      <c r="O108" s="131">
        <f t="shared" si="17"/>
        <v>0</v>
      </c>
      <c r="P108" s="131">
        <v>0</v>
      </c>
      <c r="Q108" s="131">
        <f t="shared" si="18"/>
        <v>0</v>
      </c>
      <c r="R108" s="131"/>
      <c r="S108" s="131" t="s">
        <v>106</v>
      </c>
      <c r="T108" s="131" t="s">
        <v>115</v>
      </c>
      <c r="U108" s="131">
        <v>0.55900000000000005</v>
      </c>
      <c r="V108" s="131">
        <f t="shared" si="19"/>
        <v>20.12</v>
      </c>
      <c r="W108" s="131"/>
      <c r="X108" s="131" t="s">
        <v>108</v>
      </c>
      <c r="Y108" s="122"/>
      <c r="Z108" s="122"/>
      <c r="AA108" s="122"/>
      <c r="AB108" s="122"/>
      <c r="AC108" s="122"/>
      <c r="AD108" s="122"/>
      <c r="AE108" s="122"/>
      <c r="AF108" s="122"/>
      <c r="AG108" s="122" t="s">
        <v>109</v>
      </c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</row>
    <row r="109" spans="1:60" outlineLevel="1" x14ac:dyDescent="0.2">
      <c r="A109" s="148">
        <v>94</v>
      </c>
      <c r="B109" s="149" t="s">
        <v>270</v>
      </c>
      <c r="C109" s="157" t="s">
        <v>271</v>
      </c>
      <c r="D109" s="150" t="s">
        <v>140</v>
      </c>
      <c r="E109" s="151">
        <v>19</v>
      </c>
      <c r="F109" s="152">
        <v>0</v>
      </c>
      <c r="G109" s="152">
        <v>0</v>
      </c>
      <c r="H109" s="153">
        <v>0</v>
      </c>
      <c r="I109" s="152">
        <v>0</v>
      </c>
      <c r="J109" s="153">
        <v>0</v>
      </c>
      <c r="K109" s="154">
        <v>0</v>
      </c>
      <c r="L109" s="131">
        <v>21</v>
      </c>
      <c r="M109" s="131">
        <f t="shared" si="16"/>
        <v>0</v>
      </c>
      <c r="N109" s="131">
        <v>0</v>
      </c>
      <c r="O109" s="131">
        <f t="shared" si="17"/>
        <v>0</v>
      </c>
      <c r="P109" s="131">
        <v>0</v>
      </c>
      <c r="Q109" s="131">
        <f t="shared" si="18"/>
        <v>0</v>
      </c>
      <c r="R109" s="131"/>
      <c r="S109" s="131" t="s">
        <v>115</v>
      </c>
      <c r="T109" s="131" t="s">
        <v>115</v>
      </c>
      <c r="U109" s="131">
        <v>0.55900000000000005</v>
      </c>
      <c r="V109" s="131">
        <f t="shared" si="19"/>
        <v>10.62</v>
      </c>
      <c r="W109" s="131"/>
      <c r="X109" s="131" t="s">
        <v>108</v>
      </c>
      <c r="Y109" s="122"/>
      <c r="Z109" s="122"/>
      <c r="AA109" s="122"/>
      <c r="AB109" s="122"/>
      <c r="AC109" s="122"/>
      <c r="AD109" s="122"/>
      <c r="AE109" s="122"/>
      <c r="AF109" s="122"/>
      <c r="AG109" s="122" t="s">
        <v>109</v>
      </c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</row>
    <row r="110" spans="1:60" x14ac:dyDescent="0.2">
      <c r="A110" s="135" t="s">
        <v>101</v>
      </c>
      <c r="B110" s="136" t="s">
        <v>59</v>
      </c>
      <c r="C110" s="156" t="s">
        <v>60</v>
      </c>
      <c r="D110" s="137"/>
      <c r="E110" s="138"/>
      <c r="F110" s="139"/>
      <c r="G110" s="139">
        <f>SUMIF(AG111:AG113,"&lt;&gt;NOR",G111:G113)</f>
        <v>0</v>
      </c>
      <c r="H110" s="139"/>
      <c r="I110" s="139">
        <f>SUM(I111:I113)</f>
        <v>0</v>
      </c>
      <c r="J110" s="139"/>
      <c r="K110" s="140">
        <f>SUM(K111:K113)</f>
        <v>0</v>
      </c>
      <c r="L110" s="134"/>
      <c r="M110" s="134">
        <f>SUM(M111:M113)</f>
        <v>0</v>
      </c>
      <c r="N110" s="134"/>
      <c r="O110" s="134">
        <f>SUM(O111:O113)</f>
        <v>0</v>
      </c>
      <c r="P110" s="134"/>
      <c r="Q110" s="134">
        <f>SUM(Q111:Q113)</f>
        <v>0</v>
      </c>
      <c r="R110" s="134"/>
      <c r="S110" s="134"/>
      <c r="T110" s="134"/>
      <c r="U110" s="134"/>
      <c r="V110" s="134">
        <f>SUM(V111:V113)</f>
        <v>46.379999999999995</v>
      </c>
      <c r="W110" s="134"/>
      <c r="X110" s="134"/>
      <c r="AG110" t="s">
        <v>102</v>
      </c>
    </row>
    <row r="111" spans="1:60" outlineLevel="1" x14ac:dyDescent="0.2">
      <c r="A111" s="148">
        <v>95</v>
      </c>
      <c r="B111" s="149" t="s">
        <v>272</v>
      </c>
      <c r="C111" s="157" t="s">
        <v>273</v>
      </c>
      <c r="D111" s="150" t="s">
        <v>274</v>
      </c>
      <c r="E111" s="151">
        <v>1</v>
      </c>
      <c r="F111" s="152">
        <v>0</v>
      </c>
      <c r="G111" s="152">
        <v>0</v>
      </c>
      <c r="H111" s="153">
        <v>0</v>
      </c>
      <c r="I111" s="152">
        <v>0</v>
      </c>
      <c r="J111" s="153">
        <v>0</v>
      </c>
      <c r="K111" s="154">
        <v>0</v>
      </c>
      <c r="L111" s="131">
        <v>21</v>
      </c>
      <c r="M111" s="131">
        <f>G111*(1+L111/100)</f>
        <v>0</v>
      </c>
      <c r="N111" s="131">
        <v>0</v>
      </c>
      <c r="O111" s="131">
        <f>ROUND(E111*N111,2)</f>
        <v>0</v>
      </c>
      <c r="P111" s="131">
        <v>0</v>
      </c>
      <c r="Q111" s="131">
        <f>ROUND(E111*P111,2)</f>
        <v>0</v>
      </c>
      <c r="R111" s="131"/>
      <c r="S111" s="131" t="s">
        <v>106</v>
      </c>
      <c r="T111" s="131" t="s">
        <v>107</v>
      </c>
      <c r="U111" s="131">
        <v>7.9000000000000001E-2</v>
      </c>
      <c r="V111" s="131">
        <f>ROUND(E111*U111,2)</f>
        <v>0.08</v>
      </c>
      <c r="W111" s="131"/>
      <c r="X111" s="131" t="s">
        <v>108</v>
      </c>
      <c r="Y111" s="122"/>
      <c r="Z111" s="122"/>
      <c r="AA111" s="122"/>
      <c r="AB111" s="122"/>
      <c r="AC111" s="122"/>
      <c r="AD111" s="122"/>
      <c r="AE111" s="122"/>
      <c r="AF111" s="122"/>
      <c r="AG111" s="122" t="s">
        <v>109</v>
      </c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</row>
    <row r="112" spans="1:60" outlineLevel="1" x14ac:dyDescent="0.2">
      <c r="A112" s="148">
        <v>96</v>
      </c>
      <c r="B112" s="149" t="s">
        <v>275</v>
      </c>
      <c r="C112" s="157" t="s">
        <v>276</v>
      </c>
      <c r="D112" s="150" t="s">
        <v>160</v>
      </c>
      <c r="E112" s="151">
        <v>585</v>
      </c>
      <c r="F112" s="152">
        <v>0</v>
      </c>
      <c r="G112" s="152">
        <v>0</v>
      </c>
      <c r="H112" s="153">
        <v>0</v>
      </c>
      <c r="I112" s="152">
        <v>0</v>
      </c>
      <c r="J112" s="153">
        <v>0</v>
      </c>
      <c r="K112" s="154">
        <v>0</v>
      </c>
      <c r="L112" s="131">
        <v>21</v>
      </c>
      <c r="M112" s="131">
        <f>G112*(1+L112/100)</f>
        <v>0</v>
      </c>
      <c r="N112" s="131">
        <v>0</v>
      </c>
      <c r="O112" s="131">
        <f>ROUND(E112*N112,2)</f>
        <v>0</v>
      </c>
      <c r="P112" s="131">
        <v>0</v>
      </c>
      <c r="Q112" s="131">
        <f>ROUND(E112*P112,2)</f>
        <v>0</v>
      </c>
      <c r="R112" s="131"/>
      <c r="S112" s="131" t="s">
        <v>106</v>
      </c>
      <c r="T112" s="131" t="s">
        <v>107</v>
      </c>
      <c r="U112" s="131">
        <v>7.9000000000000001E-2</v>
      </c>
      <c r="V112" s="131">
        <f>ROUND(E112*U112,2)</f>
        <v>46.22</v>
      </c>
      <c r="W112" s="131"/>
      <c r="X112" s="131" t="s">
        <v>108</v>
      </c>
      <c r="Y112" s="122"/>
      <c r="Z112" s="122"/>
      <c r="AA112" s="122"/>
      <c r="AB112" s="122"/>
      <c r="AC112" s="122"/>
      <c r="AD112" s="122"/>
      <c r="AE112" s="122"/>
      <c r="AF112" s="122"/>
      <c r="AG112" s="122" t="s">
        <v>109</v>
      </c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</row>
    <row r="113" spans="1:60" outlineLevel="1" x14ac:dyDescent="0.2">
      <c r="A113" s="148">
        <v>97</v>
      </c>
      <c r="B113" s="149" t="s">
        <v>277</v>
      </c>
      <c r="C113" s="157" t="s">
        <v>278</v>
      </c>
      <c r="D113" s="150" t="s">
        <v>274</v>
      </c>
      <c r="E113" s="151">
        <v>1</v>
      </c>
      <c r="F113" s="152">
        <v>0</v>
      </c>
      <c r="G113" s="152">
        <v>0</v>
      </c>
      <c r="H113" s="153">
        <v>0</v>
      </c>
      <c r="I113" s="152">
        <v>0</v>
      </c>
      <c r="J113" s="153">
        <v>0</v>
      </c>
      <c r="K113" s="154">
        <v>0</v>
      </c>
      <c r="L113" s="131">
        <v>21</v>
      </c>
      <c r="M113" s="131">
        <f>G113*(1+L113/100)</f>
        <v>0</v>
      </c>
      <c r="N113" s="131">
        <v>0</v>
      </c>
      <c r="O113" s="131">
        <f>ROUND(E113*N113,2)</f>
        <v>0</v>
      </c>
      <c r="P113" s="131">
        <v>0</v>
      </c>
      <c r="Q113" s="131">
        <f>ROUND(E113*P113,2)</f>
        <v>0</v>
      </c>
      <c r="R113" s="131"/>
      <c r="S113" s="131" t="s">
        <v>106</v>
      </c>
      <c r="T113" s="131" t="s">
        <v>107</v>
      </c>
      <c r="U113" s="131">
        <v>7.9000000000000001E-2</v>
      </c>
      <c r="V113" s="131">
        <f>ROUND(E113*U113,2)</f>
        <v>0.08</v>
      </c>
      <c r="W113" s="131"/>
      <c r="X113" s="131" t="s">
        <v>108</v>
      </c>
      <c r="Y113" s="122"/>
      <c r="Z113" s="122"/>
      <c r="AA113" s="122"/>
      <c r="AB113" s="122"/>
      <c r="AC113" s="122"/>
      <c r="AD113" s="122"/>
      <c r="AE113" s="122"/>
      <c r="AF113" s="122"/>
      <c r="AG113" s="122" t="s">
        <v>109</v>
      </c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</row>
    <row r="114" spans="1:60" x14ac:dyDescent="0.2">
      <c r="A114" s="135" t="s">
        <v>101</v>
      </c>
      <c r="B114" s="136" t="s">
        <v>71</v>
      </c>
      <c r="C114" s="156" t="s">
        <v>72</v>
      </c>
      <c r="D114" s="137"/>
      <c r="E114" s="138"/>
      <c r="F114" s="139"/>
      <c r="G114" s="139">
        <f>SUMIF(AG115:AG118,"&lt;&gt;NOR",G115:G118)</f>
        <v>0</v>
      </c>
      <c r="H114" s="139"/>
      <c r="I114" s="139">
        <f>SUM(I115:I118)</f>
        <v>0</v>
      </c>
      <c r="J114" s="139"/>
      <c r="K114" s="140">
        <f>SUM(K115:K118)</f>
        <v>0</v>
      </c>
      <c r="L114" s="134"/>
      <c r="M114" s="134">
        <f>SUM(M115:M118)</f>
        <v>0</v>
      </c>
      <c r="N114" s="134"/>
      <c r="O114" s="134">
        <f>SUM(O115:O118)</f>
        <v>0</v>
      </c>
      <c r="P114" s="134"/>
      <c r="Q114" s="134">
        <f>SUM(Q115:Q118)</f>
        <v>0</v>
      </c>
      <c r="R114" s="134"/>
      <c r="S114" s="134"/>
      <c r="T114" s="134"/>
      <c r="U114" s="134"/>
      <c r="V114" s="134">
        <f>SUM(V115:V118)</f>
        <v>3.77</v>
      </c>
      <c r="W114" s="134"/>
      <c r="X114" s="134"/>
      <c r="AG114" t="s">
        <v>102</v>
      </c>
    </row>
    <row r="115" spans="1:60" outlineLevel="1" x14ac:dyDescent="0.2">
      <c r="A115" s="148">
        <v>98</v>
      </c>
      <c r="B115" s="149" t="s">
        <v>279</v>
      </c>
      <c r="C115" s="157" t="s">
        <v>280</v>
      </c>
      <c r="D115" s="150" t="s">
        <v>165</v>
      </c>
      <c r="E115" s="151">
        <v>2.6280000000000001</v>
      </c>
      <c r="F115" s="152">
        <v>0</v>
      </c>
      <c r="G115" s="152">
        <v>0</v>
      </c>
      <c r="H115" s="153">
        <v>0</v>
      </c>
      <c r="I115" s="152">
        <v>0</v>
      </c>
      <c r="J115" s="153">
        <v>0</v>
      </c>
      <c r="K115" s="154">
        <v>0</v>
      </c>
      <c r="L115" s="131">
        <v>21</v>
      </c>
      <c r="M115" s="131">
        <f>G115*(1+L115/100)</f>
        <v>0</v>
      </c>
      <c r="N115" s="131">
        <v>0</v>
      </c>
      <c r="O115" s="131">
        <f>ROUND(E115*N115,2)</f>
        <v>0</v>
      </c>
      <c r="P115" s="131">
        <v>0</v>
      </c>
      <c r="Q115" s="131">
        <f>ROUND(E115*P115,2)</f>
        <v>0</v>
      </c>
      <c r="R115" s="131"/>
      <c r="S115" s="131" t="s">
        <v>115</v>
      </c>
      <c r="T115" s="131" t="s">
        <v>107</v>
      </c>
      <c r="U115" s="131">
        <v>0.94199999999999995</v>
      </c>
      <c r="V115" s="131">
        <f>ROUND(E115*U115,2)</f>
        <v>2.48</v>
      </c>
      <c r="W115" s="131"/>
      <c r="X115" s="131" t="s">
        <v>108</v>
      </c>
      <c r="Y115" s="122"/>
      <c r="Z115" s="122"/>
      <c r="AA115" s="122"/>
      <c r="AB115" s="122"/>
      <c r="AC115" s="122"/>
      <c r="AD115" s="122"/>
      <c r="AE115" s="122"/>
      <c r="AF115" s="122"/>
      <c r="AG115" s="122" t="s">
        <v>281</v>
      </c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2"/>
      <c r="AZ115" s="122"/>
      <c r="BA115" s="122"/>
      <c r="BB115" s="122"/>
      <c r="BC115" s="122"/>
      <c r="BD115" s="122"/>
      <c r="BE115" s="122"/>
      <c r="BF115" s="122"/>
      <c r="BG115" s="122"/>
      <c r="BH115" s="122"/>
    </row>
    <row r="116" spans="1:60" outlineLevel="1" x14ac:dyDescent="0.2">
      <c r="A116" s="148">
        <v>99</v>
      </c>
      <c r="B116" s="149" t="s">
        <v>282</v>
      </c>
      <c r="C116" s="157" t="s">
        <v>283</v>
      </c>
      <c r="D116" s="150" t="s">
        <v>165</v>
      </c>
      <c r="E116" s="151">
        <v>2.6280000000000001</v>
      </c>
      <c r="F116" s="152">
        <v>0</v>
      </c>
      <c r="G116" s="152">
        <v>0</v>
      </c>
      <c r="H116" s="153">
        <v>0</v>
      </c>
      <c r="I116" s="152">
        <v>0</v>
      </c>
      <c r="J116" s="153">
        <v>0</v>
      </c>
      <c r="K116" s="154">
        <v>0</v>
      </c>
      <c r="L116" s="131">
        <v>21</v>
      </c>
      <c r="M116" s="131">
        <f>G116*(1+L116/100)</f>
        <v>0</v>
      </c>
      <c r="N116" s="131">
        <v>0</v>
      </c>
      <c r="O116" s="131">
        <f>ROUND(E116*N116,2)</f>
        <v>0</v>
      </c>
      <c r="P116" s="131">
        <v>0</v>
      </c>
      <c r="Q116" s="131">
        <f>ROUND(E116*P116,2)</f>
        <v>0</v>
      </c>
      <c r="R116" s="131"/>
      <c r="S116" s="131" t="s">
        <v>115</v>
      </c>
      <c r="T116" s="131" t="s">
        <v>107</v>
      </c>
      <c r="U116" s="131">
        <v>0.49</v>
      </c>
      <c r="V116" s="131">
        <f>ROUND(E116*U116,2)</f>
        <v>1.29</v>
      </c>
      <c r="W116" s="131"/>
      <c r="X116" s="131" t="s">
        <v>108</v>
      </c>
      <c r="Y116" s="122"/>
      <c r="Z116" s="122"/>
      <c r="AA116" s="122"/>
      <c r="AB116" s="122"/>
      <c r="AC116" s="122"/>
      <c r="AD116" s="122"/>
      <c r="AE116" s="122"/>
      <c r="AF116" s="122"/>
      <c r="AG116" s="122" t="s">
        <v>281</v>
      </c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</row>
    <row r="117" spans="1:60" outlineLevel="1" x14ac:dyDescent="0.2">
      <c r="A117" s="148">
        <v>100</v>
      </c>
      <c r="B117" s="149" t="s">
        <v>284</v>
      </c>
      <c r="C117" s="157" t="s">
        <v>285</v>
      </c>
      <c r="D117" s="150" t="s">
        <v>165</v>
      </c>
      <c r="E117" s="151">
        <v>63.072000000000003</v>
      </c>
      <c r="F117" s="152">
        <v>0</v>
      </c>
      <c r="G117" s="152">
        <v>0</v>
      </c>
      <c r="H117" s="153">
        <v>0</v>
      </c>
      <c r="I117" s="152">
        <v>0</v>
      </c>
      <c r="J117" s="153">
        <v>0</v>
      </c>
      <c r="K117" s="154">
        <v>0</v>
      </c>
      <c r="L117" s="131">
        <v>21</v>
      </c>
      <c r="M117" s="131">
        <f>G117*(1+L117/100)</f>
        <v>0</v>
      </c>
      <c r="N117" s="131">
        <v>0</v>
      </c>
      <c r="O117" s="131">
        <f>ROUND(E117*N117,2)</f>
        <v>0</v>
      </c>
      <c r="P117" s="131">
        <v>0</v>
      </c>
      <c r="Q117" s="131">
        <f>ROUND(E117*P117,2)</f>
        <v>0</v>
      </c>
      <c r="R117" s="131"/>
      <c r="S117" s="131" t="s">
        <v>115</v>
      </c>
      <c r="T117" s="131" t="s">
        <v>107</v>
      </c>
      <c r="U117" s="131">
        <v>0</v>
      </c>
      <c r="V117" s="131">
        <f>ROUND(E117*U117,2)</f>
        <v>0</v>
      </c>
      <c r="W117" s="131"/>
      <c r="X117" s="131" t="s">
        <v>108</v>
      </c>
      <c r="Y117" s="122"/>
      <c r="Z117" s="122"/>
      <c r="AA117" s="122"/>
      <c r="AB117" s="122"/>
      <c r="AC117" s="122"/>
      <c r="AD117" s="122"/>
      <c r="AE117" s="122"/>
      <c r="AF117" s="122"/>
      <c r="AG117" s="122" t="s">
        <v>281</v>
      </c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2"/>
      <c r="AZ117" s="122"/>
      <c r="BA117" s="122"/>
      <c r="BB117" s="122"/>
      <c r="BC117" s="122"/>
      <c r="BD117" s="122"/>
      <c r="BE117" s="122"/>
      <c r="BF117" s="122"/>
      <c r="BG117" s="122"/>
      <c r="BH117" s="122"/>
    </row>
    <row r="118" spans="1:60" outlineLevel="1" x14ac:dyDescent="0.2">
      <c r="A118" s="148">
        <v>101</v>
      </c>
      <c r="B118" s="149" t="s">
        <v>286</v>
      </c>
      <c r="C118" s="157" t="s">
        <v>287</v>
      </c>
      <c r="D118" s="150" t="s">
        <v>165</v>
      </c>
      <c r="E118" s="151">
        <v>2.6280000000000001</v>
      </c>
      <c r="F118" s="152">
        <v>0</v>
      </c>
      <c r="G118" s="152">
        <v>0</v>
      </c>
      <c r="H118" s="153">
        <v>0</v>
      </c>
      <c r="I118" s="152">
        <v>0</v>
      </c>
      <c r="J118" s="153">
        <v>0</v>
      </c>
      <c r="K118" s="154">
        <v>0</v>
      </c>
      <c r="L118" s="131">
        <v>21</v>
      </c>
      <c r="M118" s="131">
        <f>G118*(1+L118/100)</f>
        <v>0</v>
      </c>
      <c r="N118" s="131">
        <v>0</v>
      </c>
      <c r="O118" s="131">
        <f>ROUND(E118*N118,2)</f>
        <v>0</v>
      </c>
      <c r="P118" s="131">
        <v>0</v>
      </c>
      <c r="Q118" s="131">
        <f>ROUND(E118*P118,2)</f>
        <v>0</v>
      </c>
      <c r="R118" s="131"/>
      <c r="S118" s="131" t="s">
        <v>106</v>
      </c>
      <c r="T118" s="131" t="s">
        <v>107</v>
      </c>
      <c r="U118" s="131">
        <v>0</v>
      </c>
      <c r="V118" s="131">
        <f>ROUND(E118*U118,2)</f>
        <v>0</v>
      </c>
      <c r="W118" s="131"/>
      <c r="X118" s="131" t="s">
        <v>108</v>
      </c>
      <c r="Y118" s="122"/>
      <c r="Z118" s="122"/>
      <c r="AA118" s="122"/>
      <c r="AB118" s="122"/>
      <c r="AC118" s="122"/>
      <c r="AD118" s="122"/>
      <c r="AE118" s="122"/>
      <c r="AF118" s="122"/>
      <c r="AG118" s="122" t="s">
        <v>281</v>
      </c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2"/>
      <c r="AZ118" s="122"/>
      <c r="BA118" s="122"/>
      <c r="BB118" s="122"/>
      <c r="BC118" s="122"/>
      <c r="BD118" s="122"/>
      <c r="BE118" s="122"/>
      <c r="BF118" s="122"/>
      <c r="BG118" s="122"/>
      <c r="BH118" s="122"/>
    </row>
    <row r="119" spans="1:60" x14ac:dyDescent="0.2">
      <c r="A119" s="135" t="s">
        <v>101</v>
      </c>
      <c r="B119" s="136" t="s">
        <v>74</v>
      </c>
      <c r="C119" s="156" t="s">
        <v>27</v>
      </c>
      <c r="D119" s="137"/>
      <c r="E119" s="138"/>
      <c r="F119" s="139"/>
      <c r="G119" s="139">
        <f>SUMIF(AG120:AG124,"&lt;&gt;NOR",G120:G124)</f>
        <v>0</v>
      </c>
      <c r="H119" s="139"/>
      <c r="I119" s="139">
        <f>SUM(I120:I124)</f>
        <v>0</v>
      </c>
      <c r="J119" s="139"/>
      <c r="K119" s="140">
        <f>SUM(K120:K124)</f>
        <v>0</v>
      </c>
      <c r="L119" s="134"/>
      <c r="M119" s="134">
        <f>SUM(M120:M124)</f>
        <v>0</v>
      </c>
      <c r="N119" s="134"/>
      <c r="O119" s="134">
        <f>SUM(O120:O124)</f>
        <v>0</v>
      </c>
      <c r="P119" s="134"/>
      <c r="Q119" s="134">
        <f>SUM(Q120:Q124)</f>
        <v>0</v>
      </c>
      <c r="R119" s="134"/>
      <c r="S119" s="134"/>
      <c r="T119" s="134"/>
      <c r="U119" s="134"/>
      <c r="V119" s="134">
        <f>SUM(V120:V124)</f>
        <v>0</v>
      </c>
      <c r="W119" s="134"/>
      <c r="X119" s="134"/>
      <c r="AG119" t="s">
        <v>102</v>
      </c>
    </row>
    <row r="120" spans="1:60" outlineLevel="1" x14ac:dyDescent="0.2">
      <c r="A120" s="148">
        <v>102</v>
      </c>
      <c r="B120" s="149" t="s">
        <v>288</v>
      </c>
      <c r="C120" s="157" t="s">
        <v>289</v>
      </c>
      <c r="D120" s="150" t="s">
        <v>290</v>
      </c>
      <c r="E120" s="151">
        <v>1</v>
      </c>
      <c r="F120" s="152">
        <v>0</v>
      </c>
      <c r="G120" s="152">
        <v>0</v>
      </c>
      <c r="H120" s="153">
        <v>0</v>
      </c>
      <c r="I120" s="152">
        <v>0</v>
      </c>
      <c r="J120" s="153">
        <v>0</v>
      </c>
      <c r="K120" s="154">
        <v>0</v>
      </c>
      <c r="L120" s="131">
        <v>21</v>
      </c>
      <c r="M120" s="131">
        <f>G120*(1+L120/100)</f>
        <v>0</v>
      </c>
      <c r="N120" s="131">
        <v>0</v>
      </c>
      <c r="O120" s="131">
        <f>ROUND(E120*N120,2)</f>
        <v>0</v>
      </c>
      <c r="P120" s="131">
        <v>0</v>
      </c>
      <c r="Q120" s="131">
        <f>ROUND(E120*P120,2)</f>
        <v>0</v>
      </c>
      <c r="R120" s="131"/>
      <c r="S120" s="131" t="s">
        <v>115</v>
      </c>
      <c r="T120" s="131" t="s">
        <v>107</v>
      </c>
      <c r="U120" s="131">
        <v>0</v>
      </c>
      <c r="V120" s="131">
        <f>ROUND(E120*U120,2)</f>
        <v>0</v>
      </c>
      <c r="W120" s="131"/>
      <c r="X120" s="131" t="s">
        <v>291</v>
      </c>
      <c r="Y120" s="122"/>
      <c r="Z120" s="122"/>
      <c r="AA120" s="122"/>
      <c r="AB120" s="122"/>
      <c r="AC120" s="122"/>
      <c r="AD120" s="122"/>
      <c r="AE120" s="122"/>
      <c r="AF120" s="122"/>
      <c r="AG120" s="122" t="s">
        <v>292</v>
      </c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</row>
    <row r="121" spans="1:60" outlineLevel="1" x14ac:dyDescent="0.2">
      <c r="A121" s="148">
        <v>103</v>
      </c>
      <c r="B121" s="149" t="s">
        <v>293</v>
      </c>
      <c r="C121" s="157" t="s">
        <v>294</v>
      </c>
      <c r="D121" s="150" t="s">
        <v>290</v>
      </c>
      <c r="E121" s="151">
        <v>1</v>
      </c>
      <c r="F121" s="152">
        <v>0</v>
      </c>
      <c r="G121" s="152">
        <v>0</v>
      </c>
      <c r="H121" s="153">
        <v>0</v>
      </c>
      <c r="I121" s="152">
        <v>0</v>
      </c>
      <c r="J121" s="153">
        <v>0</v>
      </c>
      <c r="K121" s="154">
        <v>0</v>
      </c>
      <c r="L121" s="131">
        <v>21</v>
      </c>
      <c r="M121" s="131">
        <f>G121*(1+L121/100)</f>
        <v>0</v>
      </c>
      <c r="N121" s="131">
        <v>0</v>
      </c>
      <c r="O121" s="131">
        <f>ROUND(E121*N121,2)</f>
        <v>0</v>
      </c>
      <c r="P121" s="131">
        <v>0</v>
      </c>
      <c r="Q121" s="131">
        <f>ROUND(E121*P121,2)</f>
        <v>0</v>
      </c>
      <c r="R121" s="131"/>
      <c r="S121" s="131" t="s">
        <v>115</v>
      </c>
      <c r="T121" s="131" t="s">
        <v>107</v>
      </c>
      <c r="U121" s="131">
        <v>0</v>
      </c>
      <c r="V121" s="131">
        <f>ROUND(E121*U121,2)</f>
        <v>0</v>
      </c>
      <c r="W121" s="131"/>
      <c r="X121" s="131" t="s">
        <v>291</v>
      </c>
      <c r="Y121" s="122"/>
      <c r="Z121" s="122"/>
      <c r="AA121" s="122"/>
      <c r="AB121" s="122"/>
      <c r="AC121" s="122"/>
      <c r="AD121" s="122"/>
      <c r="AE121" s="122"/>
      <c r="AF121" s="122"/>
      <c r="AG121" s="122" t="s">
        <v>292</v>
      </c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</row>
    <row r="122" spans="1:60" outlineLevel="1" x14ac:dyDescent="0.2">
      <c r="A122" s="148">
        <v>104</v>
      </c>
      <c r="B122" s="149" t="s">
        <v>295</v>
      </c>
      <c r="C122" s="157" t="s">
        <v>296</v>
      </c>
      <c r="D122" s="150" t="s">
        <v>290</v>
      </c>
      <c r="E122" s="151">
        <v>1</v>
      </c>
      <c r="F122" s="152">
        <v>0</v>
      </c>
      <c r="G122" s="152">
        <v>0</v>
      </c>
      <c r="H122" s="153">
        <v>0</v>
      </c>
      <c r="I122" s="152">
        <v>0</v>
      </c>
      <c r="J122" s="153">
        <v>0</v>
      </c>
      <c r="K122" s="154">
        <v>0</v>
      </c>
      <c r="L122" s="131">
        <v>21</v>
      </c>
      <c r="M122" s="131">
        <f>G122*(1+L122/100)</f>
        <v>0</v>
      </c>
      <c r="N122" s="131">
        <v>0</v>
      </c>
      <c r="O122" s="131">
        <f>ROUND(E122*N122,2)</f>
        <v>0</v>
      </c>
      <c r="P122" s="131">
        <v>0</v>
      </c>
      <c r="Q122" s="131">
        <f>ROUND(E122*P122,2)</f>
        <v>0</v>
      </c>
      <c r="R122" s="131"/>
      <c r="S122" s="131" t="s">
        <v>115</v>
      </c>
      <c r="T122" s="131" t="s">
        <v>107</v>
      </c>
      <c r="U122" s="131">
        <v>0</v>
      </c>
      <c r="V122" s="131">
        <f>ROUND(E122*U122,2)</f>
        <v>0</v>
      </c>
      <c r="W122" s="131"/>
      <c r="X122" s="131" t="s">
        <v>291</v>
      </c>
      <c r="Y122" s="122"/>
      <c r="Z122" s="122"/>
      <c r="AA122" s="122"/>
      <c r="AB122" s="122"/>
      <c r="AC122" s="122"/>
      <c r="AD122" s="122"/>
      <c r="AE122" s="122"/>
      <c r="AF122" s="122"/>
      <c r="AG122" s="122" t="s">
        <v>292</v>
      </c>
      <c r="AH122" s="122"/>
      <c r="AI122" s="122"/>
      <c r="AJ122" s="122"/>
      <c r="AK122" s="122"/>
      <c r="AL122" s="122"/>
      <c r="AM122" s="122"/>
      <c r="AN122" s="122"/>
      <c r="AO122" s="122"/>
      <c r="AP122" s="122"/>
      <c r="AQ122" s="122"/>
      <c r="AR122" s="122"/>
      <c r="AS122" s="122"/>
      <c r="AT122" s="122"/>
      <c r="AU122" s="122"/>
      <c r="AV122" s="122"/>
      <c r="AW122" s="122"/>
      <c r="AX122" s="122"/>
      <c r="AY122" s="122"/>
      <c r="AZ122" s="122"/>
      <c r="BA122" s="122"/>
      <c r="BB122" s="122"/>
      <c r="BC122" s="122"/>
      <c r="BD122" s="122"/>
      <c r="BE122" s="122"/>
      <c r="BF122" s="122"/>
      <c r="BG122" s="122"/>
      <c r="BH122" s="122"/>
    </row>
    <row r="123" spans="1:60" outlineLevel="1" x14ac:dyDescent="0.2">
      <c r="A123" s="148">
        <v>105</v>
      </c>
      <c r="B123" s="149" t="s">
        <v>297</v>
      </c>
      <c r="C123" s="157" t="s">
        <v>298</v>
      </c>
      <c r="D123" s="150" t="s">
        <v>290</v>
      </c>
      <c r="E123" s="191">
        <v>1</v>
      </c>
      <c r="F123" s="192">
        <v>0</v>
      </c>
      <c r="G123" s="192">
        <v>0</v>
      </c>
      <c r="H123" s="193">
        <v>0</v>
      </c>
      <c r="I123" s="192">
        <v>0</v>
      </c>
      <c r="J123" s="193">
        <v>0</v>
      </c>
      <c r="K123" s="194">
        <v>0</v>
      </c>
      <c r="L123" s="131">
        <v>21</v>
      </c>
      <c r="M123" s="131">
        <f>G123*(1+L123/100)</f>
        <v>0</v>
      </c>
      <c r="N123" s="131">
        <v>0</v>
      </c>
      <c r="O123" s="131">
        <f>ROUND(E123*N123,2)</f>
        <v>0</v>
      </c>
      <c r="P123" s="131">
        <v>0</v>
      </c>
      <c r="Q123" s="131">
        <f>ROUND(E123*P123,2)</f>
        <v>0</v>
      </c>
      <c r="R123" s="131"/>
      <c r="S123" s="131" t="s">
        <v>115</v>
      </c>
      <c r="T123" s="131" t="s">
        <v>107</v>
      </c>
      <c r="U123" s="131">
        <v>0</v>
      </c>
      <c r="V123" s="131">
        <f>ROUND(E123*U123,2)</f>
        <v>0</v>
      </c>
      <c r="W123" s="131"/>
      <c r="X123" s="131" t="s">
        <v>291</v>
      </c>
      <c r="Y123" s="122"/>
      <c r="Z123" s="122"/>
      <c r="AA123" s="122"/>
      <c r="AB123" s="122"/>
      <c r="AC123" s="122"/>
      <c r="AD123" s="122"/>
      <c r="AE123" s="122"/>
      <c r="AF123" s="122"/>
      <c r="AG123" s="122" t="s">
        <v>292</v>
      </c>
      <c r="AH123" s="122"/>
      <c r="AI123" s="122"/>
      <c r="AJ123" s="122"/>
      <c r="AK123" s="122"/>
      <c r="AL123" s="122"/>
      <c r="AM123" s="122"/>
      <c r="AN123" s="122"/>
      <c r="AO123" s="122"/>
      <c r="AP123" s="122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</row>
    <row r="124" spans="1:60" outlineLevel="1" x14ac:dyDescent="0.2">
      <c r="A124" s="141">
        <v>106</v>
      </c>
      <c r="B124" s="142" t="s">
        <v>299</v>
      </c>
      <c r="C124" s="158" t="s">
        <v>300</v>
      </c>
      <c r="D124" s="143" t="s">
        <v>290</v>
      </c>
      <c r="E124" s="195">
        <v>1</v>
      </c>
      <c r="F124" s="196">
        <v>0</v>
      </c>
      <c r="G124" s="196">
        <v>0</v>
      </c>
      <c r="H124" s="197">
        <v>0</v>
      </c>
      <c r="I124" s="196">
        <v>0</v>
      </c>
      <c r="J124" s="197">
        <v>0</v>
      </c>
      <c r="K124" s="198">
        <v>0</v>
      </c>
      <c r="L124" s="131">
        <v>21</v>
      </c>
      <c r="M124" s="131">
        <f>G124*(1+L124/100)</f>
        <v>0</v>
      </c>
      <c r="N124" s="131">
        <v>0</v>
      </c>
      <c r="O124" s="131">
        <f>ROUND(E124*N124,2)</f>
        <v>0</v>
      </c>
      <c r="P124" s="131">
        <v>0</v>
      </c>
      <c r="Q124" s="131">
        <f>ROUND(E124*P124,2)</f>
        <v>0</v>
      </c>
      <c r="R124" s="131"/>
      <c r="S124" s="131" t="s">
        <v>115</v>
      </c>
      <c r="T124" s="131" t="s">
        <v>107</v>
      </c>
      <c r="U124" s="131">
        <v>0</v>
      </c>
      <c r="V124" s="131">
        <f>ROUND(E124*U124,2)</f>
        <v>0</v>
      </c>
      <c r="W124" s="131"/>
      <c r="X124" s="131" t="s">
        <v>291</v>
      </c>
      <c r="Y124" s="122"/>
      <c r="Z124" s="122"/>
      <c r="AA124" s="122"/>
      <c r="AB124" s="122"/>
      <c r="AC124" s="122"/>
      <c r="AD124" s="122"/>
      <c r="AE124" s="122"/>
      <c r="AF124" s="122"/>
      <c r="AG124" s="122" t="s">
        <v>292</v>
      </c>
      <c r="AH124" s="122"/>
      <c r="AI124" s="122"/>
      <c r="AJ124" s="122"/>
      <c r="AK124" s="122"/>
      <c r="AL124" s="122"/>
      <c r="AM124" s="122"/>
      <c r="AN124" s="122"/>
      <c r="AO124" s="122"/>
      <c r="AP124" s="122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</row>
    <row r="125" spans="1:60" x14ac:dyDescent="0.2">
      <c r="A125" s="3"/>
      <c r="B125" s="4"/>
      <c r="C125" s="160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v>15</v>
      </c>
      <c r="AF125">
        <v>21</v>
      </c>
      <c r="AG125" t="s">
        <v>88</v>
      </c>
    </row>
    <row r="126" spans="1:60" x14ac:dyDescent="0.2">
      <c r="A126" s="125"/>
      <c r="B126" s="126" t="s">
        <v>29</v>
      </c>
      <c r="C126" s="161"/>
      <c r="D126" s="127"/>
      <c r="E126" s="128"/>
      <c r="F126" s="128"/>
      <c r="G126" s="155">
        <f>G8+G18+G28+G30+G33+G35+G40+G110+G114+G119</f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f>SUMIF(L7:L124,AE125,G7:G124)</f>
        <v>0</v>
      </c>
      <c r="AF126">
        <f>SUMIF(L7:L124,AF125,G7:G124)</f>
        <v>0</v>
      </c>
      <c r="AG126" t="s">
        <v>301</v>
      </c>
    </row>
    <row r="127" spans="1:60" x14ac:dyDescent="0.2">
      <c r="A127" s="3"/>
      <c r="B127" s="4"/>
      <c r="C127" s="160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3"/>
      <c r="B128" s="4"/>
      <c r="C128" s="160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53" t="s">
        <v>302</v>
      </c>
      <c r="B129" s="253"/>
      <c r="C129" s="254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55"/>
      <c r="B130" s="256"/>
      <c r="C130" s="257"/>
      <c r="D130" s="256"/>
      <c r="E130" s="256"/>
      <c r="F130" s="256"/>
      <c r="G130" s="258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G130" t="s">
        <v>303</v>
      </c>
    </row>
    <row r="131" spans="1:33" x14ac:dyDescent="0.2">
      <c r="A131" s="259"/>
      <c r="B131" s="260"/>
      <c r="C131" s="261"/>
      <c r="D131" s="260"/>
      <c r="E131" s="260"/>
      <c r="F131" s="260"/>
      <c r="G131" s="262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59"/>
      <c r="B132" s="260"/>
      <c r="C132" s="261"/>
      <c r="D132" s="260"/>
      <c r="E132" s="260"/>
      <c r="F132" s="260"/>
      <c r="G132" s="262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59"/>
      <c r="B133" s="260"/>
      <c r="C133" s="261"/>
      <c r="D133" s="260"/>
      <c r="E133" s="260"/>
      <c r="F133" s="260"/>
      <c r="G133" s="26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263"/>
      <c r="B134" s="264"/>
      <c r="C134" s="265"/>
      <c r="D134" s="264"/>
      <c r="E134" s="264"/>
      <c r="F134" s="264"/>
      <c r="G134" s="266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3"/>
      <c r="B135" s="4"/>
      <c r="C135" s="160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C136" s="162"/>
      <c r="D136" s="9"/>
      <c r="AG136" t="s">
        <v>304</v>
      </c>
    </row>
    <row r="137" spans="1:33" x14ac:dyDescent="0.2">
      <c r="D137" s="9"/>
    </row>
    <row r="138" spans="1:33" x14ac:dyDescent="0.2">
      <c r="D138" s="9"/>
    </row>
    <row r="139" spans="1:33" x14ac:dyDescent="0.2">
      <c r="D139" s="9"/>
    </row>
    <row r="140" spans="1:33" x14ac:dyDescent="0.2">
      <c r="D140" s="9"/>
    </row>
    <row r="141" spans="1:33" x14ac:dyDescent="0.2">
      <c r="D141" s="9"/>
    </row>
    <row r="142" spans="1:33" x14ac:dyDescent="0.2">
      <c r="D142" s="9"/>
    </row>
    <row r="143" spans="1:33" x14ac:dyDescent="0.2">
      <c r="D143" s="9"/>
    </row>
    <row r="144" spans="1:33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</sheetData>
  <mergeCells count="6">
    <mergeCell ref="A129:C129"/>
    <mergeCell ref="A130:G134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80" orientation="landscape" r:id="rId1"/>
  <headerFooter>
    <oddFooter>&amp;RStránka &amp;P z &amp;N&amp;LZpracováno programem BUILDpower S,  © RTS, a.s.</oddFooter>
  </headerFooter>
  <rowBreaks count="1" manualBreakCount="1">
    <brk id="102" max="2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31C8C-1721-4494-A288-D07C21C92D1D}">
  <sheetPr>
    <outlinePr summaryBelow="0"/>
  </sheetPr>
  <dimension ref="A1:BH4998"/>
  <sheetViews>
    <sheetView tabSelected="1" view="pageBreakPreview" zoomScale="145" zoomScaleNormal="100" zoomScaleSheetLayoutView="145" workbookViewId="0">
      <pane ySplit="7" topLeftCell="A116" activePane="bottomLeft" state="frozen"/>
      <selection pane="bottomLeft" activeCell="A155" sqref="A155"/>
    </sheetView>
  </sheetViews>
  <sheetFormatPr defaultRowHeight="12.75" outlineLevelRow="1" x14ac:dyDescent="0.2"/>
  <cols>
    <col min="1" max="1" width="3.42578125" customWidth="1"/>
    <col min="2" max="2" width="12.5703125" style="99" customWidth="1"/>
    <col min="3" max="3" width="38.28515625" style="9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76</v>
      </c>
    </row>
    <row r="2" spans="1:60" ht="24.95" customHeight="1" x14ac:dyDescent="0.2">
      <c r="A2" s="188" t="s">
        <v>8</v>
      </c>
      <c r="B2" s="187"/>
      <c r="C2" s="268" t="s">
        <v>499</v>
      </c>
      <c r="D2" s="269"/>
      <c r="E2" s="269"/>
      <c r="F2" s="269"/>
      <c r="G2" s="270"/>
      <c r="AG2" t="s">
        <v>77</v>
      </c>
    </row>
    <row r="3" spans="1:60" ht="24.95" customHeight="1" x14ac:dyDescent="0.2">
      <c r="A3" s="188" t="s">
        <v>9</v>
      </c>
      <c r="B3" s="187"/>
      <c r="C3" s="271"/>
      <c r="D3" s="272"/>
      <c r="E3" s="272"/>
      <c r="F3" s="272"/>
      <c r="G3" s="273"/>
      <c r="AC3" s="99" t="s">
        <v>77</v>
      </c>
      <c r="AG3" t="s">
        <v>78</v>
      </c>
    </row>
    <row r="4" spans="1:60" ht="24.95" customHeight="1" x14ac:dyDescent="0.2">
      <c r="A4" s="189" t="s">
        <v>10</v>
      </c>
      <c r="B4" s="190"/>
      <c r="C4" s="274" t="s">
        <v>45</v>
      </c>
      <c r="D4" s="275"/>
      <c r="E4" s="275"/>
      <c r="F4" s="275"/>
      <c r="G4" s="276"/>
      <c r="AG4" t="s">
        <v>79</v>
      </c>
    </row>
    <row r="5" spans="1:60" x14ac:dyDescent="0.2">
      <c r="D5" s="9"/>
    </row>
    <row r="6" spans="1:60" ht="38.25" x14ac:dyDescent="0.2">
      <c r="A6" s="118" t="s">
        <v>80</v>
      </c>
      <c r="B6" s="120" t="s">
        <v>81</v>
      </c>
      <c r="C6" s="120" t="s">
        <v>82</v>
      </c>
      <c r="D6" s="119" t="s">
        <v>83</v>
      </c>
      <c r="E6" s="118" t="s">
        <v>84</v>
      </c>
      <c r="F6" s="117" t="s">
        <v>85</v>
      </c>
      <c r="G6" s="118" t="s">
        <v>29</v>
      </c>
      <c r="H6" s="121" t="s">
        <v>30</v>
      </c>
      <c r="I6" s="121" t="s">
        <v>86</v>
      </c>
      <c r="J6" s="121" t="s">
        <v>31</v>
      </c>
      <c r="K6" s="121" t="s">
        <v>87</v>
      </c>
      <c r="L6" s="121" t="s">
        <v>88</v>
      </c>
      <c r="M6" s="121" t="s">
        <v>89</v>
      </c>
      <c r="N6" s="121" t="s">
        <v>90</v>
      </c>
      <c r="O6" s="121" t="s">
        <v>91</v>
      </c>
      <c r="P6" s="121" t="s">
        <v>92</v>
      </c>
      <c r="Q6" s="121" t="s">
        <v>93</v>
      </c>
      <c r="R6" s="121" t="s">
        <v>94</v>
      </c>
      <c r="S6" s="121" t="s">
        <v>95</v>
      </c>
      <c r="T6" s="121" t="s">
        <v>96</v>
      </c>
      <c r="U6" s="121" t="s">
        <v>97</v>
      </c>
      <c r="V6" s="121" t="s">
        <v>98</v>
      </c>
      <c r="W6" s="121" t="s">
        <v>99</v>
      </c>
      <c r="X6" s="121" t="s">
        <v>100</v>
      </c>
    </row>
    <row r="7" spans="1:60" hidden="1" x14ac:dyDescent="0.2">
      <c r="A7" s="3"/>
      <c r="B7" s="4"/>
      <c r="C7" s="4"/>
      <c r="D7" s="6"/>
      <c r="E7" s="123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</row>
    <row r="8" spans="1:60" x14ac:dyDescent="0.2">
      <c r="A8" s="135" t="s">
        <v>101</v>
      </c>
      <c r="B8" s="136" t="s">
        <v>51</v>
      </c>
      <c r="C8" s="156" t="s">
        <v>52</v>
      </c>
      <c r="D8" s="137"/>
      <c r="E8" s="138"/>
      <c r="F8" s="139"/>
      <c r="G8" s="139">
        <f>SUMIF(AG9:AG10,"&lt;&gt;NOR",G9:G10)</f>
        <v>0</v>
      </c>
      <c r="H8" s="139"/>
      <c r="I8" s="139">
        <f>SUM(I9:I10)</f>
        <v>0</v>
      </c>
      <c r="J8" s="139"/>
      <c r="K8" s="140">
        <f>SUM(K9:K10)</f>
        <v>0</v>
      </c>
      <c r="L8" s="134"/>
      <c r="M8" s="134">
        <f>SUM(M9:M10)</f>
        <v>0</v>
      </c>
      <c r="N8" s="134"/>
      <c r="O8" s="134">
        <f>SUM(O9:O10)</f>
        <v>0.81</v>
      </c>
      <c r="P8" s="134"/>
      <c r="Q8" s="134">
        <f>SUM(Q9:Q10)</f>
        <v>0</v>
      </c>
      <c r="R8" s="134"/>
      <c r="S8" s="134"/>
      <c r="T8" s="134"/>
      <c r="U8" s="134"/>
      <c r="V8" s="134">
        <f>SUM(V9:V10)</f>
        <v>0</v>
      </c>
      <c r="W8" s="134"/>
      <c r="X8" s="134"/>
      <c r="AG8" t="s">
        <v>102</v>
      </c>
    </row>
    <row r="9" spans="1:60" outlineLevel="1" x14ac:dyDescent="0.2">
      <c r="A9" s="148">
        <v>1</v>
      </c>
      <c r="B9" s="149" t="s">
        <v>131</v>
      </c>
      <c r="C9" s="157" t="s">
        <v>132</v>
      </c>
      <c r="D9" s="150" t="s">
        <v>121</v>
      </c>
      <c r="E9" s="151">
        <v>1.46</v>
      </c>
      <c r="F9" s="152">
        <v>0</v>
      </c>
      <c r="G9" s="152">
        <v>0</v>
      </c>
      <c r="H9" s="153">
        <v>0</v>
      </c>
      <c r="I9" s="152">
        <v>0</v>
      </c>
      <c r="J9" s="153">
        <v>0</v>
      </c>
      <c r="K9" s="154">
        <f>ROUND(E9*J9,2)</f>
        <v>0</v>
      </c>
      <c r="L9" s="131">
        <v>21</v>
      </c>
      <c r="M9" s="131">
        <f>G9*(1+L9/100)</f>
        <v>0</v>
      </c>
      <c r="N9" s="131">
        <v>0.55242999999999998</v>
      </c>
      <c r="O9" s="131">
        <f>ROUND(E9*N9,2)</f>
        <v>0.81</v>
      </c>
      <c r="P9" s="131">
        <v>0</v>
      </c>
      <c r="Q9" s="131">
        <f>ROUND(E9*P9,2)</f>
        <v>0</v>
      </c>
      <c r="R9" s="131"/>
      <c r="S9" s="131" t="s">
        <v>115</v>
      </c>
      <c r="T9" s="131" t="s">
        <v>107</v>
      </c>
      <c r="U9" s="131">
        <v>0</v>
      </c>
      <c r="V9" s="131">
        <f>ROUND(E9*U9,2)</f>
        <v>0</v>
      </c>
      <c r="W9" s="131"/>
      <c r="X9" s="131" t="s">
        <v>133</v>
      </c>
      <c r="Y9" s="122"/>
      <c r="Z9" s="122"/>
      <c r="AA9" s="122"/>
      <c r="AB9" s="122"/>
      <c r="AC9" s="122"/>
      <c r="AD9" s="122"/>
      <c r="AE9" s="122"/>
      <c r="AF9" s="122"/>
      <c r="AG9" s="122" t="s">
        <v>134</v>
      </c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</row>
    <row r="10" spans="1:60" outlineLevel="1" x14ac:dyDescent="0.2">
      <c r="A10" s="148">
        <v>2</v>
      </c>
      <c r="B10" s="149" t="s">
        <v>135</v>
      </c>
      <c r="C10" s="157" t="s">
        <v>136</v>
      </c>
      <c r="D10" s="150" t="s">
        <v>137</v>
      </c>
      <c r="E10" s="151">
        <v>2</v>
      </c>
      <c r="F10" s="152">
        <v>0</v>
      </c>
      <c r="G10" s="152">
        <v>0</v>
      </c>
      <c r="H10" s="153">
        <v>0</v>
      </c>
      <c r="I10" s="152">
        <v>0</v>
      </c>
      <c r="J10" s="153">
        <v>0</v>
      </c>
      <c r="K10" s="154">
        <f>ROUND(E10*J10,2)</f>
        <v>0</v>
      </c>
      <c r="L10" s="131">
        <v>21</v>
      </c>
      <c r="M10" s="131">
        <f>G10*(1+L10/100)</f>
        <v>0</v>
      </c>
      <c r="N10" s="131">
        <v>0</v>
      </c>
      <c r="O10" s="131">
        <f>ROUND(E10*N10,2)</f>
        <v>0</v>
      </c>
      <c r="P10" s="131">
        <v>0</v>
      </c>
      <c r="Q10" s="131">
        <f>ROUND(E10*P10,2)</f>
        <v>0</v>
      </c>
      <c r="R10" s="131"/>
      <c r="S10" s="131" t="s">
        <v>115</v>
      </c>
      <c r="T10" s="131" t="s">
        <v>107</v>
      </c>
      <c r="U10" s="131">
        <v>0</v>
      </c>
      <c r="V10" s="131">
        <f>ROUND(E10*U10,2)</f>
        <v>0</v>
      </c>
      <c r="W10" s="131"/>
      <c r="X10" s="131" t="s">
        <v>133</v>
      </c>
      <c r="Y10" s="122"/>
      <c r="Z10" s="122"/>
      <c r="AA10" s="122"/>
      <c r="AB10" s="122"/>
      <c r="AC10" s="122"/>
      <c r="AD10" s="122"/>
      <c r="AE10" s="122"/>
      <c r="AF10" s="122"/>
      <c r="AG10" s="122" t="s">
        <v>134</v>
      </c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</row>
    <row r="11" spans="1:60" x14ac:dyDescent="0.2">
      <c r="A11" s="135" t="s">
        <v>101</v>
      </c>
      <c r="B11" s="136" t="s">
        <v>55</v>
      </c>
      <c r="C11" s="156" t="s">
        <v>56</v>
      </c>
      <c r="D11" s="137"/>
      <c r="E11" s="138"/>
      <c r="F11" s="139"/>
      <c r="G11" s="139">
        <f>SUMIF(AG12:AG13,"&lt;&gt;NOR",G12:G13)</f>
        <v>0</v>
      </c>
      <c r="H11" s="139"/>
      <c r="I11" s="139">
        <f>SUM(I12:I13)</f>
        <v>0</v>
      </c>
      <c r="J11" s="139"/>
      <c r="K11" s="140">
        <f>SUM(K12:K13)</f>
        <v>0</v>
      </c>
      <c r="L11" s="134"/>
      <c r="M11" s="134">
        <f>SUM(M12:M13)</f>
        <v>0</v>
      </c>
      <c r="N11" s="134"/>
      <c r="O11" s="134">
        <f>SUM(O12:O13)</f>
        <v>7.0000000000000007E-2</v>
      </c>
      <c r="P11" s="134"/>
      <c r="Q11" s="134">
        <f>SUM(Q12:Q13)</f>
        <v>2.63</v>
      </c>
      <c r="R11" s="134"/>
      <c r="S11" s="134"/>
      <c r="T11" s="134"/>
      <c r="U11" s="134"/>
      <c r="V11" s="134">
        <f>SUM(V12:V13)</f>
        <v>49.93</v>
      </c>
      <c r="W11" s="134"/>
      <c r="X11" s="134"/>
      <c r="AG11" t="s">
        <v>102</v>
      </c>
    </row>
    <row r="12" spans="1:60" outlineLevel="1" x14ac:dyDescent="0.2">
      <c r="A12" s="141">
        <v>3</v>
      </c>
      <c r="B12" s="142" t="s">
        <v>158</v>
      </c>
      <c r="C12" s="158" t="s">
        <v>159</v>
      </c>
      <c r="D12" s="143" t="s">
        <v>160</v>
      </c>
      <c r="E12" s="144">
        <v>146</v>
      </c>
      <c r="F12" s="152">
        <v>0</v>
      </c>
      <c r="G12" s="152">
        <v>0</v>
      </c>
      <c r="H12" s="153">
        <v>0</v>
      </c>
      <c r="I12" s="152">
        <v>0</v>
      </c>
      <c r="J12" s="153">
        <v>0</v>
      </c>
      <c r="K12" s="154">
        <f>ROUND(E12*J12,2)</f>
        <v>0</v>
      </c>
      <c r="L12" s="131">
        <v>21</v>
      </c>
      <c r="M12" s="131">
        <f>G12*(1+L12/100)</f>
        <v>0</v>
      </c>
      <c r="N12" s="131">
        <v>4.8999999999999998E-4</v>
      </c>
      <c r="O12" s="131">
        <f>ROUND(E12*N12,2)</f>
        <v>7.0000000000000007E-2</v>
      </c>
      <c r="P12" s="131">
        <v>1.7999999999999999E-2</v>
      </c>
      <c r="Q12" s="131">
        <f>ROUND(E12*P12,2)</f>
        <v>2.63</v>
      </c>
      <c r="R12" s="131"/>
      <c r="S12" s="131" t="s">
        <v>115</v>
      </c>
      <c r="T12" s="131" t="s">
        <v>107</v>
      </c>
      <c r="U12" s="131">
        <v>0.34200000000000003</v>
      </c>
      <c r="V12" s="131">
        <f>ROUND(E12*U12,2)</f>
        <v>49.93</v>
      </c>
      <c r="W12" s="131"/>
      <c r="X12" s="131" t="s">
        <v>108</v>
      </c>
      <c r="Y12" s="122"/>
      <c r="Z12" s="122"/>
      <c r="AA12" s="122"/>
      <c r="AB12" s="122"/>
      <c r="AC12" s="122"/>
      <c r="AD12" s="122"/>
      <c r="AE12" s="122"/>
      <c r="AF12" s="122"/>
      <c r="AG12" s="122" t="s">
        <v>109</v>
      </c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</row>
    <row r="13" spans="1:60" outlineLevel="1" x14ac:dyDescent="0.2">
      <c r="A13" s="129"/>
      <c r="B13" s="130"/>
      <c r="C13" s="159" t="s">
        <v>161</v>
      </c>
      <c r="D13" s="132"/>
      <c r="E13" s="133">
        <v>146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22"/>
      <c r="Z13" s="122"/>
      <c r="AA13" s="122"/>
      <c r="AB13" s="122"/>
      <c r="AC13" s="122"/>
      <c r="AD13" s="122"/>
      <c r="AE13" s="122"/>
      <c r="AF13" s="122"/>
      <c r="AG13" s="122" t="s">
        <v>162</v>
      </c>
      <c r="AH13" s="122">
        <v>0</v>
      </c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</row>
    <row r="14" spans="1:60" x14ac:dyDescent="0.2">
      <c r="A14" s="135" t="s">
        <v>101</v>
      </c>
      <c r="B14" s="136" t="s">
        <v>61</v>
      </c>
      <c r="C14" s="156" t="s">
        <v>62</v>
      </c>
      <c r="D14" s="137"/>
      <c r="E14" s="138"/>
      <c r="F14" s="139"/>
      <c r="G14" s="139">
        <f>SUMIF(AG15:AG24,"&lt;&gt;NOR",G15:G24)</f>
        <v>0</v>
      </c>
      <c r="H14" s="139"/>
      <c r="I14" s="139">
        <f>SUM(I15:I24)</f>
        <v>0</v>
      </c>
      <c r="J14" s="139"/>
      <c r="K14" s="140">
        <f>SUM(K15:K24)</f>
        <v>0</v>
      </c>
      <c r="L14" s="134"/>
      <c r="M14" s="134">
        <f>SUM(M15:M24)</f>
        <v>0</v>
      </c>
      <c r="N14" s="134"/>
      <c r="O14" s="134">
        <f>SUM(O15:O24)</f>
        <v>0.48</v>
      </c>
      <c r="P14" s="134"/>
      <c r="Q14" s="134">
        <f>SUM(Q15:Q24)</f>
        <v>0</v>
      </c>
      <c r="R14" s="134"/>
      <c r="S14" s="134"/>
      <c r="T14" s="134"/>
      <c r="U14" s="134"/>
      <c r="V14" s="134">
        <f>SUM(V15:V24)</f>
        <v>7.58</v>
      </c>
      <c r="W14" s="134"/>
      <c r="X14" s="134"/>
      <c r="AG14" t="s">
        <v>102</v>
      </c>
    </row>
    <row r="15" spans="1:60" ht="22.5" outlineLevel="1" x14ac:dyDescent="0.2">
      <c r="A15" s="148">
        <v>4</v>
      </c>
      <c r="B15" s="149" t="s">
        <v>305</v>
      </c>
      <c r="C15" s="157" t="s">
        <v>306</v>
      </c>
      <c r="D15" s="150" t="s">
        <v>140</v>
      </c>
      <c r="E15" s="151">
        <v>4</v>
      </c>
      <c r="F15" s="152">
        <v>0</v>
      </c>
      <c r="G15" s="152">
        <v>0</v>
      </c>
      <c r="H15" s="153">
        <v>0</v>
      </c>
      <c r="I15" s="152">
        <v>0</v>
      </c>
      <c r="J15" s="153">
        <v>0</v>
      </c>
      <c r="K15" s="154">
        <f t="shared" ref="K15:K24" si="0">ROUND(E15*J15,2)</f>
        <v>0</v>
      </c>
      <c r="L15" s="131">
        <v>21</v>
      </c>
      <c r="M15" s="131">
        <f t="shared" ref="M15:M24" si="1">G15*(1+L15/100)</f>
        <v>0</v>
      </c>
      <c r="N15" s="131">
        <v>0.03</v>
      </c>
      <c r="O15" s="131">
        <f t="shared" ref="O15:O24" si="2">ROUND(E15*N15,2)</f>
        <v>0.12</v>
      </c>
      <c r="P15" s="131">
        <v>0</v>
      </c>
      <c r="Q15" s="131">
        <f t="shared" ref="Q15:Q24" si="3">ROUND(E15*P15,2)</f>
        <v>0</v>
      </c>
      <c r="R15" s="131"/>
      <c r="S15" s="131" t="s">
        <v>115</v>
      </c>
      <c r="T15" s="131" t="s">
        <v>107</v>
      </c>
      <c r="U15" s="131">
        <v>1.6439999999999999</v>
      </c>
      <c r="V15" s="131">
        <f t="shared" ref="V15:V24" si="4">ROUND(E15*U15,2)</f>
        <v>6.58</v>
      </c>
      <c r="W15" s="131"/>
      <c r="X15" s="131" t="s">
        <v>108</v>
      </c>
      <c r="Y15" s="122"/>
      <c r="Z15" s="122"/>
      <c r="AA15" s="122"/>
      <c r="AB15" s="122"/>
      <c r="AC15" s="122"/>
      <c r="AD15" s="122"/>
      <c r="AE15" s="122"/>
      <c r="AF15" s="122"/>
      <c r="AG15" s="122" t="s">
        <v>109</v>
      </c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</row>
    <row r="16" spans="1:60" outlineLevel="1" x14ac:dyDescent="0.2">
      <c r="A16" s="148">
        <v>5</v>
      </c>
      <c r="B16" s="149" t="s">
        <v>307</v>
      </c>
      <c r="C16" s="157" t="s">
        <v>308</v>
      </c>
      <c r="D16" s="150" t="s">
        <v>171</v>
      </c>
      <c r="E16" s="151">
        <v>4</v>
      </c>
      <c r="F16" s="152">
        <v>0</v>
      </c>
      <c r="G16" s="152">
        <v>0</v>
      </c>
      <c r="H16" s="153">
        <v>0</v>
      </c>
      <c r="I16" s="152">
        <v>0</v>
      </c>
      <c r="J16" s="153">
        <v>0</v>
      </c>
      <c r="K16" s="154">
        <f t="shared" si="0"/>
        <v>0</v>
      </c>
      <c r="L16" s="131">
        <v>21</v>
      </c>
      <c r="M16" s="131">
        <f t="shared" si="1"/>
        <v>0</v>
      </c>
      <c r="N16" s="131">
        <v>5.2999999999999998E-4</v>
      </c>
      <c r="O16" s="131">
        <f t="shared" si="2"/>
        <v>0</v>
      </c>
      <c r="P16" s="131">
        <v>0</v>
      </c>
      <c r="Q16" s="131">
        <f t="shared" si="3"/>
        <v>0</v>
      </c>
      <c r="R16" s="131"/>
      <c r="S16" s="131" t="s">
        <v>106</v>
      </c>
      <c r="T16" s="131" t="s">
        <v>107</v>
      </c>
      <c r="U16" s="131">
        <v>0.25</v>
      </c>
      <c r="V16" s="131">
        <f t="shared" si="4"/>
        <v>1</v>
      </c>
      <c r="W16" s="131"/>
      <c r="X16" s="131" t="s">
        <v>108</v>
      </c>
      <c r="Y16" s="122"/>
      <c r="Z16" s="122"/>
      <c r="AA16" s="122"/>
      <c r="AB16" s="122"/>
      <c r="AC16" s="122"/>
      <c r="AD16" s="122"/>
      <c r="AE16" s="122"/>
      <c r="AF16" s="122"/>
      <c r="AG16" s="122" t="s">
        <v>109</v>
      </c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</row>
    <row r="17" spans="1:60" outlineLevel="1" x14ac:dyDescent="0.2">
      <c r="A17" s="148">
        <v>6</v>
      </c>
      <c r="B17" s="149" t="s">
        <v>309</v>
      </c>
      <c r="C17" s="157" t="s">
        <v>310</v>
      </c>
      <c r="D17" s="150" t="s">
        <v>140</v>
      </c>
      <c r="E17" s="151">
        <v>2</v>
      </c>
      <c r="F17" s="152">
        <v>0</v>
      </c>
      <c r="G17" s="152">
        <v>0</v>
      </c>
      <c r="H17" s="153">
        <v>0</v>
      </c>
      <c r="I17" s="152">
        <v>0</v>
      </c>
      <c r="J17" s="153">
        <v>0</v>
      </c>
      <c r="K17" s="154">
        <f t="shared" si="0"/>
        <v>0</v>
      </c>
      <c r="L17" s="131">
        <v>21</v>
      </c>
      <c r="M17" s="131">
        <f t="shared" si="1"/>
        <v>0</v>
      </c>
      <c r="N17" s="131">
        <v>1.8500000000000001E-3</v>
      </c>
      <c r="O17" s="131">
        <f t="shared" si="2"/>
        <v>0</v>
      </c>
      <c r="P17" s="131">
        <v>0</v>
      </c>
      <c r="Q17" s="131">
        <f t="shared" si="3"/>
        <v>0</v>
      </c>
      <c r="R17" s="131" t="s">
        <v>151</v>
      </c>
      <c r="S17" s="131" t="s">
        <v>115</v>
      </c>
      <c r="T17" s="131" t="s">
        <v>107</v>
      </c>
      <c r="U17" s="131">
        <v>0</v>
      </c>
      <c r="V17" s="131">
        <f t="shared" si="4"/>
        <v>0</v>
      </c>
      <c r="W17" s="131"/>
      <c r="X17" s="131" t="s">
        <v>143</v>
      </c>
      <c r="Y17" s="122"/>
      <c r="Z17" s="122"/>
      <c r="AA17" s="122"/>
      <c r="AB17" s="122"/>
      <c r="AC17" s="122"/>
      <c r="AD17" s="122"/>
      <c r="AE17" s="122"/>
      <c r="AF17" s="122"/>
      <c r="AG17" s="122" t="s">
        <v>144</v>
      </c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</row>
    <row r="18" spans="1:60" outlineLevel="1" x14ac:dyDescent="0.2">
      <c r="A18" s="148">
        <v>7</v>
      </c>
      <c r="B18" s="149" t="s">
        <v>311</v>
      </c>
      <c r="C18" s="157" t="s">
        <v>312</v>
      </c>
      <c r="D18" s="150" t="s">
        <v>140</v>
      </c>
      <c r="E18" s="151">
        <v>2</v>
      </c>
      <c r="F18" s="152">
        <v>0</v>
      </c>
      <c r="G18" s="152">
        <v>0</v>
      </c>
      <c r="H18" s="153">
        <v>0</v>
      </c>
      <c r="I18" s="152">
        <v>0</v>
      </c>
      <c r="J18" s="153">
        <v>0</v>
      </c>
      <c r="K18" s="154">
        <f t="shared" si="0"/>
        <v>0</v>
      </c>
      <c r="L18" s="131">
        <v>21</v>
      </c>
      <c r="M18" s="131">
        <f t="shared" si="1"/>
        <v>0</v>
      </c>
      <c r="N18" s="131">
        <v>2.3E-3</v>
      </c>
      <c r="O18" s="131">
        <f t="shared" si="2"/>
        <v>0</v>
      </c>
      <c r="P18" s="131">
        <v>0</v>
      </c>
      <c r="Q18" s="131">
        <f t="shared" si="3"/>
        <v>0</v>
      </c>
      <c r="R18" s="131" t="s">
        <v>151</v>
      </c>
      <c r="S18" s="131" t="s">
        <v>115</v>
      </c>
      <c r="T18" s="131" t="s">
        <v>107</v>
      </c>
      <c r="U18" s="131">
        <v>0</v>
      </c>
      <c r="V18" s="131">
        <f t="shared" si="4"/>
        <v>0</v>
      </c>
      <c r="W18" s="131"/>
      <c r="X18" s="131" t="s">
        <v>143</v>
      </c>
      <c r="Y18" s="122"/>
      <c r="Z18" s="122"/>
      <c r="AA18" s="122"/>
      <c r="AB18" s="122"/>
      <c r="AC18" s="122"/>
      <c r="AD18" s="122"/>
      <c r="AE18" s="122"/>
      <c r="AF18" s="122"/>
      <c r="AG18" s="122" t="s">
        <v>144</v>
      </c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</row>
    <row r="19" spans="1:60" outlineLevel="1" x14ac:dyDescent="0.2">
      <c r="A19" s="148">
        <v>8</v>
      </c>
      <c r="B19" s="149" t="s">
        <v>313</v>
      </c>
      <c r="C19" s="157" t="s">
        <v>314</v>
      </c>
      <c r="D19" s="150" t="s">
        <v>140</v>
      </c>
      <c r="E19" s="151">
        <v>88</v>
      </c>
      <c r="F19" s="152">
        <v>0</v>
      </c>
      <c r="G19" s="152">
        <v>0</v>
      </c>
      <c r="H19" s="153">
        <v>0</v>
      </c>
      <c r="I19" s="152">
        <v>0</v>
      </c>
      <c r="J19" s="153">
        <v>0</v>
      </c>
      <c r="K19" s="154">
        <f t="shared" si="0"/>
        <v>0</v>
      </c>
      <c r="L19" s="131">
        <v>21</v>
      </c>
      <c r="M19" s="131">
        <f t="shared" si="1"/>
        <v>0</v>
      </c>
      <c r="N19" s="131">
        <v>2E-3</v>
      </c>
      <c r="O19" s="131">
        <f t="shared" si="2"/>
        <v>0.18</v>
      </c>
      <c r="P19" s="131">
        <v>0</v>
      </c>
      <c r="Q19" s="131">
        <f t="shared" si="3"/>
        <v>0</v>
      </c>
      <c r="R19" s="131"/>
      <c r="S19" s="131" t="s">
        <v>106</v>
      </c>
      <c r="T19" s="131" t="s">
        <v>107</v>
      </c>
      <c r="U19" s="131">
        <v>0</v>
      </c>
      <c r="V19" s="131">
        <f t="shared" si="4"/>
        <v>0</v>
      </c>
      <c r="W19" s="131"/>
      <c r="X19" s="131" t="s">
        <v>108</v>
      </c>
      <c r="Y19" s="122"/>
      <c r="Z19" s="122"/>
      <c r="AA19" s="122"/>
      <c r="AB19" s="122"/>
      <c r="AC19" s="122"/>
      <c r="AD19" s="122"/>
      <c r="AE19" s="122"/>
      <c r="AF19" s="122"/>
      <c r="AG19" s="122" t="s">
        <v>109</v>
      </c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</row>
    <row r="20" spans="1:60" outlineLevel="1" x14ac:dyDescent="0.2">
      <c r="A20" s="148">
        <v>9</v>
      </c>
      <c r="B20" s="149" t="s">
        <v>315</v>
      </c>
      <c r="C20" s="157" t="s">
        <v>316</v>
      </c>
      <c r="D20" s="150" t="s">
        <v>140</v>
      </c>
      <c r="E20" s="151">
        <v>88</v>
      </c>
      <c r="F20" s="152">
        <v>0</v>
      </c>
      <c r="G20" s="152">
        <v>0</v>
      </c>
      <c r="H20" s="153">
        <v>0</v>
      </c>
      <c r="I20" s="152">
        <v>0</v>
      </c>
      <c r="J20" s="153">
        <v>0</v>
      </c>
      <c r="K20" s="154">
        <f t="shared" si="0"/>
        <v>0</v>
      </c>
      <c r="L20" s="131">
        <v>21</v>
      </c>
      <c r="M20" s="131">
        <f t="shared" si="1"/>
        <v>0</v>
      </c>
      <c r="N20" s="131">
        <v>2E-3</v>
      </c>
      <c r="O20" s="131">
        <f t="shared" si="2"/>
        <v>0.18</v>
      </c>
      <c r="P20" s="131">
        <v>0</v>
      </c>
      <c r="Q20" s="131">
        <f t="shared" si="3"/>
        <v>0</v>
      </c>
      <c r="R20" s="131" t="s">
        <v>151</v>
      </c>
      <c r="S20" s="131" t="s">
        <v>115</v>
      </c>
      <c r="T20" s="131" t="s">
        <v>107</v>
      </c>
      <c r="U20" s="131">
        <v>0</v>
      </c>
      <c r="V20" s="131">
        <f t="shared" si="4"/>
        <v>0</v>
      </c>
      <c r="W20" s="131"/>
      <c r="X20" s="131" t="s">
        <v>143</v>
      </c>
      <c r="Y20" s="122"/>
      <c r="Z20" s="122"/>
      <c r="AA20" s="122"/>
      <c r="AB20" s="122"/>
      <c r="AC20" s="122"/>
      <c r="AD20" s="122"/>
      <c r="AE20" s="122"/>
      <c r="AF20" s="122"/>
      <c r="AG20" s="122" t="s">
        <v>144</v>
      </c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</row>
    <row r="21" spans="1:60" outlineLevel="1" x14ac:dyDescent="0.2">
      <c r="A21" s="148">
        <v>10</v>
      </c>
      <c r="B21" s="149" t="s">
        <v>317</v>
      </c>
      <c r="C21" s="157" t="s">
        <v>318</v>
      </c>
      <c r="D21" s="150" t="s">
        <v>140</v>
      </c>
      <c r="E21" s="151">
        <v>2</v>
      </c>
      <c r="F21" s="152">
        <v>0</v>
      </c>
      <c r="G21" s="152">
        <v>0</v>
      </c>
      <c r="H21" s="153">
        <v>0</v>
      </c>
      <c r="I21" s="152">
        <v>0</v>
      </c>
      <c r="J21" s="153">
        <v>0</v>
      </c>
      <c r="K21" s="154">
        <f t="shared" si="0"/>
        <v>0</v>
      </c>
      <c r="L21" s="131">
        <v>21</v>
      </c>
      <c r="M21" s="131">
        <f t="shared" si="1"/>
        <v>0</v>
      </c>
      <c r="N21" s="131">
        <v>0</v>
      </c>
      <c r="O21" s="131">
        <f t="shared" si="2"/>
        <v>0</v>
      </c>
      <c r="P21" s="131">
        <v>0</v>
      </c>
      <c r="Q21" s="131">
        <f t="shared" si="3"/>
        <v>0</v>
      </c>
      <c r="R21" s="131"/>
      <c r="S21" s="131" t="s">
        <v>106</v>
      </c>
      <c r="T21" s="131" t="s">
        <v>107</v>
      </c>
      <c r="U21" s="131">
        <v>0</v>
      </c>
      <c r="V21" s="131">
        <f t="shared" si="4"/>
        <v>0</v>
      </c>
      <c r="W21" s="131"/>
      <c r="X21" s="131" t="s">
        <v>108</v>
      </c>
      <c r="Y21" s="122"/>
      <c r="Z21" s="122"/>
      <c r="AA21" s="122"/>
      <c r="AB21" s="122"/>
      <c r="AC21" s="122"/>
      <c r="AD21" s="122"/>
      <c r="AE21" s="122"/>
      <c r="AF21" s="122"/>
      <c r="AG21" s="122" t="s">
        <v>109</v>
      </c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</row>
    <row r="22" spans="1:60" outlineLevel="1" x14ac:dyDescent="0.2">
      <c r="A22" s="148">
        <v>11</v>
      </c>
      <c r="B22" s="149" t="s">
        <v>319</v>
      </c>
      <c r="C22" s="157" t="s">
        <v>320</v>
      </c>
      <c r="D22" s="150" t="s">
        <v>140</v>
      </c>
      <c r="E22" s="151">
        <v>2</v>
      </c>
      <c r="F22" s="152">
        <v>0</v>
      </c>
      <c r="G22" s="152">
        <v>0</v>
      </c>
      <c r="H22" s="153">
        <v>0</v>
      </c>
      <c r="I22" s="152">
        <v>0</v>
      </c>
      <c r="J22" s="153">
        <v>0</v>
      </c>
      <c r="K22" s="154">
        <f t="shared" si="0"/>
        <v>0</v>
      </c>
      <c r="L22" s="131">
        <v>21</v>
      </c>
      <c r="M22" s="131">
        <f t="shared" si="1"/>
        <v>0</v>
      </c>
      <c r="N22" s="131">
        <v>0</v>
      </c>
      <c r="O22" s="131">
        <f t="shared" si="2"/>
        <v>0</v>
      </c>
      <c r="P22" s="131">
        <v>0</v>
      </c>
      <c r="Q22" s="131">
        <f t="shared" si="3"/>
        <v>0</v>
      </c>
      <c r="R22" s="131"/>
      <c r="S22" s="131" t="s">
        <v>106</v>
      </c>
      <c r="T22" s="131" t="s">
        <v>107</v>
      </c>
      <c r="U22" s="131">
        <v>0</v>
      </c>
      <c r="V22" s="131">
        <f t="shared" si="4"/>
        <v>0</v>
      </c>
      <c r="W22" s="131"/>
      <c r="X22" s="131" t="s">
        <v>143</v>
      </c>
      <c r="Y22" s="122"/>
      <c r="Z22" s="122"/>
      <c r="AA22" s="122"/>
      <c r="AB22" s="122"/>
      <c r="AC22" s="122"/>
      <c r="AD22" s="122"/>
      <c r="AE22" s="122"/>
      <c r="AF22" s="122"/>
      <c r="AG22" s="122" t="s">
        <v>144</v>
      </c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</row>
    <row r="23" spans="1:60" outlineLevel="1" x14ac:dyDescent="0.2">
      <c r="A23" s="148">
        <v>12</v>
      </c>
      <c r="B23" s="149" t="s">
        <v>321</v>
      </c>
      <c r="C23" s="157" t="s">
        <v>322</v>
      </c>
      <c r="D23" s="150" t="s">
        <v>140</v>
      </c>
      <c r="E23" s="151">
        <v>2</v>
      </c>
      <c r="F23" s="152">
        <v>0</v>
      </c>
      <c r="G23" s="152">
        <v>0</v>
      </c>
      <c r="H23" s="153">
        <v>0</v>
      </c>
      <c r="I23" s="152">
        <v>0</v>
      </c>
      <c r="J23" s="153">
        <v>0</v>
      </c>
      <c r="K23" s="154">
        <f t="shared" si="0"/>
        <v>0</v>
      </c>
      <c r="L23" s="131">
        <v>21</v>
      </c>
      <c r="M23" s="131">
        <f t="shared" si="1"/>
        <v>0</v>
      </c>
      <c r="N23" s="131">
        <v>0</v>
      </c>
      <c r="O23" s="131">
        <f t="shared" si="2"/>
        <v>0</v>
      </c>
      <c r="P23" s="131">
        <v>0</v>
      </c>
      <c r="Q23" s="131">
        <f t="shared" si="3"/>
        <v>0</v>
      </c>
      <c r="R23" s="131"/>
      <c r="S23" s="131" t="s">
        <v>106</v>
      </c>
      <c r="T23" s="131" t="s">
        <v>107</v>
      </c>
      <c r="U23" s="131">
        <v>0</v>
      </c>
      <c r="V23" s="131">
        <f t="shared" si="4"/>
        <v>0</v>
      </c>
      <c r="W23" s="131"/>
      <c r="X23" s="131" t="s">
        <v>108</v>
      </c>
      <c r="Y23" s="122"/>
      <c r="Z23" s="122"/>
      <c r="AA23" s="122"/>
      <c r="AB23" s="122"/>
      <c r="AC23" s="122"/>
      <c r="AD23" s="122"/>
      <c r="AE23" s="122"/>
      <c r="AF23" s="122"/>
      <c r="AG23" s="122" t="s">
        <v>109</v>
      </c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</row>
    <row r="24" spans="1:60" outlineLevel="1" x14ac:dyDescent="0.2">
      <c r="A24" s="148">
        <v>13</v>
      </c>
      <c r="B24" s="149" t="s">
        <v>323</v>
      </c>
      <c r="C24" s="157" t="s">
        <v>324</v>
      </c>
      <c r="D24" s="150" t="s">
        <v>140</v>
      </c>
      <c r="E24" s="151">
        <v>2</v>
      </c>
      <c r="F24" s="152">
        <v>0</v>
      </c>
      <c r="G24" s="152">
        <v>0</v>
      </c>
      <c r="H24" s="153">
        <v>0</v>
      </c>
      <c r="I24" s="152">
        <v>0</v>
      </c>
      <c r="J24" s="153">
        <v>0</v>
      </c>
      <c r="K24" s="154">
        <f t="shared" si="0"/>
        <v>0</v>
      </c>
      <c r="L24" s="131">
        <v>21</v>
      </c>
      <c r="M24" s="131">
        <f t="shared" si="1"/>
        <v>0</v>
      </c>
      <c r="N24" s="131">
        <v>0</v>
      </c>
      <c r="O24" s="131">
        <f t="shared" si="2"/>
        <v>0</v>
      </c>
      <c r="P24" s="131">
        <v>0</v>
      </c>
      <c r="Q24" s="131">
        <f t="shared" si="3"/>
        <v>0</v>
      </c>
      <c r="R24" s="131"/>
      <c r="S24" s="131" t="s">
        <v>106</v>
      </c>
      <c r="T24" s="131" t="s">
        <v>107</v>
      </c>
      <c r="U24" s="131">
        <v>0</v>
      </c>
      <c r="V24" s="131">
        <f t="shared" si="4"/>
        <v>0</v>
      </c>
      <c r="W24" s="131"/>
      <c r="X24" s="131" t="s">
        <v>143</v>
      </c>
      <c r="Y24" s="122"/>
      <c r="Z24" s="122"/>
      <c r="AA24" s="122"/>
      <c r="AB24" s="122"/>
      <c r="AC24" s="122"/>
      <c r="AD24" s="122"/>
      <c r="AE24" s="122"/>
      <c r="AF24" s="122"/>
      <c r="AG24" s="122" t="s">
        <v>144</v>
      </c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</row>
    <row r="25" spans="1:60" x14ac:dyDescent="0.2">
      <c r="A25" s="135" t="s">
        <v>101</v>
      </c>
      <c r="B25" s="136" t="s">
        <v>63</v>
      </c>
      <c r="C25" s="156" t="s">
        <v>64</v>
      </c>
      <c r="D25" s="137"/>
      <c r="E25" s="138"/>
      <c r="F25" s="139"/>
      <c r="G25" s="139">
        <f>SUMIF(AG26:AG45,"&lt;&gt;NOR",G26:G45)</f>
        <v>0</v>
      </c>
      <c r="H25" s="139"/>
      <c r="I25" s="139">
        <f>SUM(I26:I45)</f>
        <v>0</v>
      </c>
      <c r="J25" s="139"/>
      <c r="K25" s="140">
        <f>SUM(K26:K45)</f>
        <v>0</v>
      </c>
      <c r="L25" s="134"/>
      <c r="M25" s="134">
        <f>SUM(M26:M45)</f>
        <v>0</v>
      </c>
      <c r="N25" s="134"/>
      <c r="O25" s="134">
        <f>SUM(O26:O45)</f>
        <v>1.5800000000000003</v>
      </c>
      <c r="P25" s="134"/>
      <c r="Q25" s="134">
        <f>SUM(Q26:Q45)</f>
        <v>0</v>
      </c>
      <c r="R25" s="134"/>
      <c r="S25" s="134"/>
      <c r="T25" s="134"/>
      <c r="U25" s="134"/>
      <c r="V25" s="134">
        <f>SUM(V26:V45)</f>
        <v>98.85</v>
      </c>
      <c r="W25" s="134"/>
      <c r="X25" s="134"/>
      <c r="AG25" t="s">
        <v>102</v>
      </c>
    </row>
    <row r="26" spans="1:60" outlineLevel="1" x14ac:dyDescent="0.2">
      <c r="A26" s="148">
        <v>14</v>
      </c>
      <c r="B26" s="149" t="s">
        <v>325</v>
      </c>
      <c r="C26" s="157" t="s">
        <v>326</v>
      </c>
      <c r="D26" s="150" t="s">
        <v>140</v>
      </c>
      <c r="E26" s="151">
        <v>24</v>
      </c>
      <c r="F26" s="152">
        <v>0</v>
      </c>
      <c r="G26" s="152">
        <v>0</v>
      </c>
      <c r="H26" s="153">
        <v>0</v>
      </c>
      <c r="I26" s="152">
        <v>0</v>
      </c>
      <c r="J26" s="153">
        <v>0</v>
      </c>
      <c r="K26" s="154">
        <f t="shared" ref="K26:K45" si="5">ROUND(E26*J26,2)</f>
        <v>0</v>
      </c>
      <c r="L26" s="131">
        <v>21</v>
      </c>
      <c r="M26" s="131">
        <f t="shared" ref="M26:M45" si="6">G26*(1+L26/100)</f>
        <v>0</v>
      </c>
      <c r="N26" s="131">
        <v>1.8669999999999999E-2</v>
      </c>
      <c r="O26" s="131">
        <f t="shared" ref="O26:O45" si="7">ROUND(E26*N26,2)</f>
        <v>0.45</v>
      </c>
      <c r="P26" s="131">
        <v>0</v>
      </c>
      <c r="Q26" s="131">
        <f t="shared" ref="Q26:Q45" si="8">ROUND(E26*P26,2)</f>
        <v>0</v>
      </c>
      <c r="R26" s="131"/>
      <c r="S26" s="131" t="s">
        <v>106</v>
      </c>
      <c r="T26" s="131" t="s">
        <v>107</v>
      </c>
      <c r="U26" s="131">
        <v>2.92136</v>
      </c>
      <c r="V26" s="131">
        <f t="shared" ref="V26:V45" si="9">ROUND(E26*U26,2)</f>
        <v>70.11</v>
      </c>
      <c r="W26" s="131"/>
      <c r="X26" s="131" t="s">
        <v>133</v>
      </c>
      <c r="Y26" s="122"/>
      <c r="Z26" s="122"/>
      <c r="AA26" s="122"/>
      <c r="AB26" s="122"/>
      <c r="AC26" s="122"/>
      <c r="AD26" s="122"/>
      <c r="AE26" s="122"/>
      <c r="AF26" s="122"/>
      <c r="AG26" s="122" t="s">
        <v>134</v>
      </c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</row>
    <row r="27" spans="1:60" outlineLevel="1" x14ac:dyDescent="0.2">
      <c r="A27" s="148">
        <v>15</v>
      </c>
      <c r="B27" s="149" t="s">
        <v>327</v>
      </c>
      <c r="C27" s="157" t="s">
        <v>328</v>
      </c>
      <c r="D27" s="150" t="s">
        <v>140</v>
      </c>
      <c r="E27" s="151">
        <v>7</v>
      </c>
      <c r="F27" s="152">
        <v>0</v>
      </c>
      <c r="G27" s="152">
        <v>0</v>
      </c>
      <c r="H27" s="153">
        <v>0</v>
      </c>
      <c r="I27" s="152">
        <v>0</v>
      </c>
      <c r="J27" s="153">
        <v>0</v>
      </c>
      <c r="K27" s="154">
        <f t="shared" si="5"/>
        <v>0</v>
      </c>
      <c r="L27" s="131">
        <v>21</v>
      </c>
      <c r="M27" s="131">
        <f t="shared" si="6"/>
        <v>0</v>
      </c>
      <c r="N27" s="131">
        <v>1.8669999999999999E-2</v>
      </c>
      <c r="O27" s="131">
        <f t="shared" si="7"/>
        <v>0.13</v>
      </c>
      <c r="P27" s="131">
        <v>0</v>
      </c>
      <c r="Q27" s="131">
        <f t="shared" si="8"/>
        <v>0</v>
      </c>
      <c r="R27" s="131"/>
      <c r="S27" s="131" t="s">
        <v>115</v>
      </c>
      <c r="T27" s="131" t="s">
        <v>107</v>
      </c>
      <c r="U27" s="131">
        <v>0</v>
      </c>
      <c r="V27" s="131">
        <f t="shared" si="9"/>
        <v>0</v>
      </c>
      <c r="W27" s="131"/>
      <c r="X27" s="131" t="s">
        <v>133</v>
      </c>
      <c r="Y27" s="122"/>
      <c r="Z27" s="122"/>
      <c r="AA27" s="122"/>
      <c r="AB27" s="122"/>
      <c r="AC27" s="122"/>
      <c r="AD27" s="122"/>
      <c r="AE27" s="122"/>
      <c r="AF27" s="122"/>
      <c r="AG27" s="122" t="s">
        <v>134</v>
      </c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</row>
    <row r="28" spans="1:60" outlineLevel="1" x14ac:dyDescent="0.2">
      <c r="A28" s="148">
        <v>16</v>
      </c>
      <c r="B28" s="149" t="s">
        <v>329</v>
      </c>
      <c r="C28" s="157" t="s">
        <v>330</v>
      </c>
      <c r="D28" s="150" t="s">
        <v>140</v>
      </c>
      <c r="E28" s="151">
        <v>2</v>
      </c>
      <c r="F28" s="152">
        <v>0</v>
      </c>
      <c r="G28" s="152">
        <v>0</v>
      </c>
      <c r="H28" s="153">
        <v>0</v>
      </c>
      <c r="I28" s="152">
        <v>0</v>
      </c>
      <c r="J28" s="153">
        <v>0</v>
      </c>
      <c r="K28" s="154">
        <f t="shared" si="5"/>
        <v>0</v>
      </c>
      <c r="L28" s="131">
        <v>21</v>
      </c>
      <c r="M28" s="131">
        <f t="shared" si="6"/>
        <v>0</v>
      </c>
      <c r="N28" s="131">
        <v>1.8669999999999999E-2</v>
      </c>
      <c r="O28" s="131">
        <f t="shared" si="7"/>
        <v>0.04</v>
      </c>
      <c r="P28" s="131">
        <v>0</v>
      </c>
      <c r="Q28" s="131">
        <f t="shared" si="8"/>
        <v>0</v>
      </c>
      <c r="R28" s="131"/>
      <c r="S28" s="131" t="s">
        <v>106</v>
      </c>
      <c r="T28" s="131" t="s">
        <v>107</v>
      </c>
      <c r="U28" s="131">
        <v>2.92136</v>
      </c>
      <c r="V28" s="131">
        <f t="shared" si="9"/>
        <v>5.84</v>
      </c>
      <c r="W28" s="131"/>
      <c r="X28" s="131" t="s">
        <v>133</v>
      </c>
      <c r="Y28" s="122"/>
      <c r="Z28" s="122"/>
      <c r="AA28" s="122"/>
      <c r="AB28" s="122"/>
      <c r="AC28" s="122"/>
      <c r="AD28" s="122"/>
      <c r="AE28" s="122"/>
      <c r="AF28" s="122"/>
      <c r="AG28" s="122" t="s">
        <v>134</v>
      </c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</row>
    <row r="29" spans="1:60" outlineLevel="1" x14ac:dyDescent="0.2">
      <c r="A29" s="148">
        <v>17</v>
      </c>
      <c r="B29" s="149" t="s">
        <v>167</v>
      </c>
      <c r="C29" s="157" t="s">
        <v>168</v>
      </c>
      <c r="D29" s="150" t="s">
        <v>140</v>
      </c>
      <c r="E29" s="151">
        <v>10</v>
      </c>
      <c r="F29" s="152">
        <v>0</v>
      </c>
      <c r="G29" s="152">
        <v>0</v>
      </c>
      <c r="H29" s="153">
        <v>0</v>
      </c>
      <c r="I29" s="152">
        <v>0</v>
      </c>
      <c r="J29" s="153">
        <v>0</v>
      </c>
      <c r="K29" s="154">
        <f t="shared" si="5"/>
        <v>0</v>
      </c>
      <c r="L29" s="131">
        <v>21</v>
      </c>
      <c r="M29" s="131">
        <f t="shared" si="6"/>
        <v>0</v>
      </c>
      <c r="N29" s="131">
        <v>6.4099999999999999E-3</v>
      </c>
      <c r="O29" s="131">
        <f t="shared" si="7"/>
        <v>0.06</v>
      </c>
      <c r="P29" s="131">
        <v>0</v>
      </c>
      <c r="Q29" s="131">
        <f t="shared" si="8"/>
        <v>0</v>
      </c>
      <c r="R29" s="131"/>
      <c r="S29" s="131" t="s">
        <v>115</v>
      </c>
      <c r="T29" s="131" t="s">
        <v>107</v>
      </c>
      <c r="U29" s="131">
        <v>0</v>
      </c>
      <c r="V29" s="131">
        <f t="shared" si="9"/>
        <v>0</v>
      </c>
      <c r="W29" s="131"/>
      <c r="X29" s="131" t="s">
        <v>133</v>
      </c>
      <c r="Y29" s="122"/>
      <c r="Z29" s="122"/>
      <c r="AA29" s="122"/>
      <c r="AB29" s="122"/>
      <c r="AC29" s="122"/>
      <c r="AD29" s="122"/>
      <c r="AE29" s="122"/>
      <c r="AF29" s="122"/>
      <c r="AG29" s="122" t="s">
        <v>134</v>
      </c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</row>
    <row r="30" spans="1:60" outlineLevel="1" x14ac:dyDescent="0.2">
      <c r="A30" s="148">
        <v>18</v>
      </c>
      <c r="B30" s="149" t="s">
        <v>331</v>
      </c>
      <c r="C30" s="157" t="s">
        <v>332</v>
      </c>
      <c r="D30" s="150" t="s">
        <v>171</v>
      </c>
      <c r="E30" s="151">
        <v>6</v>
      </c>
      <c r="F30" s="152">
        <v>0</v>
      </c>
      <c r="G30" s="152">
        <v>0</v>
      </c>
      <c r="H30" s="153">
        <v>0</v>
      </c>
      <c r="I30" s="152">
        <v>0</v>
      </c>
      <c r="J30" s="153">
        <v>0</v>
      </c>
      <c r="K30" s="154">
        <f t="shared" si="5"/>
        <v>0</v>
      </c>
      <c r="L30" s="131">
        <v>21</v>
      </c>
      <c r="M30" s="131">
        <f t="shared" si="6"/>
        <v>0</v>
      </c>
      <c r="N30" s="131">
        <v>1.444E-2</v>
      </c>
      <c r="O30" s="131">
        <f t="shared" si="7"/>
        <v>0.09</v>
      </c>
      <c r="P30" s="131">
        <v>0</v>
      </c>
      <c r="Q30" s="131">
        <f t="shared" si="8"/>
        <v>0</v>
      </c>
      <c r="R30" s="131"/>
      <c r="S30" s="131" t="s">
        <v>115</v>
      </c>
      <c r="T30" s="131" t="s">
        <v>107</v>
      </c>
      <c r="U30" s="131">
        <v>1.25</v>
      </c>
      <c r="V30" s="131">
        <f t="shared" si="9"/>
        <v>7.5</v>
      </c>
      <c r="W30" s="131"/>
      <c r="X30" s="131" t="s">
        <v>108</v>
      </c>
      <c r="Y30" s="122"/>
      <c r="Z30" s="122"/>
      <c r="AA30" s="122"/>
      <c r="AB30" s="122"/>
      <c r="AC30" s="122"/>
      <c r="AD30" s="122"/>
      <c r="AE30" s="122"/>
      <c r="AF30" s="122"/>
      <c r="AG30" s="122" t="s">
        <v>109</v>
      </c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</row>
    <row r="31" spans="1:60" outlineLevel="1" x14ac:dyDescent="0.2">
      <c r="A31" s="148">
        <v>19</v>
      </c>
      <c r="B31" s="149" t="s">
        <v>333</v>
      </c>
      <c r="C31" s="157" t="s">
        <v>334</v>
      </c>
      <c r="D31" s="150" t="s">
        <v>140</v>
      </c>
      <c r="E31" s="151">
        <v>19</v>
      </c>
      <c r="F31" s="152">
        <v>0</v>
      </c>
      <c r="G31" s="152">
        <v>0</v>
      </c>
      <c r="H31" s="153">
        <v>0</v>
      </c>
      <c r="I31" s="152">
        <v>0</v>
      </c>
      <c r="J31" s="153">
        <v>0</v>
      </c>
      <c r="K31" s="154">
        <f t="shared" si="5"/>
        <v>0</v>
      </c>
      <c r="L31" s="131">
        <v>21</v>
      </c>
      <c r="M31" s="131">
        <f t="shared" si="6"/>
        <v>0</v>
      </c>
      <c r="N31" s="131">
        <v>2.962E-2</v>
      </c>
      <c r="O31" s="131">
        <f t="shared" si="7"/>
        <v>0.56000000000000005</v>
      </c>
      <c r="P31" s="131">
        <v>0</v>
      </c>
      <c r="Q31" s="131">
        <f t="shared" si="8"/>
        <v>0</v>
      </c>
      <c r="R31" s="131"/>
      <c r="S31" s="131" t="s">
        <v>115</v>
      </c>
      <c r="T31" s="131" t="s">
        <v>107</v>
      </c>
      <c r="U31" s="131">
        <v>0</v>
      </c>
      <c r="V31" s="131">
        <f t="shared" si="9"/>
        <v>0</v>
      </c>
      <c r="W31" s="131"/>
      <c r="X31" s="131" t="s">
        <v>133</v>
      </c>
      <c r="Y31" s="122"/>
      <c r="Z31" s="122"/>
      <c r="AA31" s="122"/>
      <c r="AB31" s="122"/>
      <c r="AC31" s="122"/>
      <c r="AD31" s="122"/>
      <c r="AE31" s="122"/>
      <c r="AF31" s="122"/>
      <c r="AG31" s="122" t="s">
        <v>134</v>
      </c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</row>
    <row r="32" spans="1:60" outlineLevel="1" x14ac:dyDescent="0.2">
      <c r="A32" s="148">
        <v>20</v>
      </c>
      <c r="B32" s="149" t="s">
        <v>335</v>
      </c>
      <c r="C32" s="157" t="s">
        <v>336</v>
      </c>
      <c r="D32" s="150" t="s">
        <v>140</v>
      </c>
      <c r="E32" s="151">
        <v>2</v>
      </c>
      <c r="F32" s="152">
        <v>0</v>
      </c>
      <c r="G32" s="152">
        <v>0</v>
      </c>
      <c r="H32" s="153">
        <v>0</v>
      </c>
      <c r="I32" s="152">
        <v>0</v>
      </c>
      <c r="J32" s="153">
        <v>0</v>
      </c>
      <c r="K32" s="154">
        <f t="shared" si="5"/>
        <v>0</v>
      </c>
      <c r="L32" s="131">
        <v>21</v>
      </c>
      <c r="M32" s="131">
        <f t="shared" si="6"/>
        <v>0</v>
      </c>
      <c r="N32" s="131">
        <v>2.962E-2</v>
      </c>
      <c r="O32" s="131">
        <f t="shared" si="7"/>
        <v>0.06</v>
      </c>
      <c r="P32" s="131">
        <v>0</v>
      </c>
      <c r="Q32" s="131">
        <f t="shared" si="8"/>
        <v>0</v>
      </c>
      <c r="R32" s="131"/>
      <c r="S32" s="131" t="s">
        <v>106</v>
      </c>
      <c r="T32" s="131" t="s">
        <v>107</v>
      </c>
      <c r="U32" s="131">
        <v>2.6510899999999999</v>
      </c>
      <c r="V32" s="131">
        <f t="shared" si="9"/>
        <v>5.3</v>
      </c>
      <c r="W32" s="131"/>
      <c r="X32" s="131" t="s">
        <v>133</v>
      </c>
      <c r="Y32" s="122"/>
      <c r="Z32" s="122"/>
      <c r="AA32" s="122"/>
      <c r="AB32" s="122"/>
      <c r="AC32" s="122"/>
      <c r="AD32" s="122"/>
      <c r="AE32" s="122"/>
      <c r="AF32" s="122"/>
      <c r="AG32" s="122" t="s">
        <v>134</v>
      </c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</row>
    <row r="33" spans="1:60" outlineLevel="1" x14ac:dyDescent="0.2">
      <c r="A33" s="148">
        <v>21</v>
      </c>
      <c r="B33" s="149" t="s">
        <v>337</v>
      </c>
      <c r="C33" s="157" t="s">
        <v>338</v>
      </c>
      <c r="D33" s="150" t="s">
        <v>140</v>
      </c>
      <c r="E33" s="151">
        <v>20</v>
      </c>
      <c r="F33" s="152">
        <v>0</v>
      </c>
      <c r="G33" s="152">
        <v>0</v>
      </c>
      <c r="H33" s="153">
        <v>0</v>
      </c>
      <c r="I33" s="152">
        <v>0</v>
      </c>
      <c r="J33" s="153">
        <v>0</v>
      </c>
      <c r="K33" s="154">
        <f t="shared" si="5"/>
        <v>0</v>
      </c>
      <c r="L33" s="131">
        <v>21</v>
      </c>
      <c r="M33" s="131">
        <f t="shared" si="6"/>
        <v>0</v>
      </c>
      <c r="N33" s="131">
        <v>0</v>
      </c>
      <c r="O33" s="131">
        <f t="shared" si="7"/>
        <v>0</v>
      </c>
      <c r="P33" s="131">
        <v>0</v>
      </c>
      <c r="Q33" s="131">
        <f t="shared" si="8"/>
        <v>0</v>
      </c>
      <c r="R33" s="131"/>
      <c r="S33" s="131" t="s">
        <v>106</v>
      </c>
      <c r="T33" s="131" t="s">
        <v>107</v>
      </c>
      <c r="U33" s="131">
        <v>0</v>
      </c>
      <c r="V33" s="131">
        <f t="shared" si="9"/>
        <v>0</v>
      </c>
      <c r="W33" s="131"/>
      <c r="X33" s="131" t="s">
        <v>108</v>
      </c>
      <c r="Y33" s="122"/>
      <c r="Z33" s="122"/>
      <c r="AA33" s="122"/>
      <c r="AB33" s="122"/>
      <c r="AC33" s="122"/>
      <c r="AD33" s="122"/>
      <c r="AE33" s="122"/>
      <c r="AF33" s="122"/>
      <c r="AG33" s="122" t="s">
        <v>109</v>
      </c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</row>
    <row r="34" spans="1:60" outlineLevel="1" x14ac:dyDescent="0.2">
      <c r="A34" s="148">
        <v>22</v>
      </c>
      <c r="B34" s="149" t="s">
        <v>339</v>
      </c>
      <c r="C34" s="157" t="s">
        <v>340</v>
      </c>
      <c r="D34" s="150" t="s">
        <v>140</v>
      </c>
      <c r="E34" s="151">
        <v>20</v>
      </c>
      <c r="F34" s="152">
        <v>0</v>
      </c>
      <c r="G34" s="152">
        <v>0</v>
      </c>
      <c r="H34" s="153">
        <v>0</v>
      </c>
      <c r="I34" s="152">
        <v>0</v>
      </c>
      <c r="J34" s="153">
        <v>0</v>
      </c>
      <c r="K34" s="154">
        <f t="shared" si="5"/>
        <v>0</v>
      </c>
      <c r="L34" s="131">
        <v>21</v>
      </c>
      <c r="M34" s="131">
        <f t="shared" si="6"/>
        <v>0</v>
      </c>
      <c r="N34" s="131">
        <v>0</v>
      </c>
      <c r="O34" s="131">
        <f t="shared" si="7"/>
        <v>0</v>
      </c>
      <c r="P34" s="131">
        <v>0</v>
      </c>
      <c r="Q34" s="131">
        <f t="shared" si="8"/>
        <v>0</v>
      </c>
      <c r="R34" s="131"/>
      <c r="S34" s="131" t="s">
        <v>106</v>
      </c>
      <c r="T34" s="131" t="s">
        <v>107</v>
      </c>
      <c r="U34" s="131">
        <v>0</v>
      </c>
      <c r="V34" s="131">
        <f t="shared" si="9"/>
        <v>0</v>
      </c>
      <c r="W34" s="131"/>
      <c r="X34" s="131" t="s">
        <v>143</v>
      </c>
      <c r="Y34" s="122"/>
      <c r="Z34" s="122"/>
      <c r="AA34" s="122"/>
      <c r="AB34" s="122"/>
      <c r="AC34" s="122"/>
      <c r="AD34" s="122"/>
      <c r="AE34" s="122"/>
      <c r="AF34" s="122"/>
      <c r="AG34" s="122" t="s">
        <v>144</v>
      </c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</row>
    <row r="35" spans="1:60" outlineLevel="1" x14ac:dyDescent="0.2">
      <c r="A35" s="148">
        <v>23</v>
      </c>
      <c r="B35" s="149" t="s">
        <v>341</v>
      </c>
      <c r="C35" s="157" t="s">
        <v>342</v>
      </c>
      <c r="D35" s="150" t="s">
        <v>140</v>
      </c>
      <c r="E35" s="151">
        <v>4</v>
      </c>
      <c r="F35" s="152">
        <v>0</v>
      </c>
      <c r="G35" s="152">
        <v>0</v>
      </c>
      <c r="H35" s="153">
        <v>0</v>
      </c>
      <c r="I35" s="152">
        <v>0</v>
      </c>
      <c r="J35" s="153">
        <v>0</v>
      </c>
      <c r="K35" s="154">
        <f t="shared" si="5"/>
        <v>0</v>
      </c>
      <c r="L35" s="131">
        <v>21</v>
      </c>
      <c r="M35" s="131">
        <f t="shared" si="6"/>
        <v>0</v>
      </c>
      <c r="N35" s="131">
        <v>0</v>
      </c>
      <c r="O35" s="131">
        <f t="shared" si="7"/>
        <v>0</v>
      </c>
      <c r="P35" s="131">
        <v>0</v>
      </c>
      <c r="Q35" s="131">
        <f t="shared" si="8"/>
        <v>0</v>
      </c>
      <c r="R35" s="131"/>
      <c r="S35" s="131" t="s">
        <v>106</v>
      </c>
      <c r="T35" s="131" t="s">
        <v>107</v>
      </c>
      <c r="U35" s="131">
        <v>0</v>
      </c>
      <c r="V35" s="131">
        <f t="shared" si="9"/>
        <v>0</v>
      </c>
      <c r="W35" s="131"/>
      <c r="X35" s="131" t="s">
        <v>108</v>
      </c>
      <c r="Y35" s="122"/>
      <c r="Z35" s="122"/>
      <c r="AA35" s="122"/>
      <c r="AB35" s="122"/>
      <c r="AC35" s="122"/>
      <c r="AD35" s="122"/>
      <c r="AE35" s="122"/>
      <c r="AF35" s="122"/>
      <c r="AG35" s="122" t="s">
        <v>109</v>
      </c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</row>
    <row r="36" spans="1:60" outlineLevel="1" x14ac:dyDescent="0.2">
      <c r="A36" s="148">
        <v>24</v>
      </c>
      <c r="B36" s="149" t="s">
        <v>343</v>
      </c>
      <c r="C36" s="157" t="s">
        <v>344</v>
      </c>
      <c r="D36" s="150" t="s">
        <v>140</v>
      </c>
      <c r="E36" s="151">
        <v>4</v>
      </c>
      <c r="F36" s="152">
        <v>0</v>
      </c>
      <c r="G36" s="152">
        <v>0</v>
      </c>
      <c r="H36" s="153">
        <v>0</v>
      </c>
      <c r="I36" s="152">
        <v>0</v>
      </c>
      <c r="J36" s="153">
        <v>0</v>
      </c>
      <c r="K36" s="154">
        <f t="shared" si="5"/>
        <v>0</v>
      </c>
      <c r="L36" s="131">
        <v>21</v>
      </c>
      <c r="M36" s="131">
        <f t="shared" si="6"/>
        <v>0</v>
      </c>
      <c r="N36" s="131">
        <v>0</v>
      </c>
      <c r="O36" s="131">
        <f t="shared" si="7"/>
        <v>0</v>
      </c>
      <c r="P36" s="131">
        <v>0</v>
      </c>
      <c r="Q36" s="131">
        <f t="shared" si="8"/>
        <v>0</v>
      </c>
      <c r="R36" s="131"/>
      <c r="S36" s="131" t="s">
        <v>106</v>
      </c>
      <c r="T36" s="131" t="s">
        <v>107</v>
      </c>
      <c r="U36" s="131">
        <v>0</v>
      </c>
      <c r="V36" s="131">
        <f t="shared" si="9"/>
        <v>0</v>
      </c>
      <c r="W36" s="131"/>
      <c r="X36" s="131" t="s">
        <v>143</v>
      </c>
      <c r="Y36" s="122"/>
      <c r="Z36" s="122"/>
      <c r="AA36" s="122"/>
      <c r="AB36" s="122"/>
      <c r="AC36" s="122"/>
      <c r="AD36" s="122"/>
      <c r="AE36" s="122"/>
      <c r="AF36" s="122"/>
      <c r="AG36" s="122" t="s">
        <v>144</v>
      </c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</row>
    <row r="37" spans="1:60" outlineLevel="1" x14ac:dyDescent="0.2">
      <c r="A37" s="148">
        <v>25</v>
      </c>
      <c r="B37" s="149" t="s">
        <v>345</v>
      </c>
      <c r="C37" s="157" t="s">
        <v>346</v>
      </c>
      <c r="D37" s="150" t="s">
        <v>140</v>
      </c>
      <c r="E37" s="151">
        <v>3</v>
      </c>
      <c r="F37" s="152">
        <v>0</v>
      </c>
      <c r="G37" s="152">
        <v>0</v>
      </c>
      <c r="H37" s="153">
        <v>0</v>
      </c>
      <c r="I37" s="152">
        <v>0</v>
      </c>
      <c r="J37" s="153">
        <v>0</v>
      </c>
      <c r="K37" s="154">
        <f t="shared" si="5"/>
        <v>0</v>
      </c>
      <c r="L37" s="131">
        <v>21</v>
      </c>
      <c r="M37" s="131">
        <f t="shared" si="6"/>
        <v>0</v>
      </c>
      <c r="N37" s="131">
        <v>0</v>
      </c>
      <c r="O37" s="131">
        <f t="shared" si="7"/>
        <v>0</v>
      </c>
      <c r="P37" s="131">
        <v>0</v>
      </c>
      <c r="Q37" s="131">
        <f t="shared" si="8"/>
        <v>0</v>
      </c>
      <c r="R37" s="131"/>
      <c r="S37" s="131" t="s">
        <v>106</v>
      </c>
      <c r="T37" s="131" t="s">
        <v>107</v>
      </c>
      <c r="U37" s="131">
        <v>0</v>
      </c>
      <c r="V37" s="131">
        <f t="shared" si="9"/>
        <v>0</v>
      </c>
      <c r="W37" s="131"/>
      <c r="X37" s="131" t="s">
        <v>108</v>
      </c>
      <c r="Y37" s="122"/>
      <c r="Z37" s="122"/>
      <c r="AA37" s="122"/>
      <c r="AB37" s="122"/>
      <c r="AC37" s="122"/>
      <c r="AD37" s="122"/>
      <c r="AE37" s="122"/>
      <c r="AF37" s="122"/>
      <c r="AG37" s="122" t="s">
        <v>109</v>
      </c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</row>
    <row r="38" spans="1:60" outlineLevel="1" x14ac:dyDescent="0.2">
      <c r="A38" s="148">
        <v>26</v>
      </c>
      <c r="B38" s="149" t="s">
        <v>347</v>
      </c>
      <c r="C38" s="157" t="s">
        <v>348</v>
      </c>
      <c r="D38" s="150" t="s">
        <v>140</v>
      </c>
      <c r="E38" s="151">
        <v>3</v>
      </c>
      <c r="F38" s="152">
        <v>0</v>
      </c>
      <c r="G38" s="152">
        <v>0</v>
      </c>
      <c r="H38" s="153">
        <v>0</v>
      </c>
      <c r="I38" s="152">
        <v>0</v>
      </c>
      <c r="J38" s="153">
        <v>0</v>
      </c>
      <c r="K38" s="154">
        <f t="shared" si="5"/>
        <v>0</v>
      </c>
      <c r="L38" s="131">
        <v>21</v>
      </c>
      <c r="M38" s="131">
        <f t="shared" si="6"/>
        <v>0</v>
      </c>
      <c r="N38" s="131">
        <v>0</v>
      </c>
      <c r="O38" s="131">
        <f t="shared" si="7"/>
        <v>0</v>
      </c>
      <c r="P38" s="131">
        <v>0</v>
      </c>
      <c r="Q38" s="131">
        <f t="shared" si="8"/>
        <v>0</v>
      </c>
      <c r="R38" s="131"/>
      <c r="S38" s="131" t="s">
        <v>106</v>
      </c>
      <c r="T38" s="131" t="s">
        <v>107</v>
      </c>
      <c r="U38" s="131">
        <v>0</v>
      </c>
      <c r="V38" s="131">
        <f t="shared" si="9"/>
        <v>0</v>
      </c>
      <c r="W38" s="131"/>
      <c r="X38" s="131" t="s">
        <v>143</v>
      </c>
      <c r="Y38" s="122"/>
      <c r="Z38" s="122"/>
      <c r="AA38" s="122"/>
      <c r="AB38" s="122"/>
      <c r="AC38" s="122"/>
      <c r="AD38" s="122"/>
      <c r="AE38" s="122"/>
      <c r="AF38" s="122"/>
      <c r="AG38" s="122" t="s">
        <v>144</v>
      </c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</row>
    <row r="39" spans="1:60" outlineLevel="1" x14ac:dyDescent="0.2">
      <c r="A39" s="148">
        <v>27</v>
      </c>
      <c r="B39" s="149" t="s">
        <v>349</v>
      </c>
      <c r="C39" s="157" t="s">
        <v>350</v>
      </c>
      <c r="D39" s="150" t="s">
        <v>140</v>
      </c>
      <c r="E39" s="151">
        <v>2</v>
      </c>
      <c r="F39" s="152">
        <v>0</v>
      </c>
      <c r="G39" s="152">
        <v>0</v>
      </c>
      <c r="H39" s="153">
        <v>0</v>
      </c>
      <c r="I39" s="152">
        <v>0</v>
      </c>
      <c r="J39" s="153">
        <v>0</v>
      </c>
      <c r="K39" s="154">
        <f t="shared" si="5"/>
        <v>0</v>
      </c>
      <c r="L39" s="131">
        <v>21</v>
      </c>
      <c r="M39" s="131">
        <f t="shared" si="6"/>
        <v>0</v>
      </c>
      <c r="N39" s="131">
        <v>3.8280000000000002E-2</v>
      </c>
      <c r="O39" s="131">
        <f t="shared" si="7"/>
        <v>0.08</v>
      </c>
      <c r="P39" s="131">
        <v>0</v>
      </c>
      <c r="Q39" s="131">
        <f t="shared" si="8"/>
        <v>0</v>
      </c>
      <c r="R39" s="131"/>
      <c r="S39" s="131" t="s">
        <v>115</v>
      </c>
      <c r="T39" s="131" t="s">
        <v>107</v>
      </c>
      <c r="U39" s="131">
        <v>0</v>
      </c>
      <c r="V39" s="131">
        <f t="shared" si="9"/>
        <v>0</v>
      </c>
      <c r="W39" s="131"/>
      <c r="X39" s="131" t="s">
        <v>133</v>
      </c>
      <c r="Y39" s="122"/>
      <c r="Z39" s="122"/>
      <c r="AA39" s="122"/>
      <c r="AB39" s="122"/>
      <c r="AC39" s="122"/>
      <c r="AD39" s="122"/>
      <c r="AE39" s="122"/>
      <c r="AF39" s="122"/>
      <c r="AG39" s="122" t="s">
        <v>134</v>
      </c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</row>
    <row r="40" spans="1:60" outlineLevel="1" x14ac:dyDescent="0.2">
      <c r="A40" s="148">
        <v>28</v>
      </c>
      <c r="B40" s="149" t="s">
        <v>351</v>
      </c>
      <c r="C40" s="157" t="s">
        <v>352</v>
      </c>
      <c r="D40" s="150" t="s">
        <v>171</v>
      </c>
      <c r="E40" s="151">
        <v>6</v>
      </c>
      <c r="F40" s="152">
        <v>0</v>
      </c>
      <c r="G40" s="152">
        <v>0</v>
      </c>
      <c r="H40" s="153">
        <v>0</v>
      </c>
      <c r="I40" s="152">
        <v>0</v>
      </c>
      <c r="J40" s="153">
        <v>0</v>
      </c>
      <c r="K40" s="154">
        <f t="shared" si="5"/>
        <v>0</v>
      </c>
      <c r="L40" s="131">
        <v>21</v>
      </c>
      <c r="M40" s="131">
        <f t="shared" si="6"/>
        <v>0</v>
      </c>
      <c r="N40" s="131">
        <v>1.6E-2</v>
      </c>
      <c r="O40" s="131">
        <f t="shared" si="7"/>
        <v>0.1</v>
      </c>
      <c r="P40" s="131">
        <v>0</v>
      </c>
      <c r="Q40" s="131">
        <f t="shared" si="8"/>
        <v>0</v>
      </c>
      <c r="R40" s="131"/>
      <c r="S40" s="131" t="s">
        <v>115</v>
      </c>
      <c r="T40" s="131" t="s">
        <v>107</v>
      </c>
      <c r="U40" s="131">
        <v>1.1000000000000001</v>
      </c>
      <c r="V40" s="131">
        <f t="shared" si="9"/>
        <v>6.6</v>
      </c>
      <c r="W40" s="131"/>
      <c r="X40" s="131" t="s">
        <v>108</v>
      </c>
      <c r="Y40" s="122"/>
      <c r="Z40" s="122"/>
      <c r="AA40" s="122"/>
      <c r="AB40" s="122"/>
      <c r="AC40" s="122"/>
      <c r="AD40" s="122"/>
      <c r="AE40" s="122"/>
      <c r="AF40" s="122"/>
      <c r="AG40" s="122" t="s">
        <v>109</v>
      </c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</row>
    <row r="41" spans="1:60" outlineLevel="1" x14ac:dyDescent="0.2">
      <c r="A41" s="148">
        <v>29</v>
      </c>
      <c r="B41" s="149" t="s">
        <v>174</v>
      </c>
      <c r="C41" s="157" t="s">
        <v>175</v>
      </c>
      <c r="D41" s="150" t="s">
        <v>0</v>
      </c>
      <c r="E41" s="151">
        <v>1240.98</v>
      </c>
      <c r="F41" s="152">
        <v>0</v>
      </c>
      <c r="G41" s="152">
        <v>0</v>
      </c>
      <c r="H41" s="153">
        <v>0</v>
      </c>
      <c r="I41" s="152">
        <v>0</v>
      </c>
      <c r="J41" s="153">
        <v>0</v>
      </c>
      <c r="K41" s="154">
        <f t="shared" si="5"/>
        <v>0</v>
      </c>
      <c r="L41" s="131">
        <v>21</v>
      </c>
      <c r="M41" s="131">
        <f t="shared" si="6"/>
        <v>0</v>
      </c>
      <c r="N41" s="131">
        <v>0</v>
      </c>
      <c r="O41" s="131">
        <f t="shared" si="7"/>
        <v>0</v>
      </c>
      <c r="P41" s="131">
        <v>0</v>
      </c>
      <c r="Q41" s="131">
        <f t="shared" si="8"/>
        <v>0</v>
      </c>
      <c r="R41" s="131"/>
      <c r="S41" s="131" t="s">
        <v>115</v>
      </c>
      <c r="T41" s="131" t="s">
        <v>115</v>
      </c>
      <c r="U41" s="131">
        <v>0</v>
      </c>
      <c r="V41" s="131">
        <f t="shared" si="9"/>
        <v>0</v>
      </c>
      <c r="W41" s="131"/>
      <c r="X41" s="131" t="s">
        <v>176</v>
      </c>
      <c r="Y41" s="122"/>
      <c r="Z41" s="122"/>
      <c r="AA41" s="122"/>
      <c r="AB41" s="122"/>
      <c r="AC41" s="122"/>
      <c r="AD41" s="122"/>
      <c r="AE41" s="122"/>
      <c r="AF41" s="122"/>
      <c r="AG41" s="122" t="s">
        <v>177</v>
      </c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</row>
    <row r="42" spans="1:60" outlineLevel="1" x14ac:dyDescent="0.2">
      <c r="A42" s="148">
        <v>30</v>
      </c>
      <c r="B42" s="149" t="s">
        <v>353</v>
      </c>
      <c r="C42" s="157" t="s">
        <v>354</v>
      </c>
      <c r="D42" s="150" t="s">
        <v>140</v>
      </c>
      <c r="E42" s="151">
        <v>6</v>
      </c>
      <c r="F42" s="152">
        <v>0</v>
      </c>
      <c r="G42" s="152">
        <v>0</v>
      </c>
      <c r="H42" s="153">
        <v>0</v>
      </c>
      <c r="I42" s="152">
        <v>0</v>
      </c>
      <c r="J42" s="153">
        <v>0</v>
      </c>
      <c r="K42" s="154">
        <f t="shared" si="5"/>
        <v>0</v>
      </c>
      <c r="L42" s="131">
        <v>21</v>
      </c>
      <c r="M42" s="131">
        <f t="shared" si="6"/>
        <v>0</v>
      </c>
      <c r="N42" s="131">
        <v>4.0000000000000003E-5</v>
      </c>
      <c r="O42" s="131">
        <f t="shared" si="7"/>
        <v>0</v>
      </c>
      <c r="P42" s="131">
        <v>0</v>
      </c>
      <c r="Q42" s="131">
        <f t="shared" si="8"/>
        <v>0</v>
      </c>
      <c r="R42" s="131"/>
      <c r="S42" s="131" t="s">
        <v>115</v>
      </c>
      <c r="T42" s="131" t="s">
        <v>115</v>
      </c>
      <c r="U42" s="131">
        <v>0.44500000000000001</v>
      </c>
      <c r="V42" s="131">
        <f t="shared" si="9"/>
        <v>2.67</v>
      </c>
      <c r="W42" s="131"/>
      <c r="X42" s="131" t="s">
        <v>108</v>
      </c>
      <c r="Y42" s="122"/>
      <c r="Z42" s="122"/>
      <c r="AA42" s="122"/>
      <c r="AB42" s="122"/>
      <c r="AC42" s="122"/>
      <c r="AD42" s="122"/>
      <c r="AE42" s="122"/>
      <c r="AF42" s="122"/>
      <c r="AG42" s="122" t="s">
        <v>109</v>
      </c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</row>
    <row r="43" spans="1:60" outlineLevel="1" x14ac:dyDescent="0.2">
      <c r="A43" s="148">
        <v>31</v>
      </c>
      <c r="B43" s="149" t="s">
        <v>355</v>
      </c>
      <c r="C43" s="157" t="s">
        <v>356</v>
      </c>
      <c r="D43" s="150" t="s">
        <v>140</v>
      </c>
      <c r="E43" s="151">
        <v>6</v>
      </c>
      <c r="F43" s="152">
        <v>0</v>
      </c>
      <c r="G43" s="152">
        <v>0</v>
      </c>
      <c r="H43" s="153">
        <v>0</v>
      </c>
      <c r="I43" s="152">
        <v>0</v>
      </c>
      <c r="J43" s="153">
        <v>0</v>
      </c>
      <c r="K43" s="154">
        <f t="shared" si="5"/>
        <v>0</v>
      </c>
      <c r="L43" s="131">
        <v>21</v>
      </c>
      <c r="M43" s="131">
        <f t="shared" si="6"/>
        <v>0</v>
      </c>
      <c r="N43" s="131">
        <v>1.4E-3</v>
      </c>
      <c r="O43" s="131">
        <f t="shared" si="7"/>
        <v>0.01</v>
      </c>
      <c r="P43" s="131">
        <v>0</v>
      </c>
      <c r="Q43" s="131">
        <f t="shared" si="8"/>
        <v>0</v>
      </c>
      <c r="R43" s="131"/>
      <c r="S43" s="131" t="s">
        <v>106</v>
      </c>
      <c r="T43" s="131" t="s">
        <v>107</v>
      </c>
      <c r="U43" s="131">
        <v>0</v>
      </c>
      <c r="V43" s="131">
        <f t="shared" si="9"/>
        <v>0</v>
      </c>
      <c r="W43" s="131"/>
      <c r="X43" s="131" t="s">
        <v>143</v>
      </c>
      <c r="Y43" s="122"/>
      <c r="Z43" s="122"/>
      <c r="AA43" s="122"/>
      <c r="AB43" s="122"/>
      <c r="AC43" s="122"/>
      <c r="AD43" s="122"/>
      <c r="AE43" s="122"/>
      <c r="AF43" s="122"/>
      <c r="AG43" s="122" t="s">
        <v>144</v>
      </c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</row>
    <row r="44" spans="1:60" outlineLevel="1" x14ac:dyDescent="0.2">
      <c r="A44" s="148">
        <v>32</v>
      </c>
      <c r="B44" s="149" t="s">
        <v>357</v>
      </c>
      <c r="C44" s="157" t="s">
        <v>358</v>
      </c>
      <c r="D44" s="150" t="s">
        <v>140</v>
      </c>
      <c r="E44" s="151">
        <v>3</v>
      </c>
      <c r="F44" s="152">
        <v>0</v>
      </c>
      <c r="G44" s="152">
        <v>0</v>
      </c>
      <c r="H44" s="153">
        <v>0</v>
      </c>
      <c r="I44" s="152">
        <v>0</v>
      </c>
      <c r="J44" s="153">
        <v>0</v>
      </c>
      <c r="K44" s="154">
        <f t="shared" si="5"/>
        <v>0</v>
      </c>
      <c r="L44" s="131">
        <v>21</v>
      </c>
      <c r="M44" s="131">
        <f t="shared" si="6"/>
        <v>0</v>
      </c>
      <c r="N44" s="131">
        <v>3.0000000000000001E-5</v>
      </c>
      <c r="O44" s="131">
        <f t="shared" si="7"/>
        <v>0</v>
      </c>
      <c r="P44" s="131">
        <v>0</v>
      </c>
      <c r="Q44" s="131">
        <f t="shared" si="8"/>
        <v>0</v>
      </c>
      <c r="R44" s="131"/>
      <c r="S44" s="131" t="s">
        <v>115</v>
      </c>
      <c r="T44" s="131" t="s">
        <v>115</v>
      </c>
      <c r="U44" s="131">
        <v>0.27579999999999999</v>
      </c>
      <c r="V44" s="131">
        <f t="shared" si="9"/>
        <v>0.83</v>
      </c>
      <c r="W44" s="131"/>
      <c r="X44" s="131" t="s">
        <v>108</v>
      </c>
      <c r="Y44" s="122"/>
      <c r="Z44" s="122"/>
      <c r="AA44" s="122"/>
      <c r="AB44" s="122"/>
      <c r="AC44" s="122"/>
      <c r="AD44" s="122"/>
      <c r="AE44" s="122"/>
      <c r="AF44" s="122"/>
      <c r="AG44" s="122" t="s">
        <v>109</v>
      </c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</row>
    <row r="45" spans="1:60" ht="22.5" outlineLevel="1" x14ac:dyDescent="0.2">
      <c r="A45" s="148">
        <v>33</v>
      </c>
      <c r="B45" s="149" t="s">
        <v>359</v>
      </c>
      <c r="C45" s="157" t="s">
        <v>360</v>
      </c>
      <c r="D45" s="150" t="s">
        <v>140</v>
      </c>
      <c r="E45" s="151">
        <v>3</v>
      </c>
      <c r="F45" s="152">
        <v>0</v>
      </c>
      <c r="G45" s="152">
        <v>0</v>
      </c>
      <c r="H45" s="153">
        <v>0</v>
      </c>
      <c r="I45" s="152">
        <v>0</v>
      </c>
      <c r="J45" s="153">
        <v>0</v>
      </c>
      <c r="K45" s="154">
        <f t="shared" si="5"/>
        <v>0</v>
      </c>
      <c r="L45" s="131">
        <v>21</v>
      </c>
      <c r="M45" s="131">
        <f t="shared" si="6"/>
        <v>0</v>
      </c>
      <c r="N45" s="131">
        <v>2.0000000000000001E-4</v>
      </c>
      <c r="O45" s="131">
        <f t="shared" si="7"/>
        <v>0</v>
      </c>
      <c r="P45" s="131">
        <v>0</v>
      </c>
      <c r="Q45" s="131">
        <f t="shared" si="8"/>
        <v>0</v>
      </c>
      <c r="R45" s="131" t="s">
        <v>151</v>
      </c>
      <c r="S45" s="131" t="s">
        <v>115</v>
      </c>
      <c r="T45" s="131" t="s">
        <v>115</v>
      </c>
      <c r="U45" s="131">
        <v>0</v>
      </c>
      <c r="V45" s="131">
        <f t="shared" si="9"/>
        <v>0</v>
      </c>
      <c r="W45" s="131"/>
      <c r="X45" s="131" t="s">
        <v>143</v>
      </c>
      <c r="Y45" s="122"/>
      <c r="Z45" s="122"/>
      <c r="AA45" s="122"/>
      <c r="AB45" s="122"/>
      <c r="AC45" s="122"/>
      <c r="AD45" s="122"/>
      <c r="AE45" s="122"/>
      <c r="AF45" s="122"/>
      <c r="AG45" s="122" t="s">
        <v>144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</row>
    <row r="46" spans="1:60" x14ac:dyDescent="0.2">
      <c r="A46" s="135" t="s">
        <v>101</v>
      </c>
      <c r="B46" s="136" t="s">
        <v>65</v>
      </c>
      <c r="C46" s="156" t="s">
        <v>66</v>
      </c>
      <c r="D46" s="137"/>
      <c r="E46" s="138"/>
      <c r="F46" s="139"/>
      <c r="G46" s="139">
        <f>SUMIF(AG47:AG47,"&lt;&gt;NOR",G47:G47)</f>
        <v>0</v>
      </c>
      <c r="H46" s="139"/>
      <c r="I46" s="139">
        <f>SUM(I47:I47)</f>
        <v>0</v>
      </c>
      <c r="J46" s="139"/>
      <c r="K46" s="140">
        <f>SUM(K47:K47)</f>
        <v>0</v>
      </c>
      <c r="L46" s="134"/>
      <c r="M46" s="134">
        <f>SUM(M47:M47)</f>
        <v>0</v>
      </c>
      <c r="N46" s="134"/>
      <c r="O46" s="134">
        <f>SUM(O47:O47)</f>
        <v>0.19</v>
      </c>
      <c r="P46" s="134"/>
      <c r="Q46" s="134">
        <f>SUM(Q47:Q47)</f>
        <v>0</v>
      </c>
      <c r="R46" s="134"/>
      <c r="S46" s="134"/>
      <c r="T46" s="134"/>
      <c r="U46" s="134"/>
      <c r="V46" s="134">
        <f>SUM(V47:V47)</f>
        <v>37.17</v>
      </c>
      <c r="W46" s="134"/>
      <c r="X46" s="134"/>
      <c r="AG46" t="s">
        <v>102</v>
      </c>
    </row>
    <row r="47" spans="1:60" outlineLevel="1" x14ac:dyDescent="0.2">
      <c r="A47" s="148">
        <v>34</v>
      </c>
      <c r="B47" s="149" t="s">
        <v>361</v>
      </c>
      <c r="C47" s="157" t="s">
        <v>362</v>
      </c>
      <c r="D47" s="150" t="s">
        <v>171</v>
      </c>
      <c r="E47" s="151">
        <v>21</v>
      </c>
      <c r="F47" s="152">
        <v>0</v>
      </c>
      <c r="G47" s="152">
        <v>0</v>
      </c>
      <c r="H47" s="153">
        <v>0</v>
      </c>
      <c r="I47" s="152">
        <v>0</v>
      </c>
      <c r="J47" s="153">
        <v>0</v>
      </c>
      <c r="K47" s="154">
        <f>ROUND(E47*J47,2)</f>
        <v>0</v>
      </c>
      <c r="L47" s="131">
        <v>21</v>
      </c>
      <c r="M47" s="131">
        <f>G47*(1+L47/100)</f>
        <v>0</v>
      </c>
      <c r="N47" s="131">
        <v>8.9999999999999993E-3</v>
      </c>
      <c r="O47" s="131">
        <f>ROUND(E47*N47,2)</f>
        <v>0.19</v>
      </c>
      <c r="P47" s="131">
        <v>0</v>
      </c>
      <c r="Q47" s="131">
        <f>ROUND(E47*P47,2)</f>
        <v>0</v>
      </c>
      <c r="R47" s="131"/>
      <c r="S47" s="131" t="s">
        <v>115</v>
      </c>
      <c r="T47" s="131" t="s">
        <v>107</v>
      </c>
      <c r="U47" s="131">
        <v>1.77</v>
      </c>
      <c r="V47" s="131">
        <f>ROUND(E47*U47,2)</f>
        <v>37.17</v>
      </c>
      <c r="W47" s="131"/>
      <c r="X47" s="131" t="s">
        <v>108</v>
      </c>
      <c r="Y47" s="122"/>
      <c r="Z47" s="122"/>
      <c r="AA47" s="122"/>
      <c r="AB47" s="122"/>
      <c r="AC47" s="122"/>
      <c r="AD47" s="122"/>
      <c r="AE47" s="122"/>
      <c r="AF47" s="122"/>
      <c r="AG47" s="122" t="s">
        <v>109</v>
      </c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</row>
    <row r="48" spans="1:60" x14ac:dyDescent="0.2">
      <c r="A48" s="135" t="s">
        <v>101</v>
      </c>
      <c r="B48" s="136" t="s">
        <v>67</v>
      </c>
      <c r="C48" s="156" t="s">
        <v>68</v>
      </c>
      <c r="D48" s="137"/>
      <c r="E48" s="138"/>
      <c r="F48" s="139"/>
      <c r="G48" s="139">
        <f>SUMIF(AG49:AG98,"&lt;&gt;NOR",G49:G98)</f>
        <v>0</v>
      </c>
      <c r="H48" s="139"/>
      <c r="I48" s="139">
        <f>SUM(I49:I98)</f>
        <v>0</v>
      </c>
      <c r="J48" s="139"/>
      <c r="K48" s="140">
        <f>SUM(K49:K98)</f>
        <v>0</v>
      </c>
      <c r="L48" s="134"/>
      <c r="M48" s="134">
        <f>SUM(M49:M98)</f>
        <v>0</v>
      </c>
      <c r="N48" s="134"/>
      <c r="O48" s="134">
        <f>SUM(O49:O98)</f>
        <v>0.04</v>
      </c>
      <c r="P48" s="134"/>
      <c r="Q48" s="134">
        <f>SUM(Q49:Q98)</f>
        <v>0</v>
      </c>
      <c r="R48" s="134"/>
      <c r="S48" s="134"/>
      <c r="T48" s="134"/>
      <c r="U48" s="134"/>
      <c r="V48" s="134">
        <f>SUM(V49:V98)</f>
        <v>108.25999999999998</v>
      </c>
      <c r="W48" s="134"/>
      <c r="X48" s="134"/>
      <c r="AG48" t="s">
        <v>102</v>
      </c>
    </row>
    <row r="49" spans="1:60" outlineLevel="1" x14ac:dyDescent="0.2">
      <c r="A49" s="148">
        <v>35</v>
      </c>
      <c r="B49" s="149" t="s">
        <v>363</v>
      </c>
      <c r="C49" s="157" t="s">
        <v>364</v>
      </c>
      <c r="D49" s="150" t="s">
        <v>140</v>
      </c>
      <c r="E49" s="151">
        <v>31</v>
      </c>
      <c r="F49" s="152">
        <v>0</v>
      </c>
      <c r="G49" s="152">
        <v>0</v>
      </c>
      <c r="H49" s="153">
        <v>0</v>
      </c>
      <c r="I49" s="152">
        <v>0</v>
      </c>
      <c r="J49" s="153">
        <v>0</v>
      </c>
      <c r="K49" s="154">
        <f t="shared" ref="K49:K80" si="10">ROUND(E49*J49,2)</f>
        <v>0</v>
      </c>
      <c r="L49" s="131">
        <v>21</v>
      </c>
      <c r="M49" s="131">
        <f t="shared" ref="M49:M80" si="11">G49*(1+L49/100)</f>
        <v>0</v>
      </c>
      <c r="N49" s="131">
        <v>2.0000000000000002E-5</v>
      </c>
      <c r="O49" s="131">
        <f t="shared" ref="O49:O80" si="12">ROUND(E49*N49,2)</f>
        <v>0</v>
      </c>
      <c r="P49" s="131">
        <v>0</v>
      </c>
      <c r="Q49" s="131">
        <f t="shared" ref="Q49:Q80" si="13">ROUND(E49*P49,2)</f>
        <v>0</v>
      </c>
      <c r="R49" s="131"/>
      <c r="S49" s="131" t="s">
        <v>115</v>
      </c>
      <c r="T49" s="131" t="s">
        <v>107</v>
      </c>
      <c r="U49" s="131">
        <v>0.2402</v>
      </c>
      <c r="V49" s="131">
        <f t="shared" ref="V49:V80" si="14">ROUND(E49*U49,2)</f>
        <v>7.45</v>
      </c>
      <c r="W49" s="131"/>
      <c r="X49" s="131" t="s">
        <v>108</v>
      </c>
      <c r="Y49" s="122"/>
      <c r="Z49" s="122"/>
      <c r="AA49" s="122"/>
      <c r="AB49" s="122"/>
      <c r="AC49" s="122"/>
      <c r="AD49" s="122"/>
      <c r="AE49" s="122"/>
      <c r="AF49" s="122"/>
      <c r="AG49" s="122" t="s">
        <v>109</v>
      </c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</row>
    <row r="50" spans="1:60" outlineLevel="1" x14ac:dyDescent="0.2">
      <c r="A50" s="148">
        <v>36</v>
      </c>
      <c r="B50" s="149" t="s">
        <v>365</v>
      </c>
      <c r="C50" s="157" t="s">
        <v>366</v>
      </c>
      <c r="D50" s="150" t="s">
        <v>367</v>
      </c>
      <c r="E50" s="151">
        <v>31</v>
      </c>
      <c r="F50" s="152">
        <v>0</v>
      </c>
      <c r="G50" s="152">
        <v>0</v>
      </c>
      <c r="H50" s="153">
        <v>0</v>
      </c>
      <c r="I50" s="152">
        <v>0</v>
      </c>
      <c r="J50" s="153">
        <v>0</v>
      </c>
      <c r="K50" s="154">
        <f t="shared" si="10"/>
        <v>0</v>
      </c>
      <c r="L50" s="131">
        <v>21</v>
      </c>
      <c r="M50" s="131">
        <f t="shared" si="11"/>
        <v>0</v>
      </c>
      <c r="N50" s="131">
        <v>0</v>
      </c>
      <c r="O50" s="131">
        <f t="shared" si="12"/>
        <v>0</v>
      </c>
      <c r="P50" s="131">
        <v>0</v>
      </c>
      <c r="Q50" s="131">
        <f t="shared" si="13"/>
        <v>0</v>
      </c>
      <c r="R50" s="131"/>
      <c r="S50" s="131" t="s">
        <v>106</v>
      </c>
      <c r="T50" s="131" t="s">
        <v>107</v>
      </c>
      <c r="U50" s="131">
        <v>0</v>
      </c>
      <c r="V50" s="131">
        <f t="shared" si="14"/>
        <v>0</v>
      </c>
      <c r="W50" s="131"/>
      <c r="X50" s="131" t="s">
        <v>143</v>
      </c>
      <c r="Y50" s="122"/>
      <c r="Z50" s="122"/>
      <c r="AA50" s="122"/>
      <c r="AB50" s="122"/>
      <c r="AC50" s="122"/>
      <c r="AD50" s="122"/>
      <c r="AE50" s="122"/>
      <c r="AF50" s="122"/>
      <c r="AG50" s="122" t="s">
        <v>144</v>
      </c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</row>
    <row r="51" spans="1:60" outlineLevel="1" x14ac:dyDescent="0.2">
      <c r="A51" s="148">
        <v>37</v>
      </c>
      <c r="B51" s="149" t="s">
        <v>357</v>
      </c>
      <c r="C51" s="157" t="s">
        <v>358</v>
      </c>
      <c r="D51" s="150" t="s">
        <v>140</v>
      </c>
      <c r="E51" s="151">
        <v>28</v>
      </c>
      <c r="F51" s="152">
        <v>0</v>
      </c>
      <c r="G51" s="152">
        <v>0</v>
      </c>
      <c r="H51" s="153">
        <v>0</v>
      </c>
      <c r="I51" s="152">
        <v>0</v>
      </c>
      <c r="J51" s="153">
        <v>0</v>
      </c>
      <c r="K51" s="154">
        <f t="shared" si="10"/>
        <v>0</v>
      </c>
      <c r="L51" s="131">
        <v>21</v>
      </c>
      <c r="M51" s="131">
        <f t="shared" si="11"/>
        <v>0</v>
      </c>
      <c r="N51" s="131">
        <v>3.0000000000000001E-5</v>
      </c>
      <c r="O51" s="131">
        <f t="shared" si="12"/>
        <v>0</v>
      </c>
      <c r="P51" s="131">
        <v>0</v>
      </c>
      <c r="Q51" s="131">
        <f t="shared" si="13"/>
        <v>0</v>
      </c>
      <c r="R51" s="131"/>
      <c r="S51" s="131" t="s">
        <v>115</v>
      </c>
      <c r="T51" s="131" t="s">
        <v>107</v>
      </c>
      <c r="U51" s="131">
        <v>0.27579999999999999</v>
      </c>
      <c r="V51" s="131">
        <f t="shared" si="14"/>
        <v>7.72</v>
      </c>
      <c r="W51" s="131"/>
      <c r="X51" s="131" t="s">
        <v>108</v>
      </c>
      <c r="Y51" s="122"/>
      <c r="Z51" s="122"/>
      <c r="AA51" s="122"/>
      <c r="AB51" s="122"/>
      <c r="AC51" s="122"/>
      <c r="AD51" s="122"/>
      <c r="AE51" s="122"/>
      <c r="AF51" s="122"/>
      <c r="AG51" s="122" t="s">
        <v>109</v>
      </c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</row>
    <row r="52" spans="1:60" outlineLevel="1" x14ac:dyDescent="0.2">
      <c r="A52" s="148">
        <v>38</v>
      </c>
      <c r="B52" s="149" t="s">
        <v>368</v>
      </c>
      <c r="C52" s="157" t="s">
        <v>369</v>
      </c>
      <c r="D52" s="150" t="s">
        <v>367</v>
      </c>
      <c r="E52" s="151">
        <v>28</v>
      </c>
      <c r="F52" s="152">
        <v>0</v>
      </c>
      <c r="G52" s="152">
        <v>0</v>
      </c>
      <c r="H52" s="153">
        <v>0</v>
      </c>
      <c r="I52" s="152">
        <v>0</v>
      </c>
      <c r="J52" s="153">
        <v>0</v>
      </c>
      <c r="K52" s="154">
        <f t="shared" si="10"/>
        <v>0</v>
      </c>
      <c r="L52" s="131">
        <v>21</v>
      </c>
      <c r="M52" s="131">
        <f t="shared" si="11"/>
        <v>0</v>
      </c>
      <c r="N52" s="131">
        <v>0</v>
      </c>
      <c r="O52" s="131">
        <f t="shared" si="12"/>
        <v>0</v>
      </c>
      <c r="P52" s="131">
        <v>0</v>
      </c>
      <c r="Q52" s="131">
        <f t="shared" si="13"/>
        <v>0</v>
      </c>
      <c r="R52" s="131"/>
      <c r="S52" s="131" t="s">
        <v>106</v>
      </c>
      <c r="T52" s="131" t="s">
        <v>107</v>
      </c>
      <c r="U52" s="131">
        <v>0</v>
      </c>
      <c r="V52" s="131">
        <f t="shared" si="14"/>
        <v>0</v>
      </c>
      <c r="W52" s="131"/>
      <c r="X52" s="131" t="s">
        <v>143</v>
      </c>
      <c r="Y52" s="122"/>
      <c r="Z52" s="122"/>
      <c r="AA52" s="122"/>
      <c r="AB52" s="122"/>
      <c r="AC52" s="122"/>
      <c r="AD52" s="122"/>
      <c r="AE52" s="122"/>
      <c r="AF52" s="122"/>
      <c r="AG52" s="122" t="s">
        <v>144</v>
      </c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</row>
    <row r="53" spans="1:60" outlineLevel="1" x14ac:dyDescent="0.2">
      <c r="A53" s="148">
        <v>39</v>
      </c>
      <c r="B53" s="149" t="s">
        <v>370</v>
      </c>
      <c r="C53" s="157" t="s">
        <v>371</v>
      </c>
      <c r="D53" s="150" t="s">
        <v>140</v>
      </c>
      <c r="E53" s="151">
        <v>24</v>
      </c>
      <c r="F53" s="152">
        <v>0</v>
      </c>
      <c r="G53" s="152">
        <v>0</v>
      </c>
      <c r="H53" s="153">
        <v>0</v>
      </c>
      <c r="I53" s="152">
        <v>0</v>
      </c>
      <c r="J53" s="153">
        <v>0</v>
      </c>
      <c r="K53" s="154">
        <f t="shared" si="10"/>
        <v>0</v>
      </c>
      <c r="L53" s="131">
        <v>21</v>
      </c>
      <c r="M53" s="131">
        <f t="shared" si="11"/>
        <v>0</v>
      </c>
      <c r="N53" s="131">
        <v>3.0000000000000001E-5</v>
      </c>
      <c r="O53" s="131">
        <f t="shared" si="12"/>
        <v>0</v>
      </c>
      <c r="P53" s="131">
        <v>0</v>
      </c>
      <c r="Q53" s="131">
        <f t="shared" si="13"/>
        <v>0</v>
      </c>
      <c r="R53" s="131"/>
      <c r="S53" s="131" t="s">
        <v>115</v>
      </c>
      <c r="T53" s="131" t="s">
        <v>107</v>
      </c>
      <c r="U53" s="131">
        <v>0.32619999999999999</v>
      </c>
      <c r="V53" s="131">
        <f t="shared" si="14"/>
        <v>7.83</v>
      </c>
      <c r="W53" s="131"/>
      <c r="X53" s="131" t="s">
        <v>108</v>
      </c>
      <c r="Y53" s="122"/>
      <c r="Z53" s="122"/>
      <c r="AA53" s="122"/>
      <c r="AB53" s="122"/>
      <c r="AC53" s="122"/>
      <c r="AD53" s="122"/>
      <c r="AE53" s="122"/>
      <c r="AF53" s="122"/>
      <c r="AG53" s="122" t="s">
        <v>109</v>
      </c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</row>
    <row r="54" spans="1:60" outlineLevel="1" x14ac:dyDescent="0.2">
      <c r="A54" s="148">
        <v>40</v>
      </c>
      <c r="B54" s="149" t="s">
        <v>372</v>
      </c>
      <c r="C54" s="157" t="s">
        <v>373</v>
      </c>
      <c r="D54" s="150" t="s">
        <v>367</v>
      </c>
      <c r="E54" s="151">
        <v>24</v>
      </c>
      <c r="F54" s="152">
        <v>0</v>
      </c>
      <c r="G54" s="152">
        <v>0</v>
      </c>
      <c r="H54" s="153">
        <v>0</v>
      </c>
      <c r="I54" s="152">
        <v>0</v>
      </c>
      <c r="J54" s="153">
        <v>0</v>
      </c>
      <c r="K54" s="154">
        <f t="shared" si="10"/>
        <v>0</v>
      </c>
      <c r="L54" s="131">
        <v>21</v>
      </c>
      <c r="M54" s="131">
        <f t="shared" si="11"/>
        <v>0</v>
      </c>
      <c r="N54" s="131">
        <v>0</v>
      </c>
      <c r="O54" s="131">
        <f t="shared" si="12"/>
        <v>0</v>
      </c>
      <c r="P54" s="131">
        <v>0</v>
      </c>
      <c r="Q54" s="131">
        <f t="shared" si="13"/>
        <v>0</v>
      </c>
      <c r="R54" s="131"/>
      <c r="S54" s="131" t="s">
        <v>106</v>
      </c>
      <c r="T54" s="131" t="s">
        <v>107</v>
      </c>
      <c r="U54" s="131">
        <v>0</v>
      </c>
      <c r="V54" s="131">
        <f t="shared" si="14"/>
        <v>0</v>
      </c>
      <c r="W54" s="131"/>
      <c r="X54" s="131" t="s">
        <v>143</v>
      </c>
      <c r="Y54" s="122"/>
      <c r="Z54" s="122"/>
      <c r="AA54" s="122"/>
      <c r="AB54" s="122"/>
      <c r="AC54" s="122"/>
      <c r="AD54" s="122"/>
      <c r="AE54" s="122"/>
      <c r="AF54" s="122"/>
      <c r="AG54" s="122" t="s">
        <v>144</v>
      </c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</row>
    <row r="55" spans="1:60" outlineLevel="1" x14ac:dyDescent="0.2">
      <c r="A55" s="148">
        <v>41</v>
      </c>
      <c r="B55" s="149" t="s">
        <v>374</v>
      </c>
      <c r="C55" s="157" t="s">
        <v>375</v>
      </c>
      <c r="D55" s="150" t="s">
        <v>140</v>
      </c>
      <c r="E55" s="151">
        <v>19</v>
      </c>
      <c r="F55" s="152">
        <v>0</v>
      </c>
      <c r="G55" s="152">
        <v>0</v>
      </c>
      <c r="H55" s="153">
        <v>0</v>
      </c>
      <c r="I55" s="152">
        <v>0</v>
      </c>
      <c r="J55" s="153">
        <v>0</v>
      </c>
      <c r="K55" s="154">
        <f t="shared" si="10"/>
        <v>0</v>
      </c>
      <c r="L55" s="131">
        <v>21</v>
      </c>
      <c r="M55" s="131">
        <f t="shared" si="11"/>
        <v>0</v>
      </c>
      <c r="N55" s="131">
        <v>3.0000000000000001E-5</v>
      </c>
      <c r="O55" s="131">
        <f t="shared" si="12"/>
        <v>0</v>
      </c>
      <c r="P55" s="131">
        <v>0</v>
      </c>
      <c r="Q55" s="131">
        <f t="shared" si="13"/>
        <v>0</v>
      </c>
      <c r="R55" s="131"/>
      <c r="S55" s="131" t="s">
        <v>115</v>
      </c>
      <c r="T55" s="131" t="s">
        <v>107</v>
      </c>
      <c r="U55" s="131">
        <v>0.379</v>
      </c>
      <c r="V55" s="131">
        <f t="shared" si="14"/>
        <v>7.2</v>
      </c>
      <c r="W55" s="131"/>
      <c r="X55" s="131" t="s">
        <v>108</v>
      </c>
      <c r="Y55" s="122"/>
      <c r="Z55" s="122"/>
      <c r="AA55" s="122"/>
      <c r="AB55" s="122"/>
      <c r="AC55" s="122"/>
      <c r="AD55" s="122"/>
      <c r="AE55" s="122"/>
      <c r="AF55" s="122"/>
      <c r="AG55" s="122" t="s">
        <v>109</v>
      </c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</row>
    <row r="56" spans="1:60" outlineLevel="1" x14ac:dyDescent="0.2">
      <c r="A56" s="148">
        <v>42</v>
      </c>
      <c r="B56" s="149" t="s">
        <v>376</v>
      </c>
      <c r="C56" s="157" t="s">
        <v>377</v>
      </c>
      <c r="D56" s="150" t="s">
        <v>367</v>
      </c>
      <c r="E56" s="151">
        <v>19</v>
      </c>
      <c r="F56" s="152">
        <v>0</v>
      </c>
      <c r="G56" s="152">
        <v>0</v>
      </c>
      <c r="H56" s="153">
        <v>0</v>
      </c>
      <c r="I56" s="152">
        <v>0</v>
      </c>
      <c r="J56" s="153">
        <v>0</v>
      </c>
      <c r="K56" s="154">
        <f t="shared" si="10"/>
        <v>0</v>
      </c>
      <c r="L56" s="131">
        <v>21</v>
      </c>
      <c r="M56" s="131">
        <f t="shared" si="11"/>
        <v>0</v>
      </c>
      <c r="N56" s="131">
        <v>0</v>
      </c>
      <c r="O56" s="131">
        <f t="shared" si="12"/>
        <v>0</v>
      </c>
      <c r="P56" s="131">
        <v>0</v>
      </c>
      <c r="Q56" s="131">
        <f t="shared" si="13"/>
        <v>0</v>
      </c>
      <c r="R56" s="131"/>
      <c r="S56" s="131" t="s">
        <v>106</v>
      </c>
      <c r="T56" s="131" t="s">
        <v>107</v>
      </c>
      <c r="U56" s="131">
        <v>0</v>
      </c>
      <c r="V56" s="131">
        <f t="shared" si="14"/>
        <v>0</v>
      </c>
      <c r="W56" s="131"/>
      <c r="X56" s="131" t="s">
        <v>143</v>
      </c>
      <c r="Y56" s="122"/>
      <c r="Z56" s="122"/>
      <c r="AA56" s="122"/>
      <c r="AB56" s="122"/>
      <c r="AC56" s="122"/>
      <c r="AD56" s="122"/>
      <c r="AE56" s="122"/>
      <c r="AF56" s="122"/>
      <c r="AG56" s="122" t="s">
        <v>144</v>
      </c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</row>
    <row r="57" spans="1:60" outlineLevel="1" x14ac:dyDescent="0.2">
      <c r="A57" s="148">
        <v>43</v>
      </c>
      <c r="B57" s="149" t="s">
        <v>378</v>
      </c>
      <c r="C57" s="157" t="s">
        <v>379</v>
      </c>
      <c r="D57" s="150" t="s">
        <v>140</v>
      </c>
      <c r="E57" s="151">
        <v>6</v>
      </c>
      <c r="F57" s="152">
        <v>0</v>
      </c>
      <c r="G57" s="152">
        <v>0</v>
      </c>
      <c r="H57" s="153">
        <v>0</v>
      </c>
      <c r="I57" s="152">
        <v>0</v>
      </c>
      <c r="J57" s="153">
        <v>0</v>
      </c>
      <c r="K57" s="154">
        <f t="shared" si="10"/>
        <v>0</v>
      </c>
      <c r="L57" s="131">
        <v>21</v>
      </c>
      <c r="M57" s="131">
        <f t="shared" si="11"/>
        <v>0</v>
      </c>
      <c r="N57" s="131">
        <v>3.0000000000000001E-5</v>
      </c>
      <c r="O57" s="131">
        <f t="shared" si="12"/>
        <v>0</v>
      </c>
      <c r="P57" s="131">
        <v>0</v>
      </c>
      <c r="Q57" s="131">
        <f t="shared" si="13"/>
        <v>0</v>
      </c>
      <c r="R57" s="131"/>
      <c r="S57" s="131" t="s">
        <v>115</v>
      </c>
      <c r="T57" s="131" t="s">
        <v>107</v>
      </c>
      <c r="U57" s="131">
        <v>0.44350000000000001</v>
      </c>
      <c r="V57" s="131">
        <f t="shared" si="14"/>
        <v>2.66</v>
      </c>
      <c r="W57" s="131"/>
      <c r="X57" s="131" t="s">
        <v>108</v>
      </c>
      <c r="Y57" s="122"/>
      <c r="Z57" s="122"/>
      <c r="AA57" s="122"/>
      <c r="AB57" s="122"/>
      <c r="AC57" s="122"/>
      <c r="AD57" s="122"/>
      <c r="AE57" s="122"/>
      <c r="AF57" s="122"/>
      <c r="AG57" s="122" t="s">
        <v>109</v>
      </c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</row>
    <row r="58" spans="1:60" outlineLevel="1" x14ac:dyDescent="0.2">
      <c r="A58" s="148">
        <v>44</v>
      </c>
      <c r="B58" s="149" t="s">
        <v>380</v>
      </c>
      <c r="C58" s="157" t="s">
        <v>381</v>
      </c>
      <c r="D58" s="150" t="s">
        <v>367</v>
      </c>
      <c r="E58" s="151">
        <v>6</v>
      </c>
      <c r="F58" s="152">
        <v>0</v>
      </c>
      <c r="G58" s="152">
        <v>0</v>
      </c>
      <c r="H58" s="153">
        <v>0</v>
      </c>
      <c r="I58" s="152">
        <v>0</v>
      </c>
      <c r="J58" s="153">
        <v>0</v>
      </c>
      <c r="K58" s="154">
        <f t="shared" si="10"/>
        <v>0</v>
      </c>
      <c r="L58" s="131">
        <v>21</v>
      </c>
      <c r="M58" s="131">
        <f t="shared" si="11"/>
        <v>0</v>
      </c>
      <c r="N58" s="131">
        <v>0</v>
      </c>
      <c r="O58" s="131">
        <f t="shared" si="12"/>
        <v>0</v>
      </c>
      <c r="P58" s="131">
        <v>0</v>
      </c>
      <c r="Q58" s="131">
        <f t="shared" si="13"/>
        <v>0</v>
      </c>
      <c r="R58" s="131"/>
      <c r="S58" s="131" t="s">
        <v>106</v>
      </c>
      <c r="T58" s="131" t="s">
        <v>107</v>
      </c>
      <c r="U58" s="131">
        <v>0</v>
      </c>
      <c r="V58" s="131">
        <f t="shared" si="14"/>
        <v>0</v>
      </c>
      <c r="W58" s="131"/>
      <c r="X58" s="131" t="s">
        <v>143</v>
      </c>
      <c r="Y58" s="122"/>
      <c r="Z58" s="122"/>
      <c r="AA58" s="122"/>
      <c r="AB58" s="122"/>
      <c r="AC58" s="122"/>
      <c r="AD58" s="122"/>
      <c r="AE58" s="122"/>
      <c r="AF58" s="122"/>
      <c r="AG58" s="122" t="s">
        <v>144</v>
      </c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</row>
    <row r="59" spans="1:60" outlineLevel="1" x14ac:dyDescent="0.2">
      <c r="A59" s="148">
        <v>45</v>
      </c>
      <c r="B59" s="149" t="s">
        <v>382</v>
      </c>
      <c r="C59" s="157" t="s">
        <v>383</v>
      </c>
      <c r="D59" s="150" t="s">
        <v>140</v>
      </c>
      <c r="E59" s="151">
        <v>8</v>
      </c>
      <c r="F59" s="152">
        <v>0</v>
      </c>
      <c r="G59" s="152">
        <v>0</v>
      </c>
      <c r="H59" s="153">
        <v>0</v>
      </c>
      <c r="I59" s="152">
        <v>0</v>
      </c>
      <c r="J59" s="153">
        <v>0</v>
      </c>
      <c r="K59" s="154">
        <f t="shared" si="10"/>
        <v>0</v>
      </c>
      <c r="L59" s="131">
        <v>21</v>
      </c>
      <c r="M59" s="131">
        <f t="shared" si="11"/>
        <v>0</v>
      </c>
      <c r="N59" s="131">
        <v>3.0000000000000001E-5</v>
      </c>
      <c r="O59" s="131">
        <f t="shared" si="12"/>
        <v>0</v>
      </c>
      <c r="P59" s="131">
        <v>0</v>
      </c>
      <c r="Q59" s="131">
        <f t="shared" si="13"/>
        <v>0</v>
      </c>
      <c r="R59" s="131"/>
      <c r="S59" s="131" t="s">
        <v>115</v>
      </c>
      <c r="T59" s="131" t="s">
        <v>107</v>
      </c>
      <c r="U59" s="131">
        <v>0.5081</v>
      </c>
      <c r="V59" s="131">
        <f t="shared" si="14"/>
        <v>4.0599999999999996</v>
      </c>
      <c r="W59" s="131"/>
      <c r="X59" s="131" t="s">
        <v>108</v>
      </c>
      <c r="Y59" s="122"/>
      <c r="Z59" s="122"/>
      <c r="AA59" s="122"/>
      <c r="AB59" s="122"/>
      <c r="AC59" s="122"/>
      <c r="AD59" s="122"/>
      <c r="AE59" s="122"/>
      <c r="AF59" s="122"/>
      <c r="AG59" s="122" t="s">
        <v>109</v>
      </c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</row>
    <row r="60" spans="1:60" outlineLevel="1" x14ac:dyDescent="0.2">
      <c r="A60" s="148">
        <v>46</v>
      </c>
      <c r="B60" s="149" t="s">
        <v>384</v>
      </c>
      <c r="C60" s="157" t="s">
        <v>385</v>
      </c>
      <c r="D60" s="150" t="s">
        <v>367</v>
      </c>
      <c r="E60" s="151">
        <v>8</v>
      </c>
      <c r="F60" s="152">
        <v>0</v>
      </c>
      <c r="G60" s="152">
        <v>0</v>
      </c>
      <c r="H60" s="153">
        <v>0</v>
      </c>
      <c r="I60" s="152">
        <v>0</v>
      </c>
      <c r="J60" s="153">
        <v>0</v>
      </c>
      <c r="K60" s="154">
        <f t="shared" si="10"/>
        <v>0</v>
      </c>
      <c r="L60" s="131">
        <v>21</v>
      </c>
      <c r="M60" s="131">
        <f t="shared" si="11"/>
        <v>0</v>
      </c>
      <c r="N60" s="131">
        <v>0</v>
      </c>
      <c r="O60" s="131">
        <f t="shared" si="12"/>
        <v>0</v>
      </c>
      <c r="P60" s="131">
        <v>0</v>
      </c>
      <c r="Q60" s="131">
        <f t="shared" si="13"/>
        <v>0</v>
      </c>
      <c r="R60" s="131"/>
      <c r="S60" s="131" t="s">
        <v>106</v>
      </c>
      <c r="T60" s="131" t="s">
        <v>107</v>
      </c>
      <c r="U60" s="131">
        <v>0</v>
      </c>
      <c r="V60" s="131">
        <f t="shared" si="14"/>
        <v>0</v>
      </c>
      <c r="W60" s="131"/>
      <c r="X60" s="131" t="s">
        <v>143</v>
      </c>
      <c r="Y60" s="122"/>
      <c r="Z60" s="122"/>
      <c r="AA60" s="122"/>
      <c r="AB60" s="122"/>
      <c r="AC60" s="122"/>
      <c r="AD60" s="122"/>
      <c r="AE60" s="122"/>
      <c r="AF60" s="122"/>
      <c r="AG60" s="122" t="s">
        <v>144</v>
      </c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</row>
    <row r="61" spans="1:60" outlineLevel="1" x14ac:dyDescent="0.2">
      <c r="A61" s="148">
        <v>47</v>
      </c>
      <c r="B61" s="149" t="s">
        <v>370</v>
      </c>
      <c r="C61" s="157" t="s">
        <v>371</v>
      </c>
      <c r="D61" s="150" t="s">
        <v>140</v>
      </c>
      <c r="E61" s="151">
        <v>1</v>
      </c>
      <c r="F61" s="152">
        <v>0</v>
      </c>
      <c r="G61" s="152">
        <v>0</v>
      </c>
      <c r="H61" s="153">
        <v>0</v>
      </c>
      <c r="I61" s="152">
        <v>0</v>
      </c>
      <c r="J61" s="153">
        <v>0</v>
      </c>
      <c r="K61" s="154">
        <f t="shared" si="10"/>
        <v>0</v>
      </c>
      <c r="L61" s="131">
        <v>21</v>
      </c>
      <c r="M61" s="131">
        <f t="shared" si="11"/>
        <v>0</v>
      </c>
      <c r="N61" s="131">
        <v>3.0000000000000001E-5</v>
      </c>
      <c r="O61" s="131">
        <f t="shared" si="12"/>
        <v>0</v>
      </c>
      <c r="P61" s="131">
        <v>0</v>
      </c>
      <c r="Q61" s="131">
        <f t="shared" si="13"/>
        <v>0</v>
      </c>
      <c r="R61" s="131"/>
      <c r="S61" s="131" t="s">
        <v>115</v>
      </c>
      <c r="T61" s="131" t="s">
        <v>107</v>
      </c>
      <c r="U61" s="131">
        <v>0.32619999999999999</v>
      </c>
      <c r="V61" s="131">
        <f t="shared" si="14"/>
        <v>0.33</v>
      </c>
      <c r="W61" s="131"/>
      <c r="X61" s="131" t="s">
        <v>108</v>
      </c>
      <c r="Y61" s="122"/>
      <c r="Z61" s="122"/>
      <c r="AA61" s="122"/>
      <c r="AB61" s="122"/>
      <c r="AC61" s="122"/>
      <c r="AD61" s="122"/>
      <c r="AE61" s="122"/>
      <c r="AF61" s="122"/>
      <c r="AG61" s="122" t="s">
        <v>109</v>
      </c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</row>
    <row r="62" spans="1:60" outlineLevel="1" x14ac:dyDescent="0.2">
      <c r="A62" s="148">
        <v>48</v>
      </c>
      <c r="B62" s="149" t="s">
        <v>386</v>
      </c>
      <c r="C62" s="157" t="s">
        <v>387</v>
      </c>
      <c r="D62" s="150" t="s">
        <v>367</v>
      </c>
      <c r="E62" s="151">
        <v>1</v>
      </c>
      <c r="F62" s="152">
        <v>0</v>
      </c>
      <c r="G62" s="152">
        <v>0</v>
      </c>
      <c r="H62" s="153">
        <v>0</v>
      </c>
      <c r="I62" s="152">
        <v>0</v>
      </c>
      <c r="J62" s="153">
        <v>0</v>
      </c>
      <c r="K62" s="154">
        <f t="shared" si="10"/>
        <v>0</v>
      </c>
      <c r="L62" s="131">
        <v>21</v>
      </c>
      <c r="M62" s="131">
        <f t="shared" si="11"/>
        <v>0</v>
      </c>
      <c r="N62" s="131">
        <v>0</v>
      </c>
      <c r="O62" s="131">
        <f t="shared" si="12"/>
        <v>0</v>
      </c>
      <c r="P62" s="131">
        <v>0</v>
      </c>
      <c r="Q62" s="131">
        <f t="shared" si="13"/>
        <v>0</v>
      </c>
      <c r="R62" s="131"/>
      <c r="S62" s="131" t="s">
        <v>106</v>
      </c>
      <c r="T62" s="131" t="s">
        <v>107</v>
      </c>
      <c r="U62" s="131">
        <v>0</v>
      </c>
      <c r="V62" s="131">
        <f t="shared" si="14"/>
        <v>0</v>
      </c>
      <c r="W62" s="131"/>
      <c r="X62" s="131" t="s">
        <v>143</v>
      </c>
      <c r="Y62" s="122"/>
      <c r="Z62" s="122"/>
      <c r="AA62" s="122"/>
      <c r="AB62" s="122"/>
      <c r="AC62" s="122"/>
      <c r="AD62" s="122"/>
      <c r="AE62" s="122"/>
      <c r="AF62" s="122"/>
      <c r="AG62" s="122" t="s">
        <v>144</v>
      </c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</row>
    <row r="63" spans="1:60" outlineLevel="1" x14ac:dyDescent="0.2">
      <c r="A63" s="148">
        <v>49</v>
      </c>
      <c r="B63" s="149" t="s">
        <v>363</v>
      </c>
      <c r="C63" s="157" t="s">
        <v>364</v>
      </c>
      <c r="D63" s="150" t="s">
        <v>140</v>
      </c>
      <c r="E63" s="151">
        <v>4</v>
      </c>
      <c r="F63" s="152">
        <v>0</v>
      </c>
      <c r="G63" s="152">
        <v>0</v>
      </c>
      <c r="H63" s="153">
        <v>0</v>
      </c>
      <c r="I63" s="152">
        <v>0</v>
      </c>
      <c r="J63" s="153">
        <v>0</v>
      </c>
      <c r="K63" s="154">
        <f t="shared" si="10"/>
        <v>0</v>
      </c>
      <c r="L63" s="131">
        <v>21</v>
      </c>
      <c r="M63" s="131">
        <f t="shared" si="11"/>
        <v>0</v>
      </c>
      <c r="N63" s="131">
        <v>2.0000000000000002E-5</v>
      </c>
      <c r="O63" s="131">
        <f t="shared" si="12"/>
        <v>0</v>
      </c>
      <c r="P63" s="131">
        <v>0</v>
      </c>
      <c r="Q63" s="131">
        <f t="shared" si="13"/>
        <v>0</v>
      </c>
      <c r="R63" s="131"/>
      <c r="S63" s="131" t="s">
        <v>115</v>
      </c>
      <c r="T63" s="131" t="s">
        <v>107</v>
      </c>
      <c r="U63" s="131">
        <v>0.2402</v>
      </c>
      <c r="V63" s="131">
        <f t="shared" si="14"/>
        <v>0.96</v>
      </c>
      <c r="W63" s="131"/>
      <c r="X63" s="131" t="s">
        <v>108</v>
      </c>
      <c r="Y63" s="122"/>
      <c r="Z63" s="122"/>
      <c r="AA63" s="122"/>
      <c r="AB63" s="122"/>
      <c r="AC63" s="122"/>
      <c r="AD63" s="122"/>
      <c r="AE63" s="122"/>
      <c r="AF63" s="122"/>
      <c r="AG63" s="122" t="s">
        <v>109</v>
      </c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</row>
    <row r="64" spans="1:60" outlineLevel="1" x14ac:dyDescent="0.2">
      <c r="A64" s="148">
        <v>50</v>
      </c>
      <c r="B64" s="149" t="s">
        <v>388</v>
      </c>
      <c r="C64" s="157" t="s">
        <v>389</v>
      </c>
      <c r="D64" s="150" t="s">
        <v>367</v>
      </c>
      <c r="E64" s="151">
        <v>4</v>
      </c>
      <c r="F64" s="152">
        <v>0</v>
      </c>
      <c r="G64" s="152">
        <v>0</v>
      </c>
      <c r="H64" s="153">
        <v>0</v>
      </c>
      <c r="I64" s="152">
        <v>0</v>
      </c>
      <c r="J64" s="153">
        <v>0</v>
      </c>
      <c r="K64" s="154">
        <f t="shared" si="10"/>
        <v>0</v>
      </c>
      <c r="L64" s="131">
        <v>21</v>
      </c>
      <c r="M64" s="131">
        <f t="shared" si="11"/>
        <v>0</v>
      </c>
      <c r="N64" s="131">
        <v>0</v>
      </c>
      <c r="O64" s="131">
        <f t="shared" si="12"/>
        <v>0</v>
      </c>
      <c r="P64" s="131">
        <v>0</v>
      </c>
      <c r="Q64" s="131">
        <f t="shared" si="13"/>
        <v>0</v>
      </c>
      <c r="R64" s="131"/>
      <c r="S64" s="131" t="s">
        <v>106</v>
      </c>
      <c r="T64" s="131" t="s">
        <v>107</v>
      </c>
      <c r="U64" s="131">
        <v>0</v>
      </c>
      <c r="V64" s="131">
        <f t="shared" si="14"/>
        <v>0</v>
      </c>
      <c r="W64" s="131"/>
      <c r="X64" s="131" t="s">
        <v>143</v>
      </c>
      <c r="Y64" s="122"/>
      <c r="Z64" s="122"/>
      <c r="AA64" s="122"/>
      <c r="AB64" s="122"/>
      <c r="AC64" s="122"/>
      <c r="AD64" s="122"/>
      <c r="AE64" s="122"/>
      <c r="AF64" s="122"/>
      <c r="AG64" s="122" t="s">
        <v>144</v>
      </c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</row>
    <row r="65" spans="1:60" outlineLevel="1" x14ac:dyDescent="0.2">
      <c r="A65" s="148">
        <v>51</v>
      </c>
      <c r="B65" s="149" t="s">
        <v>370</v>
      </c>
      <c r="C65" s="157" t="s">
        <v>371</v>
      </c>
      <c r="D65" s="150" t="s">
        <v>140</v>
      </c>
      <c r="E65" s="151">
        <v>1</v>
      </c>
      <c r="F65" s="152">
        <v>0</v>
      </c>
      <c r="G65" s="152">
        <v>0</v>
      </c>
      <c r="H65" s="153">
        <v>0</v>
      </c>
      <c r="I65" s="152">
        <v>0</v>
      </c>
      <c r="J65" s="153">
        <v>0</v>
      </c>
      <c r="K65" s="154">
        <f t="shared" si="10"/>
        <v>0</v>
      </c>
      <c r="L65" s="131">
        <v>21</v>
      </c>
      <c r="M65" s="131">
        <f t="shared" si="11"/>
        <v>0</v>
      </c>
      <c r="N65" s="131">
        <v>3.0000000000000001E-5</v>
      </c>
      <c r="O65" s="131">
        <f t="shared" si="12"/>
        <v>0</v>
      </c>
      <c r="P65" s="131">
        <v>0</v>
      </c>
      <c r="Q65" s="131">
        <f t="shared" si="13"/>
        <v>0</v>
      </c>
      <c r="R65" s="131"/>
      <c r="S65" s="131" t="s">
        <v>115</v>
      </c>
      <c r="T65" s="131" t="s">
        <v>107</v>
      </c>
      <c r="U65" s="131">
        <v>0.32619999999999999</v>
      </c>
      <c r="V65" s="131">
        <f t="shared" si="14"/>
        <v>0.33</v>
      </c>
      <c r="W65" s="131"/>
      <c r="X65" s="131" t="s">
        <v>108</v>
      </c>
      <c r="Y65" s="122"/>
      <c r="Z65" s="122"/>
      <c r="AA65" s="122"/>
      <c r="AB65" s="122"/>
      <c r="AC65" s="122"/>
      <c r="AD65" s="122"/>
      <c r="AE65" s="122"/>
      <c r="AF65" s="122"/>
      <c r="AG65" s="122" t="s">
        <v>109</v>
      </c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</row>
    <row r="66" spans="1:60" outlineLevel="1" x14ac:dyDescent="0.2">
      <c r="A66" s="148">
        <v>52</v>
      </c>
      <c r="B66" s="149" t="s">
        <v>390</v>
      </c>
      <c r="C66" s="157" t="s">
        <v>391</v>
      </c>
      <c r="D66" s="150" t="s">
        <v>140</v>
      </c>
      <c r="E66" s="151">
        <v>1</v>
      </c>
      <c r="F66" s="152">
        <v>0</v>
      </c>
      <c r="G66" s="152">
        <v>0</v>
      </c>
      <c r="H66" s="153">
        <v>0</v>
      </c>
      <c r="I66" s="152">
        <v>0</v>
      </c>
      <c r="J66" s="153">
        <v>0</v>
      </c>
      <c r="K66" s="154">
        <f t="shared" si="10"/>
        <v>0</v>
      </c>
      <c r="L66" s="131">
        <v>21</v>
      </c>
      <c r="M66" s="131">
        <f t="shared" si="11"/>
        <v>0</v>
      </c>
      <c r="N66" s="131">
        <v>0</v>
      </c>
      <c r="O66" s="131">
        <f t="shared" si="12"/>
        <v>0</v>
      </c>
      <c r="P66" s="131">
        <v>0</v>
      </c>
      <c r="Q66" s="131">
        <f t="shared" si="13"/>
        <v>0</v>
      </c>
      <c r="R66" s="131"/>
      <c r="S66" s="131" t="s">
        <v>106</v>
      </c>
      <c r="T66" s="131" t="s">
        <v>107</v>
      </c>
      <c r="U66" s="131">
        <v>0</v>
      </c>
      <c r="V66" s="131">
        <f t="shared" si="14"/>
        <v>0</v>
      </c>
      <c r="W66" s="131"/>
      <c r="X66" s="131" t="s">
        <v>143</v>
      </c>
      <c r="Y66" s="122"/>
      <c r="Z66" s="122"/>
      <c r="AA66" s="122"/>
      <c r="AB66" s="122"/>
      <c r="AC66" s="122"/>
      <c r="AD66" s="122"/>
      <c r="AE66" s="122"/>
      <c r="AF66" s="122"/>
      <c r="AG66" s="122" t="s">
        <v>144</v>
      </c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</row>
    <row r="67" spans="1:60" outlineLevel="1" x14ac:dyDescent="0.2">
      <c r="A67" s="148">
        <v>53</v>
      </c>
      <c r="B67" s="149" t="s">
        <v>374</v>
      </c>
      <c r="C67" s="157" t="s">
        <v>375</v>
      </c>
      <c r="D67" s="150" t="s">
        <v>140</v>
      </c>
      <c r="E67" s="151">
        <v>3</v>
      </c>
      <c r="F67" s="152">
        <v>0</v>
      </c>
      <c r="G67" s="152">
        <v>0</v>
      </c>
      <c r="H67" s="153">
        <v>0</v>
      </c>
      <c r="I67" s="152">
        <v>0</v>
      </c>
      <c r="J67" s="153">
        <v>0</v>
      </c>
      <c r="K67" s="154">
        <f t="shared" si="10"/>
        <v>0</v>
      </c>
      <c r="L67" s="131">
        <v>21</v>
      </c>
      <c r="M67" s="131">
        <f t="shared" si="11"/>
        <v>0</v>
      </c>
      <c r="N67" s="131">
        <v>3.0000000000000001E-5</v>
      </c>
      <c r="O67" s="131">
        <f t="shared" si="12"/>
        <v>0</v>
      </c>
      <c r="P67" s="131">
        <v>0</v>
      </c>
      <c r="Q67" s="131">
        <f t="shared" si="13"/>
        <v>0</v>
      </c>
      <c r="R67" s="131"/>
      <c r="S67" s="131" t="s">
        <v>115</v>
      </c>
      <c r="T67" s="131" t="s">
        <v>107</v>
      </c>
      <c r="U67" s="131">
        <v>0.379</v>
      </c>
      <c r="V67" s="131">
        <f t="shared" si="14"/>
        <v>1.1399999999999999</v>
      </c>
      <c r="W67" s="131"/>
      <c r="X67" s="131" t="s">
        <v>108</v>
      </c>
      <c r="Y67" s="122"/>
      <c r="Z67" s="122"/>
      <c r="AA67" s="122"/>
      <c r="AB67" s="122"/>
      <c r="AC67" s="122"/>
      <c r="AD67" s="122"/>
      <c r="AE67" s="122"/>
      <c r="AF67" s="122"/>
      <c r="AG67" s="122" t="s">
        <v>109</v>
      </c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</row>
    <row r="68" spans="1:60" outlineLevel="1" x14ac:dyDescent="0.2">
      <c r="A68" s="148">
        <v>54</v>
      </c>
      <c r="B68" s="149" t="s">
        <v>392</v>
      </c>
      <c r="C68" s="157" t="s">
        <v>393</v>
      </c>
      <c r="D68" s="150" t="s">
        <v>140</v>
      </c>
      <c r="E68" s="151">
        <v>3</v>
      </c>
      <c r="F68" s="152">
        <v>0</v>
      </c>
      <c r="G68" s="152">
        <v>0</v>
      </c>
      <c r="H68" s="153">
        <v>0</v>
      </c>
      <c r="I68" s="152">
        <v>0</v>
      </c>
      <c r="J68" s="153">
        <v>0</v>
      </c>
      <c r="K68" s="154">
        <f t="shared" si="10"/>
        <v>0</v>
      </c>
      <c r="L68" s="131">
        <v>21</v>
      </c>
      <c r="M68" s="131">
        <f t="shared" si="11"/>
        <v>0</v>
      </c>
      <c r="N68" s="131">
        <v>0</v>
      </c>
      <c r="O68" s="131">
        <f t="shared" si="12"/>
        <v>0</v>
      </c>
      <c r="P68" s="131">
        <v>0</v>
      </c>
      <c r="Q68" s="131">
        <f t="shared" si="13"/>
        <v>0</v>
      </c>
      <c r="R68" s="131"/>
      <c r="S68" s="131" t="s">
        <v>106</v>
      </c>
      <c r="T68" s="131" t="s">
        <v>107</v>
      </c>
      <c r="U68" s="131">
        <v>0</v>
      </c>
      <c r="V68" s="131">
        <f t="shared" si="14"/>
        <v>0</v>
      </c>
      <c r="W68" s="131"/>
      <c r="X68" s="131" t="s">
        <v>143</v>
      </c>
      <c r="Y68" s="122"/>
      <c r="Z68" s="122"/>
      <c r="AA68" s="122"/>
      <c r="AB68" s="122"/>
      <c r="AC68" s="122"/>
      <c r="AD68" s="122"/>
      <c r="AE68" s="122"/>
      <c r="AF68" s="122"/>
      <c r="AG68" s="122" t="s">
        <v>144</v>
      </c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</row>
    <row r="69" spans="1:60" outlineLevel="1" x14ac:dyDescent="0.2">
      <c r="A69" s="148">
        <v>55</v>
      </c>
      <c r="B69" s="149" t="s">
        <v>394</v>
      </c>
      <c r="C69" s="157" t="s">
        <v>395</v>
      </c>
      <c r="D69" s="150" t="s">
        <v>140</v>
      </c>
      <c r="E69" s="151">
        <v>142</v>
      </c>
      <c r="F69" s="152">
        <v>0</v>
      </c>
      <c r="G69" s="152">
        <v>0</v>
      </c>
      <c r="H69" s="153">
        <v>0</v>
      </c>
      <c r="I69" s="152">
        <v>0</v>
      </c>
      <c r="J69" s="153">
        <v>0</v>
      </c>
      <c r="K69" s="154">
        <f t="shared" si="10"/>
        <v>0</v>
      </c>
      <c r="L69" s="131">
        <v>21</v>
      </c>
      <c r="M69" s="131">
        <f t="shared" si="11"/>
        <v>0</v>
      </c>
      <c r="N69" s="131">
        <v>3.0000000000000001E-5</v>
      </c>
      <c r="O69" s="131">
        <f t="shared" si="12"/>
        <v>0</v>
      </c>
      <c r="P69" s="131">
        <v>0</v>
      </c>
      <c r="Q69" s="131">
        <f t="shared" si="13"/>
        <v>0</v>
      </c>
      <c r="R69" s="131"/>
      <c r="S69" s="131" t="s">
        <v>106</v>
      </c>
      <c r="T69" s="131" t="s">
        <v>107</v>
      </c>
      <c r="U69" s="131">
        <v>0.379</v>
      </c>
      <c r="V69" s="131">
        <f t="shared" si="14"/>
        <v>53.82</v>
      </c>
      <c r="W69" s="131"/>
      <c r="X69" s="131" t="s">
        <v>108</v>
      </c>
      <c r="Y69" s="122"/>
      <c r="Z69" s="122"/>
      <c r="AA69" s="122"/>
      <c r="AB69" s="122"/>
      <c r="AC69" s="122"/>
      <c r="AD69" s="122"/>
      <c r="AE69" s="122"/>
      <c r="AF69" s="122"/>
      <c r="AG69" s="122" t="s">
        <v>109</v>
      </c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</row>
    <row r="70" spans="1:60" outlineLevel="1" x14ac:dyDescent="0.2">
      <c r="A70" s="148">
        <v>56</v>
      </c>
      <c r="B70" s="149" t="s">
        <v>396</v>
      </c>
      <c r="C70" s="157" t="s">
        <v>397</v>
      </c>
      <c r="D70" s="150" t="s">
        <v>140</v>
      </c>
      <c r="E70" s="151">
        <v>142</v>
      </c>
      <c r="F70" s="152">
        <v>0</v>
      </c>
      <c r="G70" s="152">
        <v>0</v>
      </c>
      <c r="H70" s="153">
        <v>0</v>
      </c>
      <c r="I70" s="152">
        <v>0</v>
      </c>
      <c r="J70" s="153">
        <v>0</v>
      </c>
      <c r="K70" s="154">
        <f t="shared" si="10"/>
        <v>0</v>
      </c>
      <c r="L70" s="131">
        <v>21</v>
      </c>
      <c r="M70" s="131">
        <f t="shared" si="11"/>
        <v>0</v>
      </c>
      <c r="N70" s="131">
        <v>2.0000000000000001E-4</v>
      </c>
      <c r="O70" s="131">
        <f t="shared" si="12"/>
        <v>0.03</v>
      </c>
      <c r="P70" s="131">
        <v>0</v>
      </c>
      <c r="Q70" s="131">
        <f t="shared" si="13"/>
        <v>0</v>
      </c>
      <c r="R70" s="131" t="s">
        <v>151</v>
      </c>
      <c r="S70" s="131" t="s">
        <v>115</v>
      </c>
      <c r="T70" s="131" t="s">
        <v>107</v>
      </c>
      <c r="U70" s="131">
        <v>0</v>
      </c>
      <c r="V70" s="131">
        <f t="shared" si="14"/>
        <v>0</v>
      </c>
      <c r="W70" s="131"/>
      <c r="X70" s="131" t="s">
        <v>143</v>
      </c>
      <c r="Y70" s="122"/>
      <c r="Z70" s="122"/>
      <c r="AA70" s="122"/>
      <c r="AB70" s="122"/>
      <c r="AC70" s="122"/>
      <c r="AD70" s="122"/>
      <c r="AE70" s="122"/>
      <c r="AF70" s="122"/>
      <c r="AG70" s="122" t="s">
        <v>144</v>
      </c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</row>
    <row r="71" spans="1:60" outlineLevel="1" x14ac:dyDescent="0.2">
      <c r="A71" s="148">
        <v>57</v>
      </c>
      <c r="B71" s="149" t="s">
        <v>398</v>
      </c>
      <c r="C71" s="157" t="s">
        <v>399</v>
      </c>
      <c r="D71" s="150" t="s">
        <v>140</v>
      </c>
      <c r="E71" s="151">
        <v>1</v>
      </c>
      <c r="F71" s="152">
        <v>0</v>
      </c>
      <c r="G71" s="152">
        <v>0</v>
      </c>
      <c r="H71" s="153">
        <v>0</v>
      </c>
      <c r="I71" s="152">
        <v>0</v>
      </c>
      <c r="J71" s="153">
        <v>0</v>
      </c>
      <c r="K71" s="154">
        <f t="shared" si="10"/>
        <v>0</v>
      </c>
      <c r="L71" s="131">
        <v>21</v>
      </c>
      <c r="M71" s="131">
        <f t="shared" si="11"/>
        <v>0</v>
      </c>
      <c r="N71" s="131">
        <v>0</v>
      </c>
      <c r="O71" s="131">
        <f t="shared" si="12"/>
        <v>0</v>
      </c>
      <c r="P71" s="131">
        <v>0</v>
      </c>
      <c r="Q71" s="131">
        <f t="shared" si="13"/>
        <v>0</v>
      </c>
      <c r="R71" s="131"/>
      <c r="S71" s="131" t="s">
        <v>106</v>
      </c>
      <c r="T71" s="131" t="s">
        <v>107</v>
      </c>
      <c r="U71" s="131">
        <v>0</v>
      </c>
      <c r="V71" s="131">
        <f t="shared" si="14"/>
        <v>0</v>
      </c>
      <c r="W71" s="131"/>
      <c r="X71" s="131" t="s">
        <v>108</v>
      </c>
      <c r="Y71" s="122"/>
      <c r="Z71" s="122"/>
      <c r="AA71" s="122"/>
      <c r="AB71" s="122"/>
      <c r="AC71" s="122"/>
      <c r="AD71" s="122"/>
      <c r="AE71" s="122"/>
      <c r="AF71" s="122"/>
      <c r="AG71" s="122" t="s">
        <v>109</v>
      </c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60" outlineLevel="1" x14ac:dyDescent="0.2">
      <c r="A72" s="148">
        <v>58</v>
      </c>
      <c r="B72" s="149" t="s">
        <v>400</v>
      </c>
      <c r="C72" s="157" t="s">
        <v>401</v>
      </c>
      <c r="D72" s="150" t="s">
        <v>140</v>
      </c>
      <c r="E72" s="151">
        <v>1</v>
      </c>
      <c r="F72" s="152">
        <v>0</v>
      </c>
      <c r="G72" s="152">
        <v>0</v>
      </c>
      <c r="H72" s="153">
        <v>0</v>
      </c>
      <c r="I72" s="152">
        <v>0</v>
      </c>
      <c r="J72" s="153">
        <v>0</v>
      </c>
      <c r="K72" s="154">
        <f t="shared" si="10"/>
        <v>0</v>
      </c>
      <c r="L72" s="131">
        <v>21</v>
      </c>
      <c r="M72" s="131">
        <f t="shared" si="11"/>
        <v>0</v>
      </c>
      <c r="N72" s="131">
        <v>0</v>
      </c>
      <c r="O72" s="131">
        <f t="shared" si="12"/>
        <v>0</v>
      </c>
      <c r="P72" s="131">
        <v>0</v>
      </c>
      <c r="Q72" s="131">
        <f t="shared" si="13"/>
        <v>0</v>
      </c>
      <c r="R72" s="131"/>
      <c r="S72" s="131" t="s">
        <v>106</v>
      </c>
      <c r="T72" s="131" t="s">
        <v>107</v>
      </c>
      <c r="U72" s="131">
        <v>0</v>
      </c>
      <c r="V72" s="131">
        <f t="shared" si="14"/>
        <v>0</v>
      </c>
      <c r="W72" s="131"/>
      <c r="X72" s="131" t="s">
        <v>143</v>
      </c>
      <c r="Y72" s="122"/>
      <c r="Z72" s="122"/>
      <c r="AA72" s="122"/>
      <c r="AB72" s="122"/>
      <c r="AC72" s="122"/>
      <c r="AD72" s="122"/>
      <c r="AE72" s="122"/>
      <c r="AF72" s="122"/>
      <c r="AG72" s="122" t="s">
        <v>144</v>
      </c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</row>
    <row r="73" spans="1:60" outlineLevel="1" x14ac:dyDescent="0.2">
      <c r="A73" s="148">
        <v>59</v>
      </c>
      <c r="B73" s="149" t="s">
        <v>394</v>
      </c>
      <c r="C73" s="157" t="s">
        <v>395</v>
      </c>
      <c r="D73" s="150" t="s">
        <v>140</v>
      </c>
      <c r="E73" s="151">
        <v>6</v>
      </c>
      <c r="F73" s="152">
        <v>0</v>
      </c>
      <c r="G73" s="152">
        <v>0</v>
      </c>
      <c r="H73" s="153">
        <v>0</v>
      </c>
      <c r="I73" s="152">
        <v>0</v>
      </c>
      <c r="J73" s="153">
        <v>0</v>
      </c>
      <c r="K73" s="154">
        <f t="shared" si="10"/>
        <v>0</v>
      </c>
      <c r="L73" s="131">
        <v>21</v>
      </c>
      <c r="M73" s="131">
        <f t="shared" si="11"/>
        <v>0</v>
      </c>
      <c r="N73" s="131">
        <v>3.0000000000000001E-5</v>
      </c>
      <c r="O73" s="131">
        <f t="shared" si="12"/>
        <v>0</v>
      </c>
      <c r="P73" s="131">
        <v>0</v>
      </c>
      <c r="Q73" s="131">
        <f t="shared" si="13"/>
        <v>0</v>
      </c>
      <c r="R73" s="131"/>
      <c r="S73" s="131" t="s">
        <v>106</v>
      </c>
      <c r="T73" s="131" t="s">
        <v>107</v>
      </c>
      <c r="U73" s="131">
        <v>0.379</v>
      </c>
      <c r="V73" s="131">
        <f t="shared" si="14"/>
        <v>2.27</v>
      </c>
      <c r="W73" s="131"/>
      <c r="X73" s="131" t="s">
        <v>108</v>
      </c>
      <c r="Y73" s="122"/>
      <c r="Z73" s="122"/>
      <c r="AA73" s="122"/>
      <c r="AB73" s="122"/>
      <c r="AC73" s="122"/>
      <c r="AD73" s="122"/>
      <c r="AE73" s="122"/>
      <c r="AF73" s="122"/>
      <c r="AG73" s="122" t="s">
        <v>109</v>
      </c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</row>
    <row r="74" spans="1:60" outlineLevel="1" x14ac:dyDescent="0.2">
      <c r="A74" s="148">
        <v>60</v>
      </c>
      <c r="B74" s="149" t="s">
        <v>402</v>
      </c>
      <c r="C74" s="157" t="s">
        <v>403</v>
      </c>
      <c r="D74" s="150" t="s">
        <v>140</v>
      </c>
      <c r="E74" s="151">
        <v>6</v>
      </c>
      <c r="F74" s="152">
        <v>0</v>
      </c>
      <c r="G74" s="152">
        <v>0</v>
      </c>
      <c r="H74" s="153">
        <v>0</v>
      </c>
      <c r="I74" s="152">
        <v>0</v>
      </c>
      <c r="J74" s="153">
        <v>0</v>
      </c>
      <c r="K74" s="154">
        <f t="shared" si="10"/>
        <v>0</v>
      </c>
      <c r="L74" s="131">
        <v>21</v>
      </c>
      <c r="M74" s="131">
        <f t="shared" si="11"/>
        <v>0</v>
      </c>
      <c r="N74" s="131">
        <v>1.1E-4</v>
      </c>
      <c r="O74" s="131">
        <f t="shared" si="12"/>
        <v>0</v>
      </c>
      <c r="P74" s="131">
        <v>0</v>
      </c>
      <c r="Q74" s="131">
        <f t="shared" si="13"/>
        <v>0</v>
      </c>
      <c r="R74" s="131"/>
      <c r="S74" s="131" t="s">
        <v>106</v>
      </c>
      <c r="T74" s="131" t="s">
        <v>107</v>
      </c>
      <c r="U74" s="131">
        <v>0</v>
      </c>
      <c r="V74" s="131">
        <f t="shared" si="14"/>
        <v>0</v>
      </c>
      <c r="W74" s="131"/>
      <c r="X74" s="131" t="s">
        <v>143</v>
      </c>
      <c r="Y74" s="122"/>
      <c r="Z74" s="122"/>
      <c r="AA74" s="122"/>
      <c r="AB74" s="122"/>
      <c r="AC74" s="122"/>
      <c r="AD74" s="122"/>
      <c r="AE74" s="122"/>
      <c r="AF74" s="122"/>
      <c r="AG74" s="122" t="s">
        <v>144</v>
      </c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</row>
    <row r="75" spans="1:60" outlineLevel="1" x14ac:dyDescent="0.2">
      <c r="A75" s="148">
        <v>61</v>
      </c>
      <c r="B75" s="149" t="s">
        <v>404</v>
      </c>
      <c r="C75" s="157" t="s">
        <v>405</v>
      </c>
      <c r="D75" s="150" t="s">
        <v>140</v>
      </c>
      <c r="E75" s="151">
        <v>4</v>
      </c>
      <c r="F75" s="152">
        <v>0</v>
      </c>
      <c r="G75" s="152">
        <v>0</v>
      </c>
      <c r="H75" s="153">
        <v>0</v>
      </c>
      <c r="I75" s="152">
        <v>0</v>
      </c>
      <c r="J75" s="153">
        <v>0</v>
      </c>
      <c r="K75" s="154">
        <f t="shared" si="10"/>
        <v>0</v>
      </c>
      <c r="L75" s="131">
        <v>21</v>
      </c>
      <c r="M75" s="131">
        <f t="shared" si="11"/>
        <v>0</v>
      </c>
      <c r="N75" s="131">
        <v>6.6E-4</v>
      </c>
      <c r="O75" s="131">
        <f t="shared" si="12"/>
        <v>0</v>
      </c>
      <c r="P75" s="131">
        <v>0</v>
      </c>
      <c r="Q75" s="131">
        <f t="shared" si="13"/>
        <v>0</v>
      </c>
      <c r="R75" s="131"/>
      <c r="S75" s="131" t="s">
        <v>106</v>
      </c>
      <c r="T75" s="131" t="s">
        <v>107</v>
      </c>
      <c r="U75" s="131">
        <v>0</v>
      </c>
      <c r="V75" s="131">
        <f t="shared" si="14"/>
        <v>0</v>
      </c>
      <c r="W75" s="131"/>
      <c r="X75" s="131" t="s">
        <v>108</v>
      </c>
      <c r="Y75" s="122"/>
      <c r="Z75" s="122"/>
      <c r="AA75" s="122"/>
      <c r="AB75" s="122"/>
      <c r="AC75" s="122"/>
      <c r="AD75" s="122"/>
      <c r="AE75" s="122"/>
      <c r="AF75" s="122"/>
      <c r="AG75" s="122" t="s">
        <v>109</v>
      </c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</row>
    <row r="76" spans="1:60" outlineLevel="1" x14ac:dyDescent="0.2">
      <c r="A76" s="148">
        <v>62</v>
      </c>
      <c r="B76" s="149" t="s">
        <v>406</v>
      </c>
      <c r="C76" s="157" t="s">
        <v>407</v>
      </c>
      <c r="D76" s="150" t="s">
        <v>140</v>
      </c>
      <c r="E76" s="151">
        <v>4</v>
      </c>
      <c r="F76" s="152">
        <v>0</v>
      </c>
      <c r="G76" s="152">
        <v>0</v>
      </c>
      <c r="H76" s="153">
        <v>0</v>
      </c>
      <c r="I76" s="152">
        <v>0</v>
      </c>
      <c r="J76" s="153">
        <v>0</v>
      </c>
      <c r="K76" s="154">
        <f t="shared" si="10"/>
        <v>0</v>
      </c>
      <c r="L76" s="131">
        <v>21</v>
      </c>
      <c r="M76" s="131">
        <f t="shared" si="11"/>
        <v>0</v>
      </c>
      <c r="N76" s="131">
        <v>6.6E-4</v>
      </c>
      <c r="O76" s="131">
        <f t="shared" si="12"/>
        <v>0</v>
      </c>
      <c r="P76" s="131">
        <v>0</v>
      </c>
      <c r="Q76" s="131">
        <f t="shared" si="13"/>
        <v>0</v>
      </c>
      <c r="R76" s="131" t="s">
        <v>151</v>
      </c>
      <c r="S76" s="131" t="s">
        <v>115</v>
      </c>
      <c r="T76" s="131" t="s">
        <v>107</v>
      </c>
      <c r="U76" s="131">
        <v>0</v>
      </c>
      <c r="V76" s="131">
        <f t="shared" si="14"/>
        <v>0</v>
      </c>
      <c r="W76" s="131"/>
      <c r="X76" s="131" t="s">
        <v>143</v>
      </c>
      <c r="Y76" s="122"/>
      <c r="Z76" s="122"/>
      <c r="AA76" s="122"/>
      <c r="AB76" s="122"/>
      <c r="AC76" s="122"/>
      <c r="AD76" s="122"/>
      <c r="AE76" s="122"/>
      <c r="AF76" s="122"/>
      <c r="AG76" s="122" t="s">
        <v>144</v>
      </c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</row>
    <row r="77" spans="1:60" outlineLevel="1" x14ac:dyDescent="0.2">
      <c r="A77" s="148">
        <v>63</v>
      </c>
      <c r="B77" s="149" t="s">
        <v>408</v>
      </c>
      <c r="C77" s="157" t="s">
        <v>409</v>
      </c>
      <c r="D77" s="150" t="s">
        <v>140</v>
      </c>
      <c r="E77" s="151">
        <v>6</v>
      </c>
      <c r="F77" s="152">
        <v>0</v>
      </c>
      <c r="G77" s="152">
        <v>0</v>
      </c>
      <c r="H77" s="153">
        <v>0</v>
      </c>
      <c r="I77" s="152">
        <v>0</v>
      </c>
      <c r="J77" s="153">
        <v>0</v>
      </c>
      <c r="K77" s="154">
        <f t="shared" si="10"/>
        <v>0</v>
      </c>
      <c r="L77" s="131">
        <v>21</v>
      </c>
      <c r="M77" s="131">
        <f t="shared" si="11"/>
        <v>0</v>
      </c>
      <c r="N77" s="131">
        <v>1.9000000000000001E-4</v>
      </c>
      <c r="O77" s="131">
        <f t="shared" si="12"/>
        <v>0</v>
      </c>
      <c r="P77" s="131">
        <v>0</v>
      </c>
      <c r="Q77" s="131">
        <f t="shared" si="13"/>
        <v>0</v>
      </c>
      <c r="R77" s="131"/>
      <c r="S77" s="131" t="s">
        <v>115</v>
      </c>
      <c r="T77" s="131" t="s">
        <v>107</v>
      </c>
      <c r="U77" s="131">
        <v>0.20599999999999999</v>
      </c>
      <c r="V77" s="131">
        <f t="shared" si="14"/>
        <v>1.24</v>
      </c>
      <c r="W77" s="131"/>
      <c r="X77" s="131" t="s">
        <v>108</v>
      </c>
      <c r="Y77" s="122"/>
      <c r="Z77" s="122"/>
      <c r="AA77" s="122"/>
      <c r="AB77" s="122"/>
      <c r="AC77" s="122"/>
      <c r="AD77" s="122"/>
      <c r="AE77" s="122"/>
      <c r="AF77" s="122"/>
      <c r="AG77" s="122" t="s">
        <v>109</v>
      </c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</row>
    <row r="78" spans="1:60" outlineLevel="1" x14ac:dyDescent="0.2">
      <c r="A78" s="148">
        <v>64</v>
      </c>
      <c r="B78" s="149" t="s">
        <v>410</v>
      </c>
      <c r="C78" s="157" t="s">
        <v>411</v>
      </c>
      <c r="D78" s="150" t="s">
        <v>140</v>
      </c>
      <c r="E78" s="151">
        <v>8</v>
      </c>
      <c r="F78" s="152">
        <v>0</v>
      </c>
      <c r="G78" s="152">
        <v>0</v>
      </c>
      <c r="H78" s="153">
        <v>0</v>
      </c>
      <c r="I78" s="152">
        <v>0</v>
      </c>
      <c r="J78" s="153">
        <v>0</v>
      </c>
      <c r="K78" s="154">
        <f t="shared" si="10"/>
        <v>0</v>
      </c>
      <c r="L78" s="131">
        <v>21</v>
      </c>
      <c r="M78" s="131">
        <f t="shared" si="11"/>
        <v>0</v>
      </c>
      <c r="N78" s="131">
        <v>2.9999999999999997E-4</v>
      </c>
      <c r="O78" s="131">
        <f t="shared" si="12"/>
        <v>0</v>
      </c>
      <c r="P78" s="131">
        <v>0</v>
      </c>
      <c r="Q78" s="131">
        <f t="shared" si="13"/>
        <v>0</v>
      </c>
      <c r="R78" s="131"/>
      <c r="S78" s="131" t="s">
        <v>106</v>
      </c>
      <c r="T78" s="131" t="s">
        <v>107</v>
      </c>
      <c r="U78" s="131">
        <v>0</v>
      </c>
      <c r="V78" s="131">
        <f t="shared" si="14"/>
        <v>0</v>
      </c>
      <c r="W78" s="131"/>
      <c r="X78" s="131" t="s">
        <v>108</v>
      </c>
      <c r="Y78" s="122"/>
      <c r="Z78" s="122"/>
      <c r="AA78" s="122"/>
      <c r="AB78" s="122"/>
      <c r="AC78" s="122"/>
      <c r="AD78" s="122"/>
      <c r="AE78" s="122"/>
      <c r="AF78" s="122"/>
      <c r="AG78" s="122" t="s">
        <v>109</v>
      </c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</row>
    <row r="79" spans="1:60" outlineLevel="1" x14ac:dyDescent="0.2">
      <c r="A79" s="148">
        <v>65</v>
      </c>
      <c r="B79" s="149" t="s">
        <v>412</v>
      </c>
      <c r="C79" s="157" t="s">
        <v>413</v>
      </c>
      <c r="D79" s="150" t="s">
        <v>140</v>
      </c>
      <c r="E79" s="151">
        <v>8</v>
      </c>
      <c r="F79" s="152">
        <v>0</v>
      </c>
      <c r="G79" s="152">
        <v>0</v>
      </c>
      <c r="H79" s="153">
        <v>0</v>
      </c>
      <c r="I79" s="152">
        <v>0</v>
      </c>
      <c r="J79" s="153">
        <v>0</v>
      </c>
      <c r="K79" s="154">
        <f t="shared" si="10"/>
        <v>0</v>
      </c>
      <c r="L79" s="131">
        <v>21</v>
      </c>
      <c r="M79" s="131">
        <f t="shared" si="11"/>
        <v>0</v>
      </c>
      <c r="N79" s="131">
        <v>2.9999999999999997E-4</v>
      </c>
      <c r="O79" s="131">
        <f t="shared" si="12"/>
        <v>0</v>
      </c>
      <c r="P79" s="131">
        <v>0</v>
      </c>
      <c r="Q79" s="131">
        <f t="shared" si="13"/>
        <v>0</v>
      </c>
      <c r="R79" s="131"/>
      <c r="S79" s="131" t="s">
        <v>106</v>
      </c>
      <c r="T79" s="131" t="s">
        <v>107</v>
      </c>
      <c r="U79" s="131">
        <v>0</v>
      </c>
      <c r="V79" s="131">
        <f t="shared" si="14"/>
        <v>0</v>
      </c>
      <c r="W79" s="131"/>
      <c r="X79" s="131" t="s">
        <v>143</v>
      </c>
      <c r="Y79" s="122"/>
      <c r="Z79" s="122"/>
      <c r="AA79" s="122"/>
      <c r="AB79" s="122"/>
      <c r="AC79" s="122"/>
      <c r="AD79" s="122"/>
      <c r="AE79" s="122"/>
      <c r="AF79" s="122"/>
      <c r="AG79" s="122" t="s">
        <v>144</v>
      </c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</row>
    <row r="80" spans="1:60" outlineLevel="1" x14ac:dyDescent="0.2">
      <c r="A80" s="148">
        <v>66</v>
      </c>
      <c r="B80" s="149" t="s">
        <v>414</v>
      </c>
      <c r="C80" s="157" t="s">
        <v>415</v>
      </c>
      <c r="D80" s="150" t="s">
        <v>140</v>
      </c>
      <c r="E80" s="151">
        <v>4</v>
      </c>
      <c r="F80" s="152">
        <v>0</v>
      </c>
      <c r="G80" s="152">
        <v>0</v>
      </c>
      <c r="H80" s="153">
        <v>0</v>
      </c>
      <c r="I80" s="152">
        <v>0</v>
      </c>
      <c r="J80" s="153">
        <v>0</v>
      </c>
      <c r="K80" s="154">
        <f t="shared" si="10"/>
        <v>0</v>
      </c>
      <c r="L80" s="131">
        <v>21</v>
      </c>
      <c r="M80" s="131">
        <f t="shared" si="11"/>
        <v>0</v>
      </c>
      <c r="N80" s="131">
        <v>0</v>
      </c>
      <c r="O80" s="131">
        <f t="shared" si="12"/>
        <v>0</v>
      </c>
      <c r="P80" s="131">
        <v>0</v>
      </c>
      <c r="Q80" s="131">
        <f t="shared" si="13"/>
        <v>0</v>
      </c>
      <c r="R80" s="131"/>
      <c r="S80" s="131" t="s">
        <v>106</v>
      </c>
      <c r="T80" s="131" t="s">
        <v>107</v>
      </c>
      <c r="U80" s="131">
        <v>0</v>
      </c>
      <c r="V80" s="131">
        <f t="shared" si="14"/>
        <v>0</v>
      </c>
      <c r="W80" s="131"/>
      <c r="X80" s="131" t="s">
        <v>108</v>
      </c>
      <c r="Y80" s="122"/>
      <c r="Z80" s="122"/>
      <c r="AA80" s="122"/>
      <c r="AB80" s="122"/>
      <c r="AC80" s="122"/>
      <c r="AD80" s="122"/>
      <c r="AE80" s="122"/>
      <c r="AF80" s="122"/>
      <c r="AG80" s="122" t="s">
        <v>109</v>
      </c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</row>
    <row r="81" spans="1:60" outlineLevel="1" x14ac:dyDescent="0.2">
      <c r="A81" s="148">
        <v>67</v>
      </c>
      <c r="B81" s="149" t="s">
        <v>416</v>
      </c>
      <c r="C81" s="157" t="s">
        <v>417</v>
      </c>
      <c r="D81" s="150" t="s">
        <v>140</v>
      </c>
      <c r="E81" s="151">
        <v>4</v>
      </c>
      <c r="F81" s="152">
        <v>0</v>
      </c>
      <c r="G81" s="152">
        <v>0</v>
      </c>
      <c r="H81" s="153">
        <v>0</v>
      </c>
      <c r="I81" s="152">
        <v>0</v>
      </c>
      <c r="J81" s="153">
        <v>0</v>
      </c>
      <c r="K81" s="154">
        <f t="shared" ref="K81:K98" si="15">ROUND(E81*J81,2)</f>
        <v>0</v>
      </c>
      <c r="L81" s="131">
        <v>21</v>
      </c>
      <c r="M81" s="131">
        <f t="shared" ref="M81:M98" si="16">G81*(1+L81/100)</f>
        <v>0</v>
      </c>
      <c r="N81" s="131">
        <v>0</v>
      </c>
      <c r="O81" s="131">
        <f t="shared" ref="O81:O98" si="17">ROUND(E81*N81,2)</f>
        <v>0</v>
      </c>
      <c r="P81" s="131">
        <v>0</v>
      </c>
      <c r="Q81" s="131">
        <f t="shared" ref="Q81:Q98" si="18">ROUND(E81*P81,2)</f>
        <v>0</v>
      </c>
      <c r="R81" s="131"/>
      <c r="S81" s="131" t="s">
        <v>106</v>
      </c>
      <c r="T81" s="131" t="s">
        <v>107</v>
      </c>
      <c r="U81" s="131">
        <v>0</v>
      </c>
      <c r="V81" s="131">
        <f t="shared" ref="V81:V98" si="19">ROUND(E81*U81,2)</f>
        <v>0</v>
      </c>
      <c r="W81" s="131"/>
      <c r="X81" s="131" t="s">
        <v>143</v>
      </c>
      <c r="Y81" s="122"/>
      <c r="Z81" s="122"/>
      <c r="AA81" s="122"/>
      <c r="AB81" s="122"/>
      <c r="AC81" s="122"/>
      <c r="AD81" s="122"/>
      <c r="AE81" s="122"/>
      <c r="AF81" s="122"/>
      <c r="AG81" s="122" t="s">
        <v>144</v>
      </c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</row>
    <row r="82" spans="1:60" outlineLevel="1" x14ac:dyDescent="0.2">
      <c r="A82" s="148">
        <v>68</v>
      </c>
      <c r="B82" s="149" t="s">
        <v>418</v>
      </c>
      <c r="C82" s="157" t="s">
        <v>419</v>
      </c>
      <c r="D82" s="150" t="s">
        <v>140</v>
      </c>
      <c r="E82" s="151">
        <v>2</v>
      </c>
      <c r="F82" s="152">
        <v>0</v>
      </c>
      <c r="G82" s="152">
        <v>0</v>
      </c>
      <c r="H82" s="153">
        <v>0</v>
      </c>
      <c r="I82" s="152">
        <v>0</v>
      </c>
      <c r="J82" s="153">
        <v>0</v>
      </c>
      <c r="K82" s="154">
        <f t="shared" si="15"/>
        <v>0</v>
      </c>
      <c r="L82" s="131">
        <v>21</v>
      </c>
      <c r="M82" s="131">
        <f t="shared" si="16"/>
        <v>0</v>
      </c>
      <c r="N82" s="131">
        <v>0</v>
      </c>
      <c r="O82" s="131">
        <f t="shared" si="17"/>
        <v>0</v>
      </c>
      <c r="P82" s="131">
        <v>0</v>
      </c>
      <c r="Q82" s="131">
        <f t="shared" si="18"/>
        <v>0</v>
      </c>
      <c r="R82" s="131"/>
      <c r="S82" s="131" t="s">
        <v>106</v>
      </c>
      <c r="T82" s="131" t="s">
        <v>107</v>
      </c>
      <c r="U82" s="131">
        <v>0</v>
      </c>
      <c r="V82" s="131">
        <f t="shared" si="19"/>
        <v>0</v>
      </c>
      <c r="W82" s="131"/>
      <c r="X82" s="131" t="s">
        <v>108</v>
      </c>
      <c r="Y82" s="122"/>
      <c r="Z82" s="122"/>
      <c r="AA82" s="122"/>
      <c r="AB82" s="122"/>
      <c r="AC82" s="122"/>
      <c r="AD82" s="122"/>
      <c r="AE82" s="122"/>
      <c r="AF82" s="122"/>
      <c r="AG82" s="122" t="s">
        <v>109</v>
      </c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</row>
    <row r="83" spans="1:60" outlineLevel="1" x14ac:dyDescent="0.2">
      <c r="A83" s="148">
        <v>69</v>
      </c>
      <c r="B83" s="149" t="s">
        <v>420</v>
      </c>
      <c r="C83" s="157" t="s">
        <v>421</v>
      </c>
      <c r="D83" s="150" t="s">
        <v>140</v>
      </c>
      <c r="E83" s="151">
        <v>2</v>
      </c>
      <c r="F83" s="152">
        <v>0</v>
      </c>
      <c r="G83" s="152">
        <v>0</v>
      </c>
      <c r="H83" s="153">
        <v>0</v>
      </c>
      <c r="I83" s="152">
        <v>0</v>
      </c>
      <c r="J83" s="153">
        <v>0</v>
      </c>
      <c r="K83" s="154">
        <f t="shared" si="15"/>
        <v>0</v>
      </c>
      <c r="L83" s="131">
        <v>21</v>
      </c>
      <c r="M83" s="131">
        <f t="shared" si="16"/>
        <v>0</v>
      </c>
      <c r="N83" s="131">
        <v>0</v>
      </c>
      <c r="O83" s="131">
        <f t="shared" si="17"/>
        <v>0</v>
      </c>
      <c r="P83" s="131">
        <v>0</v>
      </c>
      <c r="Q83" s="131">
        <f t="shared" si="18"/>
        <v>0</v>
      </c>
      <c r="R83" s="131"/>
      <c r="S83" s="131" t="s">
        <v>106</v>
      </c>
      <c r="T83" s="131" t="s">
        <v>107</v>
      </c>
      <c r="U83" s="131">
        <v>0</v>
      </c>
      <c r="V83" s="131">
        <f t="shared" si="19"/>
        <v>0</v>
      </c>
      <c r="W83" s="131"/>
      <c r="X83" s="131" t="s">
        <v>143</v>
      </c>
      <c r="Y83" s="122"/>
      <c r="Z83" s="122"/>
      <c r="AA83" s="122"/>
      <c r="AB83" s="122"/>
      <c r="AC83" s="122"/>
      <c r="AD83" s="122"/>
      <c r="AE83" s="122"/>
      <c r="AF83" s="122"/>
      <c r="AG83" s="122" t="s">
        <v>144</v>
      </c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</row>
    <row r="84" spans="1:60" outlineLevel="1" x14ac:dyDescent="0.2">
      <c r="A84" s="148">
        <v>70</v>
      </c>
      <c r="B84" s="149" t="s">
        <v>422</v>
      </c>
      <c r="C84" s="157" t="s">
        <v>423</v>
      </c>
      <c r="D84" s="150" t="s">
        <v>140</v>
      </c>
      <c r="E84" s="151">
        <v>2</v>
      </c>
      <c r="F84" s="152">
        <v>0</v>
      </c>
      <c r="G84" s="152">
        <v>0</v>
      </c>
      <c r="H84" s="153">
        <v>0</v>
      </c>
      <c r="I84" s="152">
        <v>0</v>
      </c>
      <c r="J84" s="153">
        <v>0</v>
      </c>
      <c r="K84" s="154">
        <f t="shared" si="15"/>
        <v>0</v>
      </c>
      <c r="L84" s="131">
        <v>21</v>
      </c>
      <c r="M84" s="131">
        <f t="shared" si="16"/>
        <v>0</v>
      </c>
      <c r="N84" s="131">
        <v>0</v>
      </c>
      <c r="O84" s="131">
        <f t="shared" si="17"/>
        <v>0</v>
      </c>
      <c r="P84" s="131">
        <v>0</v>
      </c>
      <c r="Q84" s="131">
        <f t="shared" si="18"/>
        <v>0</v>
      </c>
      <c r="R84" s="131"/>
      <c r="S84" s="131" t="s">
        <v>106</v>
      </c>
      <c r="T84" s="131" t="s">
        <v>107</v>
      </c>
      <c r="U84" s="131">
        <v>0</v>
      </c>
      <c r="V84" s="131">
        <f t="shared" si="19"/>
        <v>0</v>
      </c>
      <c r="W84" s="131"/>
      <c r="X84" s="131" t="s">
        <v>108</v>
      </c>
      <c r="Y84" s="122"/>
      <c r="Z84" s="122"/>
      <c r="AA84" s="122"/>
      <c r="AB84" s="122"/>
      <c r="AC84" s="122"/>
      <c r="AD84" s="122"/>
      <c r="AE84" s="122"/>
      <c r="AF84" s="122"/>
      <c r="AG84" s="122" t="s">
        <v>109</v>
      </c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</row>
    <row r="85" spans="1:60" outlineLevel="1" x14ac:dyDescent="0.2">
      <c r="A85" s="148">
        <v>71</v>
      </c>
      <c r="B85" s="149" t="s">
        <v>424</v>
      </c>
      <c r="C85" s="157" t="s">
        <v>425</v>
      </c>
      <c r="D85" s="150" t="s">
        <v>140</v>
      </c>
      <c r="E85" s="151">
        <v>2</v>
      </c>
      <c r="F85" s="152">
        <v>0</v>
      </c>
      <c r="G85" s="152">
        <v>0</v>
      </c>
      <c r="H85" s="153">
        <v>0</v>
      </c>
      <c r="I85" s="152">
        <v>0</v>
      </c>
      <c r="J85" s="153">
        <v>0</v>
      </c>
      <c r="K85" s="154">
        <f t="shared" si="15"/>
        <v>0</v>
      </c>
      <c r="L85" s="131">
        <v>21</v>
      </c>
      <c r="M85" s="131">
        <f t="shared" si="16"/>
        <v>0</v>
      </c>
      <c r="N85" s="131">
        <v>0</v>
      </c>
      <c r="O85" s="131">
        <f t="shared" si="17"/>
        <v>0</v>
      </c>
      <c r="P85" s="131">
        <v>0</v>
      </c>
      <c r="Q85" s="131">
        <f t="shared" si="18"/>
        <v>0</v>
      </c>
      <c r="R85" s="131"/>
      <c r="S85" s="131" t="s">
        <v>106</v>
      </c>
      <c r="T85" s="131" t="s">
        <v>107</v>
      </c>
      <c r="U85" s="131">
        <v>0</v>
      </c>
      <c r="V85" s="131">
        <f t="shared" si="19"/>
        <v>0</v>
      </c>
      <c r="W85" s="131"/>
      <c r="X85" s="131" t="s">
        <v>143</v>
      </c>
      <c r="Y85" s="122"/>
      <c r="Z85" s="122"/>
      <c r="AA85" s="122"/>
      <c r="AB85" s="122"/>
      <c r="AC85" s="122"/>
      <c r="AD85" s="122"/>
      <c r="AE85" s="122"/>
      <c r="AF85" s="122"/>
      <c r="AG85" s="122" t="s">
        <v>144</v>
      </c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</row>
    <row r="86" spans="1:60" outlineLevel="1" x14ac:dyDescent="0.2">
      <c r="A86" s="148">
        <v>72</v>
      </c>
      <c r="B86" s="149" t="s">
        <v>426</v>
      </c>
      <c r="C86" s="157" t="s">
        <v>427</v>
      </c>
      <c r="D86" s="150" t="s">
        <v>140</v>
      </c>
      <c r="E86" s="151">
        <v>1</v>
      </c>
      <c r="F86" s="152">
        <v>0</v>
      </c>
      <c r="G86" s="152">
        <v>0</v>
      </c>
      <c r="H86" s="153">
        <v>0</v>
      </c>
      <c r="I86" s="152">
        <v>0</v>
      </c>
      <c r="J86" s="153">
        <v>0</v>
      </c>
      <c r="K86" s="154">
        <f t="shared" si="15"/>
        <v>0</v>
      </c>
      <c r="L86" s="131">
        <v>21</v>
      </c>
      <c r="M86" s="131">
        <f t="shared" si="16"/>
        <v>0</v>
      </c>
      <c r="N86" s="131">
        <v>0</v>
      </c>
      <c r="O86" s="131">
        <f t="shared" si="17"/>
        <v>0</v>
      </c>
      <c r="P86" s="131">
        <v>0</v>
      </c>
      <c r="Q86" s="131">
        <f t="shared" si="18"/>
        <v>0</v>
      </c>
      <c r="R86" s="131"/>
      <c r="S86" s="131" t="s">
        <v>106</v>
      </c>
      <c r="T86" s="131" t="s">
        <v>107</v>
      </c>
      <c r="U86" s="131">
        <v>0</v>
      </c>
      <c r="V86" s="131">
        <f t="shared" si="19"/>
        <v>0</v>
      </c>
      <c r="W86" s="131"/>
      <c r="X86" s="131" t="s">
        <v>108</v>
      </c>
      <c r="Y86" s="122"/>
      <c r="Z86" s="122"/>
      <c r="AA86" s="122"/>
      <c r="AB86" s="122"/>
      <c r="AC86" s="122"/>
      <c r="AD86" s="122"/>
      <c r="AE86" s="122"/>
      <c r="AF86" s="122"/>
      <c r="AG86" s="122" t="s">
        <v>109</v>
      </c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</row>
    <row r="87" spans="1:60" outlineLevel="1" x14ac:dyDescent="0.2">
      <c r="A87" s="148">
        <v>73</v>
      </c>
      <c r="B87" s="149" t="s">
        <v>428</v>
      </c>
      <c r="C87" s="157" t="s">
        <v>429</v>
      </c>
      <c r="D87" s="150" t="s">
        <v>140</v>
      </c>
      <c r="E87" s="151">
        <v>1</v>
      </c>
      <c r="F87" s="152">
        <v>0</v>
      </c>
      <c r="G87" s="152">
        <v>0</v>
      </c>
      <c r="H87" s="153">
        <v>0</v>
      </c>
      <c r="I87" s="152">
        <v>0</v>
      </c>
      <c r="J87" s="153">
        <v>0</v>
      </c>
      <c r="K87" s="154">
        <f t="shared" si="15"/>
        <v>0</v>
      </c>
      <c r="L87" s="131">
        <v>21</v>
      </c>
      <c r="M87" s="131">
        <f t="shared" si="16"/>
        <v>0</v>
      </c>
      <c r="N87" s="131">
        <v>0</v>
      </c>
      <c r="O87" s="131">
        <f t="shared" si="17"/>
        <v>0</v>
      </c>
      <c r="P87" s="131">
        <v>0</v>
      </c>
      <c r="Q87" s="131">
        <f t="shared" si="18"/>
        <v>0</v>
      </c>
      <c r="R87" s="131"/>
      <c r="S87" s="131" t="s">
        <v>106</v>
      </c>
      <c r="T87" s="131" t="s">
        <v>107</v>
      </c>
      <c r="U87" s="131">
        <v>0</v>
      </c>
      <c r="V87" s="131">
        <f t="shared" si="19"/>
        <v>0</v>
      </c>
      <c r="W87" s="131"/>
      <c r="X87" s="131" t="s">
        <v>143</v>
      </c>
      <c r="Y87" s="122"/>
      <c r="Z87" s="122"/>
      <c r="AA87" s="122"/>
      <c r="AB87" s="122"/>
      <c r="AC87" s="122"/>
      <c r="AD87" s="122"/>
      <c r="AE87" s="122"/>
      <c r="AF87" s="122"/>
      <c r="AG87" s="122" t="s">
        <v>144</v>
      </c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</row>
    <row r="88" spans="1:60" outlineLevel="1" x14ac:dyDescent="0.2">
      <c r="A88" s="148">
        <v>74</v>
      </c>
      <c r="B88" s="149" t="s">
        <v>430</v>
      </c>
      <c r="C88" s="157" t="s">
        <v>431</v>
      </c>
      <c r="D88" s="150" t="s">
        <v>140</v>
      </c>
      <c r="E88" s="151">
        <v>4</v>
      </c>
      <c r="F88" s="152">
        <v>0</v>
      </c>
      <c r="G88" s="152">
        <v>0</v>
      </c>
      <c r="H88" s="153">
        <v>0</v>
      </c>
      <c r="I88" s="152">
        <v>0</v>
      </c>
      <c r="J88" s="153">
        <v>0</v>
      </c>
      <c r="K88" s="154">
        <f t="shared" si="15"/>
        <v>0</v>
      </c>
      <c r="L88" s="131">
        <v>21</v>
      </c>
      <c r="M88" s="131">
        <f t="shared" si="16"/>
        <v>0</v>
      </c>
      <c r="N88" s="131">
        <v>0</v>
      </c>
      <c r="O88" s="131">
        <f t="shared" si="17"/>
        <v>0</v>
      </c>
      <c r="P88" s="131">
        <v>0</v>
      </c>
      <c r="Q88" s="131">
        <f t="shared" si="18"/>
        <v>0</v>
      </c>
      <c r="R88" s="131"/>
      <c r="S88" s="131" t="s">
        <v>106</v>
      </c>
      <c r="T88" s="131" t="s">
        <v>107</v>
      </c>
      <c r="U88" s="131">
        <v>0</v>
      </c>
      <c r="V88" s="131">
        <f t="shared" si="19"/>
        <v>0</v>
      </c>
      <c r="W88" s="131"/>
      <c r="X88" s="131" t="s">
        <v>108</v>
      </c>
      <c r="Y88" s="122"/>
      <c r="Z88" s="122"/>
      <c r="AA88" s="122"/>
      <c r="AB88" s="122"/>
      <c r="AC88" s="122"/>
      <c r="AD88" s="122"/>
      <c r="AE88" s="122"/>
      <c r="AF88" s="122"/>
      <c r="AG88" s="122" t="s">
        <v>109</v>
      </c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</row>
    <row r="89" spans="1:60" outlineLevel="1" x14ac:dyDescent="0.2">
      <c r="A89" s="148">
        <v>75</v>
      </c>
      <c r="B89" s="149" t="s">
        <v>432</v>
      </c>
      <c r="C89" s="157" t="s">
        <v>433</v>
      </c>
      <c r="D89" s="150" t="s">
        <v>140</v>
      </c>
      <c r="E89" s="151">
        <v>4</v>
      </c>
      <c r="F89" s="152">
        <v>0</v>
      </c>
      <c r="G89" s="152">
        <v>0</v>
      </c>
      <c r="H89" s="153">
        <v>0</v>
      </c>
      <c r="I89" s="152">
        <v>0</v>
      </c>
      <c r="J89" s="153">
        <v>0</v>
      </c>
      <c r="K89" s="154">
        <f t="shared" si="15"/>
        <v>0</v>
      </c>
      <c r="L89" s="131">
        <v>21</v>
      </c>
      <c r="M89" s="131">
        <f t="shared" si="16"/>
        <v>0</v>
      </c>
      <c r="N89" s="131">
        <v>0</v>
      </c>
      <c r="O89" s="131">
        <f t="shared" si="17"/>
        <v>0</v>
      </c>
      <c r="P89" s="131">
        <v>0</v>
      </c>
      <c r="Q89" s="131">
        <f t="shared" si="18"/>
        <v>0</v>
      </c>
      <c r="R89" s="131"/>
      <c r="S89" s="131" t="s">
        <v>106</v>
      </c>
      <c r="T89" s="131" t="s">
        <v>107</v>
      </c>
      <c r="U89" s="131">
        <v>0</v>
      </c>
      <c r="V89" s="131">
        <f t="shared" si="19"/>
        <v>0</v>
      </c>
      <c r="W89" s="131"/>
      <c r="X89" s="131" t="s">
        <v>143</v>
      </c>
      <c r="Y89" s="122"/>
      <c r="Z89" s="122"/>
      <c r="AA89" s="122"/>
      <c r="AB89" s="122"/>
      <c r="AC89" s="122"/>
      <c r="AD89" s="122"/>
      <c r="AE89" s="122"/>
      <c r="AF89" s="122"/>
      <c r="AG89" s="122" t="s">
        <v>144</v>
      </c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</row>
    <row r="90" spans="1:60" outlineLevel="1" x14ac:dyDescent="0.2">
      <c r="A90" s="148">
        <v>76</v>
      </c>
      <c r="B90" s="149" t="s">
        <v>434</v>
      </c>
      <c r="C90" s="157" t="s">
        <v>435</v>
      </c>
      <c r="D90" s="150" t="s">
        <v>0</v>
      </c>
      <c r="E90" s="151">
        <v>1904.568</v>
      </c>
      <c r="F90" s="152">
        <v>0</v>
      </c>
      <c r="G90" s="152">
        <v>0</v>
      </c>
      <c r="H90" s="153">
        <v>0</v>
      </c>
      <c r="I90" s="152">
        <v>0</v>
      </c>
      <c r="J90" s="153">
        <v>0</v>
      </c>
      <c r="K90" s="154">
        <f t="shared" si="15"/>
        <v>0</v>
      </c>
      <c r="L90" s="131">
        <v>21</v>
      </c>
      <c r="M90" s="131">
        <f t="shared" si="16"/>
        <v>0</v>
      </c>
      <c r="N90" s="131">
        <v>0</v>
      </c>
      <c r="O90" s="131">
        <f t="shared" si="17"/>
        <v>0</v>
      </c>
      <c r="P90" s="131">
        <v>0</v>
      </c>
      <c r="Q90" s="131">
        <f t="shared" si="18"/>
        <v>0</v>
      </c>
      <c r="R90" s="131"/>
      <c r="S90" s="131" t="s">
        <v>115</v>
      </c>
      <c r="T90" s="131" t="s">
        <v>115</v>
      </c>
      <c r="U90" s="131">
        <v>0</v>
      </c>
      <c r="V90" s="131">
        <f t="shared" si="19"/>
        <v>0</v>
      </c>
      <c r="W90" s="131"/>
      <c r="X90" s="131" t="s">
        <v>176</v>
      </c>
      <c r="Y90" s="122"/>
      <c r="Z90" s="122"/>
      <c r="AA90" s="122"/>
      <c r="AB90" s="122"/>
      <c r="AC90" s="122"/>
      <c r="AD90" s="122"/>
      <c r="AE90" s="122"/>
      <c r="AF90" s="122"/>
      <c r="AG90" s="122" t="s">
        <v>177</v>
      </c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</row>
    <row r="91" spans="1:60" outlineLevel="1" x14ac:dyDescent="0.2">
      <c r="A91" s="148">
        <v>77</v>
      </c>
      <c r="B91" s="149" t="s">
        <v>363</v>
      </c>
      <c r="C91" s="157" t="s">
        <v>364</v>
      </c>
      <c r="D91" s="150" t="s">
        <v>140</v>
      </c>
      <c r="E91" s="151">
        <v>12</v>
      </c>
      <c r="F91" s="152">
        <v>0</v>
      </c>
      <c r="G91" s="152">
        <v>0</v>
      </c>
      <c r="H91" s="153">
        <v>0</v>
      </c>
      <c r="I91" s="152">
        <v>0</v>
      </c>
      <c r="J91" s="153">
        <v>0</v>
      </c>
      <c r="K91" s="154">
        <f t="shared" si="15"/>
        <v>0</v>
      </c>
      <c r="L91" s="131">
        <v>21</v>
      </c>
      <c r="M91" s="131">
        <f t="shared" si="16"/>
        <v>0</v>
      </c>
      <c r="N91" s="131">
        <v>2.0000000000000002E-5</v>
      </c>
      <c r="O91" s="131">
        <f t="shared" si="17"/>
        <v>0</v>
      </c>
      <c r="P91" s="131">
        <v>0</v>
      </c>
      <c r="Q91" s="131">
        <f t="shared" si="18"/>
        <v>0</v>
      </c>
      <c r="R91" s="131"/>
      <c r="S91" s="131" t="s">
        <v>115</v>
      </c>
      <c r="T91" s="131" t="s">
        <v>107</v>
      </c>
      <c r="U91" s="131">
        <v>0.2402</v>
      </c>
      <c r="V91" s="131">
        <f t="shared" si="19"/>
        <v>2.88</v>
      </c>
      <c r="W91" s="131"/>
      <c r="X91" s="131" t="s">
        <v>108</v>
      </c>
      <c r="Y91" s="122"/>
      <c r="Z91" s="122"/>
      <c r="AA91" s="122"/>
      <c r="AB91" s="122"/>
      <c r="AC91" s="122"/>
      <c r="AD91" s="122"/>
      <c r="AE91" s="122"/>
      <c r="AF91" s="122"/>
      <c r="AG91" s="122" t="s">
        <v>109</v>
      </c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</row>
    <row r="92" spans="1:60" outlineLevel="1" x14ac:dyDescent="0.2">
      <c r="A92" s="148">
        <v>78</v>
      </c>
      <c r="B92" s="149" t="s">
        <v>436</v>
      </c>
      <c r="C92" s="157" t="s">
        <v>437</v>
      </c>
      <c r="D92" s="150" t="s">
        <v>140</v>
      </c>
      <c r="E92" s="151">
        <v>12</v>
      </c>
      <c r="F92" s="152">
        <v>0</v>
      </c>
      <c r="G92" s="152">
        <v>0</v>
      </c>
      <c r="H92" s="153">
        <v>0</v>
      </c>
      <c r="I92" s="152">
        <v>0</v>
      </c>
      <c r="J92" s="153">
        <v>0</v>
      </c>
      <c r="K92" s="154">
        <f t="shared" si="15"/>
        <v>0</v>
      </c>
      <c r="L92" s="131">
        <v>21</v>
      </c>
      <c r="M92" s="131">
        <f t="shared" si="16"/>
        <v>0</v>
      </c>
      <c r="N92" s="131">
        <v>1.1E-4</v>
      </c>
      <c r="O92" s="131">
        <f t="shared" si="17"/>
        <v>0</v>
      </c>
      <c r="P92" s="131">
        <v>0</v>
      </c>
      <c r="Q92" s="131">
        <f t="shared" si="18"/>
        <v>0</v>
      </c>
      <c r="R92" s="131"/>
      <c r="S92" s="131" t="s">
        <v>106</v>
      </c>
      <c r="T92" s="131" t="s">
        <v>115</v>
      </c>
      <c r="U92" s="131">
        <v>0</v>
      </c>
      <c r="V92" s="131">
        <f t="shared" si="19"/>
        <v>0</v>
      </c>
      <c r="W92" s="131"/>
      <c r="X92" s="131" t="s">
        <v>143</v>
      </c>
      <c r="Y92" s="122"/>
      <c r="Z92" s="122"/>
      <c r="AA92" s="122"/>
      <c r="AB92" s="122"/>
      <c r="AC92" s="122"/>
      <c r="AD92" s="122"/>
      <c r="AE92" s="122"/>
      <c r="AF92" s="122"/>
      <c r="AG92" s="122" t="s">
        <v>144</v>
      </c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</row>
    <row r="93" spans="1:60" outlineLevel="1" x14ac:dyDescent="0.2">
      <c r="A93" s="148">
        <v>79</v>
      </c>
      <c r="B93" s="149" t="s">
        <v>370</v>
      </c>
      <c r="C93" s="157" t="s">
        <v>371</v>
      </c>
      <c r="D93" s="150" t="s">
        <v>140</v>
      </c>
      <c r="E93" s="151">
        <v>8</v>
      </c>
      <c r="F93" s="152">
        <v>0</v>
      </c>
      <c r="G93" s="152">
        <v>0</v>
      </c>
      <c r="H93" s="153">
        <v>0</v>
      </c>
      <c r="I93" s="152">
        <v>0</v>
      </c>
      <c r="J93" s="153">
        <v>0</v>
      </c>
      <c r="K93" s="154">
        <f t="shared" si="15"/>
        <v>0</v>
      </c>
      <c r="L93" s="131">
        <v>21</v>
      </c>
      <c r="M93" s="131">
        <f t="shared" si="16"/>
        <v>0</v>
      </c>
      <c r="N93" s="131">
        <v>3.0000000000000001E-5</v>
      </c>
      <c r="O93" s="131">
        <f t="shared" si="17"/>
        <v>0</v>
      </c>
      <c r="P93" s="131">
        <v>0</v>
      </c>
      <c r="Q93" s="131">
        <f t="shared" si="18"/>
        <v>0</v>
      </c>
      <c r="R93" s="131"/>
      <c r="S93" s="131" t="s">
        <v>115</v>
      </c>
      <c r="T93" s="131" t="s">
        <v>115</v>
      </c>
      <c r="U93" s="131">
        <v>0.32619999999999999</v>
      </c>
      <c r="V93" s="131">
        <f t="shared" si="19"/>
        <v>2.61</v>
      </c>
      <c r="W93" s="131"/>
      <c r="X93" s="131" t="s">
        <v>108</v>
      </c>
      <c r="Y93" s="122"/>
      <c r="Z93" s="122"/>
      <c r="AA93" s="122"/>
      <c r="AB93" s="122"/>
      <c r="AC93" s="122"/>
      <c r="AD93" s="122"/>
      <c r="AE93" s="122"/>
      <c r="AF93" s="122"/>
      <c r="AG93" s="122" t="s">
        <v>109</v>
      </c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</row>
    <row r="94" spans="1:60" outlineLevel="1" x14ac:dyDescent="0.2">
      <c r="A94" s="148">
        <v>80</v>
      </c>
      <c r="B94" s="149" t="s">
        <v>438</v>
      </c>
      <c r="C94" s="157" t="s">
        <v>439</v>
      </c>
      <c r="D94" s="150" t="s">
        <v>140</v>
      </c>
      <c r="E94" s="151">
        <v>8</v>
      </c>
      <c r="F94" s="152">
        <v>0</v>
      </c>
      <c r="G94" s="152">
        <v>0</v>
      </c>
      <c r="H94" s="153">
        <v>0</v>
      </c>
      <c r="I94" s="152">
        <v>0</v>
      </c>
      <c r="J94" s="153">
        <v>0</v>
      </c>
      <c r="K94" s="154">
        <f t="shared" si="15"/>
        <v>0</v>
      </c>
      <c r="L94" s="131">
        <v>21</v>
      </c>
      <c r="M94" s="131">
        <f t="shared" si="16"/>
        <v>0</v>
      </c>
      <c r="N94" s="131">
        <v>3.1E-4</v>
      </c>
      <c r="O94" s="131">
        <f t="shared" si="17"/>
        <v>0</v>
      </c>
      <c r="P94" s="131">
        <v>0</v>
      </c>
      <c r="Q94" s="131">
        <f t="shared" si="18"/>
        <v>0</v>
      </c>
      <c r="R94" s="131" t="s">
        <v>151</v>
      </c>
      <c r="S94" s="131" t="s">
        <v>115</v>
      </c>
      <c r="T94" s="131" t="s">
        <v>115</v>
      </c>
      <c r="U94" s="131">
        <v>0</v>
      </c>
      <c r="V94" s="131">
        <f t="shared" si="19"/>
        <v>0</v>
      </c>
      <c r="W94" s="131"/>
      <c r="X94" s="131" t="s">
        <v>143</v>
      </c>
      <c r="Y94" s="122"/>
      <c r="Z94" s="122"/>
      <c r="AA94" s="122"/>
      <c r="AB94" s="122"/>
      <c r="AC94" s="122"/>
      <c r="AD94" s="122"/>
      <c r="AE94" s="122"/>
      <c r="AF94" s="122"/>
      <c r="AG94" s="122" t="s">
        <v>144</v>
      </c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</row>
    <row r="95" spans="1:60" outlineLevel="1" x14ac:dyDescent="0.2">
      <c r="A95" s="148">
        <v>81</v>
      </c>
      <c r="B95" s="149" t="s">
        <v>363</v>
      </c>
      <c r="C95" s="157" t="s">
        <v>364</v>
      </c>
      <c r="D95" s="150" t="s">
        <v>140</v>
      </c>
      <c r="E95" s="151">
        <v>20</v>
      </c>
      <c r="F95" s="152">
        <v>0</v>
      </c>
      <c r="G95" s="152">
        <v>0</v>
      </c>
      <c r="H95" s="153">
        <v>0</v>
      </c>
      <c r="I95" s="152">
        <v>0</v>
      </c>
      <c r="J95" s="153">
        <v>0</v>
      </c>
      <c r="K95" s="154">
        <f t="shared" si="15"/>
        <v>0</v>
      </c>
      <c r="L95" s="131">
        <v>21</v>
      </c>
      <c r="M95" s="131">
        <f t="shared" si="16"/>
        <v>0</v>
      </c>
      <c r="N95" s="131">
        <v>2.0000000000000002E-5</v>
      </c>
      <c r="O95" s="131">
        <f t="shared" si="17"/>
        <v>0</v>
      </c>
      <c r="P95" s="131">
        <v>0</v>
      </c>
      <c r="Q95" s="131">
        <f t="shared" si="18"/>
        <v>0</v>
      </c>
      <c r="R95" s="131"/>
      <c r="S95" s="131" t="s">
        <v>115</v>
      </c>
      <c r="T95" s="131" t="s">
        <v>107</v>
      </c>
      <c r="U95" s="131">
        <v>0.2402</v>
      </c>
      <c r="V95" s="131">
        <f t="shared" si="19"/>
        <v>4.8</v>
      </c>
      <c r="W95" s="131"/>
      <c r="X95" s="131" t="s">
        <v>108</v>
      </c>
      <c r="Y95" s="122"/>
      <c r="Z95" s="122"/>
      <c r="AA95" s="122"/>
      <c r="AB95" s="122"/>
      <c r="AC95" s="122"/>
      <c r="AD95" s="122"/>
      <c r="AE95" s="122"/>
      <c r="AF95" s="122"/>
      <c r="AG95" s="122" t="s">
        <v>109</v>
      </c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</row>
    <row r="96" spans="1:60" outlineLevel="1" x14ac:dyDescent="0.2">
      <c r="A96" s="148">
        <v>82</v>
      </c>
      <c r="B96" s="149" t="s">
        <v>440</v>
      </c>
      <c r="C96" s="157" t="s">
        <v>441</v>
      </c>
      <c r="D96" s="150" t="s">
        <v>140</v>
      </c>
      <c r="E96" s="151">
        <v>20</v>
      </c>
      <c r="F96" s="152">
        <v>0</v>
      </c>
      <c r="G96" s="152">
        <v>0</v>
      </c>
      <c r="H96" s="153">
        <v>0</v>
      </c>
      <c r="I96" s="152">
        <v>0</v>
      </c>
      <c r="J96" s="153">
        <v>0</v>
      </c>
      <c r="K96" s="154">
        <f t="shared" si="15"/>
        <v>0</v>
      </c>
      <c r="L96" s="131">
        <v>21</v>
      </c>
      <c r="M96" s="131">
        <f t="shared" si="16"/>
        <v>0</v>
      </c>
      <c r="N96" s="131">
        <v>2.9999999999999997E-4</v>
      </c>
      <c r="O96" s="131">
        <f t="shared" si="17"/>
        <v>0.01</v>
      </c>
      <c r="P96" s="131">
        <v>0</v>
      </c>
      <c r="Q96" s="131">
        <f t="shared" si="18"/>
        <v>0</v>
      </c>
      <c r="R96" s="131"/>
      <c r="S96" s="131" t="s">
        <v>106</v>
      </c>
      <c r="T96" s="131" t="s">
        <v>115</v>
      </c>
      <c r="U96" s="131">
        <v>0</v>
      </c>
      <c r="V96" s="131">
        <f t="shared" si="19"/>
        <v>0</v>
      </c>
      <c r="W96" s="131"/>
      <c r="X96" s="131" t="s">
        <v>143</v>
      </c>
      <c r="Y96" s="122"/>
      <c r="Z96" s="122"/>
      <c r="AA96" s="122"/>
      <c r="AB96" s="122"/>
      <c r="AC96" s="122"/>
      <c r="AD96" s="122"/>
      <c r="AE96" s="122"/>
      <c r="AF96" s="122"/>
      <c r="AG96" s="122" t="s">
        <v>144</v>
      </c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</row>
    <row r="97" spans="1:60" outlineLevel="1" x14ac:dyDescent="0.2">
      <c r="A97" s="148">
        <v>83</v>
      </c>
      <c r="B97" s="149" t="s">
        <v>363</v>
      </c>
      <c r="C97" s="157" t="s">
        <v>364</v>
      </c>
      <c r="D97" s="150" t="s">
        <v>140</v>
      </c>
      <c r="E97" s="151">
        <v>4</v>
      </c>
      <c r="F97" s="152">
        <v>0</v>
      </c>
      <c r="G97" s="152">
        <v>0</v>
      </c>
      <c r="H97" s="153">
        <v>0</v>
      </c>
      <c r="I97" s="152">
        <v>0</v>
      </c>
      <c r="J97" s="153">
        <v>0</v>
      </c>
      <c r="K97" s="154">
        <f t="shared" si="15"/>
        <v>0</v>
      </c>
      <c r="L97" s="131">
        <v>21</v>
      </c>
      <c r="M97" s="131">
        <f t="shared" si="16"/>
        <v>0</v>
      </c>
      <c r="N97" s="131">
        <v>2.0000000000000002E-5</v>
      </c>
      <c r="O97" s="131">
        <f t="shared" si="17"/>
        <v>0</v>
      </c>
      <c r="P97" s="131">
        <v>0</v>
      </c>
      <c r="Q97" s="131">
        <f t="shared" si="18"/>
        <v>0</v>
      </c>
      <c r="R97" s="131"/>
      <c r="S97" s="131" t="s">
        <v>115</v>
      </c>
      <c r="T97" s="131" t="s">
        <v>107</v>
      </c>
      <c r="U97" s="131">
        <v>0.2402</v>
      </c>
      <c r="V97" s="131">
        <f t="shared" si="19"/>
        <v>0.96</v>
      </c>
      <c r="W97" s="131"/>
      <c r="X97" s="131" t="s">
        <v>108</v>
      </c>
      <c r="Y97" s="122"/>
      <c r="Z97" s="122"/>
      <c r="AA97" s="122"/>
      <c r="AB97" s="122"/>
      <c r="AC97" s="122"/>
      <c r="AD97" s="122"/>
      <c r="AE97" s="122"/>
      <c r="AF97" s="122"/>
      <c r="AG97" s="122" t="s">
        <v>109</v>
      </c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</row>
    <row r="98" spans="1:60" outlineLevel="1" x14ac:dyDescent="0.2">
      <c r="A98" s="148">
        <v>84</v>
      </c>
      <c r="B98" s="149" t="s">
        <v>442</v>
      </c>
      <c r="C98" s="157" t="s">
        <v>443</v>
      </c>
      <c r="D98" s="150" t="s">
        <v>140</v>
      </c>
      <c r="E98" s="151">
        <v>4</v>
      </c>
      <c r="F98" s="152">
        <v>0</v>
      </c>
      <c r="G98" s="152">
        <v>0</v>
      </c>
      <c r="H98" s="153">
        <v>0</v>
      </c>
      <c r="I98" s="152">
        <v>0</v>
      </c>
      <c r="J98" s="153">
        <v>0</v>
      </c>
      <c r="K98" s="154">
        <f t="shared" si="15"/>
        <v>0</v>
      </c>
      <c r="L98" s="131">
        <v>21</v>
      </c>
      <c r="M98" s="131">
        <f t="shared" si="16"/>
        <v>0</v>
      </c>
      <c r="N98" s="131">
        <v>1.8000000000000001E-4</v>
      </c>
      <c r="O98" s="131">
        <f t="shared" si="17"/>
        <v>0</v>
      </c>
      <c r="P98" s="131">
        <v>0</v>
      </c>
      <c r="Q98" s="131">
        <f t="shared" si="18"/>
        <v>0</v>
      </c>
      <c r="R98" s="131"/>
      <c r="S98" s="131" t="s">
        <v>106</v>
      </c>
      <c r="T98" s="131" t="s">
        <v>115</v>
      </c>
      <c r="U98" s="131">
        <v>0</v>
      </c>
      <c r="V98" s="131">
        <f t="shared" si="19"/>
        <v>0</v>
      </c>
      <c r="W98" s="131"/>
      <c r="X98" s="131" t="s">
        <v>143</v>
      </c>
      <c r="Y98" s="122"/>
      <c r="Z98" s="122"/>
      <c r="AA98" s="122"/>
      <c r="AB98" s="122"/>
      <c r="AC98" s="122"/>
      <c r="AD98" s="122"/>
      <c r="AE98" s="122"/>
      <c r="AF98" s="122"/>
      <c r="AG98" s="122" t="s">
        <v>144</v>
      </c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</row>
    <row r="99" spans="1:60" x14ac:dyDescent="0.2">
      <c r="A99" s="135" t="s">
        <v>101</v>
      </c>
      <c r="B99" s="136" t="s">
        <v>69</v>
      </c>
      <c r="C99" s="156" t="s">
        <v>70</v>
      </c>
      <c r="D99" s="137"/>
      <c r="E99" s="138"/>
      <c r="F99" s="139"/>
      <c r="G99" s="139">
        <f>SUMIF(AG100:AG138,"&lt;&gt;NOR",G100:G138)</f>
        <v>0</v>
      </c>
      <c r="H99" s="139"/>
      <c r="I99" s="139">
        <f>SUM(I100:I138)</f>
        <v>0</v>
      </c>
      <c r="J99" s="139"/>
      <c r="K99" s="140">
        <f>SUM(K100:K138)</f>
        <v>0</v>
      </c>
      <c r="L99" s="134"/>
      <c r="M99" s="134">
        <f>SUM(M100:M138)</f>
        <v>0</v>
      </c>
      <c r="N99" s="134"/>
      <c r="O99" s="134">
        <f>SUM(O100:O138)</f>
        <v>1.3100000000000003</v>
      </c>
      <c r="P99" s="134"/>
      <c r="Q99" s="134">
        <f>SUM(Q100:Q138)</f>
        <v>0</v>
      </c>
      <c r="R99" s="134"/>
      <c r="S99" s="134"/>
      <c r="T99" s="134"/>
      <c r="U99" s="134"/>
      <c r="V99" s="134">
        <f>SUM(V100:V138)</f>
        <v>295.32</v>
      </c>
      <c r="W99" s="134"/>
      <c r="X99" s="134"/>
      <c r="AG99" t="s">
        <v>102</v>
      </c>
    </row>
    <row r="100" spans="1:60" outlineLevel="1" x14ac:dyDescent="0.2">
      <c r="A100" s="148">
        <v>85</v>
      </c>
      <c r="B100" s="149" t="s">
        <v>444</v>
      </c>
      <c r="C100" s="157" t="s">
        <v>445</v>
      </c>
      <c r="D100" s="150" t="s">
        <v>160</v>
      </c>
      <c r="E100" s="151">
        <v>56</v>
      </c>
      <c r="F100" s="152">
        <v>0</v>
      </c>
      <c r="G100" s="152">
        <v>0</v>
      </c>
      <c r="H100" s="153">
        <v>0</v>
      </c>
      <c r="I100" s="152">
        <v>0</v>
      </c>
      <c r="J100" s="153">
        <v>0</v>
      </c>
      <c r="K100" s="154">
        <f>ROUND(E100*J100,2)</f>
        <v>0</v>
      </c>
      <c r="L100" s="131">
        <v>21</v>
      </c>
      <c r="M100" s="131">
        <f>G100*(1+L100/100)</f>
        <v>0</v>
      </c>
      <c r="N100" s="131">
        <v>2.0000000000000002E-5</v>
      </c>
      <c r="O100" s="131">
        <f>ROUND(E100*N100,2)</f>
        <v>0</v>
      </c>
      <c r="P100" s="131">
        <v>0</v>
      </c>
      <c r="Q100" s="131">
        <f>ROUND(E100*P100,2)</f>
        <v>0</v>
      </c>
      <c r="R100" s="131"/>
      <c r="S100" s="131" t="s">
        <v>106</v>
      </c>
      <c r="T100" s="131" t="s">
        <v>107</v>
      </c>
      <c r="U100" s="131">
        <v>0.156</v>
      </c>
      <c r="V100" s="131">
        <f>ROUND(E100*U100,2)</f>
        <v>8.74</v>
      </c>
      <c r="W100" s="131"/>
      <c r="X100" s="131" t="s">
        <v>108</v>
      </c>
      <c r="Y100" s="122"/>
      <c r="Z100" s="122"/>
      <c r="AA100" s="122"/>
      <c r="AB100" s="122"/>
      <c r="AC100" s="122"/>
      <c r="AD100" s="122"/>
      <c r="AE100" s="122"/>
      <c r="AF100" s="122"/>
      <c r="AG100" s="122" t="s">
        <v>109</v>
      </c>
      <c r="AH100" s="122"/>
      <c r="AI100" s="122"/>
      <c r="AJ100" s="122"/>
      <c r="AK100" s="122"/>
      <c r="AL100" s="122"/>
      <c r="AM100" s="122"/>
      <c r="AN100" s="122"/>
      <c r="AO100" s="122"/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</row>
    <row r="101" spans="1:60" outlineLevel="1" x14ac:dyDescent="0.2">
      <c r="A101" s="148">
        <v>86</v>
      </c>
      <c r="B101" s="149" t="s">
        <v>446</v>
      </c>
      <c r="C101" s="157" t="s">
        <v>447</v>
      </c>
      <c r="D101" s="150" t="s">
        <v>160</v>
      </c>
      <c r="E101" s="151">
        <v>56</v>
      </c>
      <c r="F101" s="152">
        <v>0</v>
      </c>
      <c r="G101" s="152">
        <v>0</v>
      </c>
      <c r="H101" s="153">
        <v>0</v>
      </c>
      <c r="I101" s="152">
        <v>0</v>
      </c>
      <c r="J101" s="153">
        <v>0</v>
      </c>
      <c r="K101" s="154">
        <f>ROUND(E101*J101,2)</f>
        <v>0</v>
      </c>
      <c r="L101" s="131">
        <v>21</v>
      </c>
      <c r="M101" s="131">
        <f>G101*(1+L101/100)</f>
        <v>0</v>
      </c>
      <c r="N101" s="131">
        <v>1.99E-3</v>
      </c>
      <c r="O101" s="131">
        <f>ROUND(E101*N101,2)</f>
        <v>0.11</v>
      </c>
      <c r="P101" s="131">
        <v>0</v>
      </c>
      <c r="Q101" s="131">
        <f>ROUND(E101*P101,2)</f>
        <v>0</v>
      </c>
      <c r="R101" s="131"/>
      <c r="S101" s="131" t="s">
        <v>106</v>
      </c>
      <c r="T101" s="131" t="s">
        <v>107</v>
      </c>
      <c r="U101" s="131">
        <v>0</v>
      </c>
      <c r="V101" s="131">
        <f>ROUND(E101*U101,2)</f>
        <v>0</v>
      </c>
      <c r="W101" s="131"/>
      <c r="X101" s="131" t="s">
        <v>143</v>
      </c>
      <c r="Y101" s="122"/>
      <c r="Z101" s="122"/>
      <c r="AA101" s="122"/>
      <c r="AB101" s="122"/>
      <c r="AC101" s="122"/>
      <c r="AD101" s="122"/>
      <c r="AE101" s="122"/>
      <c r="AF101" s="122"/>
      <c r="AG101" s="122" t="s">
        <v>144</v>
      </c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</row>
    <row r="102" spans="1:60" outlineLevel="1" x14ac:dyDescent="0.2">
      <c r="A102" s="148">
        <v>87</v>
      </c>
      <c r="B102" s="149" t="s">
        <v>448</v>
      </c>
      <c r="C102" s="157" t="s">
        <v>445</v>
      </c>
      <c r="D102" s="150" t="s">
        <v>160</v>
      </c>
      <c r="E102" s="151">
        <v>45</v>
      </c>
      <c r="F102" s="152">
        <v>0</v>
      </c>
      <c r="G102" s="152">
        <v>0</v>
      </c>
      <c r="H102" s="153">
        <v>0</v>
      </c>
      <c r="I102" s="152">
        <v>0</v>
      </c>
      <c r="J102" s="153">
        <v>0</v>
      </c>
      <c r="K102" s="154">
        <f>ROUND(E102*J102,2)</f>
        <v>0</v>
      </c>
      <c r="L102" s="131">
        <v>21</v>
      </c>
      <c r="M102" s="131">
        <f>G102*(1+L102/100)</f>
        <v>0</v>
      </c>
      <c r="N102" s="131">
        <v>2.0000000000000002E-5</v>
      </c>
      <c r="O102" s="131">
        <f>ROUND(E102*N102,2)</f>
        <v>0</v>
      </c>
      <c r="P102" s="131">
        <v>0</v>
      </c>
      <c r="Q102" s="131">
        <f>ROUND(E102*P102,2)</f>
        <v>0</v>
      </c>
      <c r="R102" s="131"/>
      <c r="S102" s="131" t="s">
        <v>106</v>
      </c>
      <c r="T102" s="131" t="s">
        <v>107</v>
      </c>
      <c r="U102" s="131">
        <v>0.156</v>
      </c>
      <c r="V102" s="131">
        <f>ROUND(E102*U102,2)</f>
        <v>7.02</v>
      </c>
      <c r="W102" s="131"/>
      <c r="X102" s="131" t="s">
        <v>108</v>
      </c>
      <c r="Y102" s="122"/>
      <c r="Z102" s="122"/>
      <c r="AA102" s="122"/>
      <c r="AB102" s="122"/>
      <c r="AC102" s="122"/>
      <c r="AD102" s="122"/>
      <c r="AE102" s="122"/>
      <c r="AF102" s="122"/>
      <c r="AG102" s="122" t="s">
        <v>109</v>
      </c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</row>
    <row r="103" spans="1:60" outlineLevel="1" x14ac:dyDescent="0.2">
      <c r="A103" s="148">
        <v>88</v>
      </c>
      <c r="B103" s="149" t="s">
        <v>449</v>
      </c>
      <c r="C103" s="157" t="s">
        <v>450</v>
      </c>
      <c r="D103" s="150" t="s">
        <v>160</v>
      </c>
      <c r="E103" s="151">
        <v>45</v>
      </c>
      <c r="F103" s="152">
        <v>0</v>
      </c>
      <c r="G103" s="152">
        <v>0</v>
      </c>
      <c r="H103" s="153">
        <v>0</v>
      </c>
      <c r="I103" s="152">
        <v>0</v>
      </c>
      <c r="J103" s="153">
        <v>0</v>
      </c>
      <c r="K103" s="154">
        <f>ROUND(E103*J103,2)</f>
        <v>0</v>
      </c>
      <c r="L103" s="131">
        <v>21</v>
      </c>
      <c r="M103" s="131">
        <f>G103*(1+L103/100)</f>
        <v>0</v>
      </c>
      <c r="N103" s="131">
        <v>4.1099999999999999E-3</v>
      </c>
      <c r="O103" s="131">
        <f>ROUND(E103*N103,2)</f>
        <v>0.18</v>
      </c>
      <c r="P103" s="131">
        <v>0</v>
      </c>
      <c r="Q103" s="131">
        <f>ROUND(E103*P103,2)</f>
        <v>0</v>
      </c>
      <c r="R103" s="131"/>
      <c r="S103" s="131" t="s">
        <v>106</v>
      </c>
      <c r="T103" s="131" t="s">
        <v>107</v>
      </c>
      <c r="U103" s="131">
        <v>0</v>
      </c>
      <c r="V103" s="131">
        <f>ROUND(E103*U103,2)</f>
        <v>0</v>
      </c>
      <c r="W103" s="131"/>
      <c r="X103" s="131" t="s">
        <v>143</v>
      </c>
      <c r="Y103" s="122"/>
      <c r="Z103" s="122"/>
      <c r="AA103" s="122"/>
      <c r="AB103" s="122"/>
      <c r="AC103" s="122"/>
      <c r="AD103" s="122"/>
      <c r="AE103" s="122"/>
      <c r="AF103" s="122"/>
      <c r="AG103" s="122" t="s">
        <v>144</v>
      </c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</row>
    <row r="104" spans="1:60" ht="22.5" outlineLevel="1" x14ac:dyDescent="0.2">
      <c r="A104" s="141">
        <v>89</v>
      </c>
      <c r="B104" s="142" t="s">
        <v>451</v>
      </c>
      <c r="C104" s="158" t="s">
        <v>452</v>
      </c>
      <c r="D104" s="143" t="s">
        <v>160</v>
      </c>
      <c r="E104" s="144">
        <v>491</v>
      </c>
      <c r="F104" s="145">
        <v>0</v>
      </c>
      <c r="G104" s="145">
        <v>0</v>
      </c>
      <c r="H104" s="146">
        <v>0</v>
      </c>
      <c r="I104" s="145">
        <v>0</v>
      </c>
      <c r="J104" s="146">
        <v>0</v>
      </c>
      <c r="K104" s="147">
        <f>ROUND(E104*J104,2)</f>
        <v>0</v>
      </c>
      <c r="L104" s="131">
        <v>21</v>
      </c>
      <c r="M104" s="131">
        <f>G104*(1+L104/100)</f>
        <v>0</v>
      </c>
      <c r="N104" s="131">
        <v>1.4999999999999999E-4</v>
      </c>
      <c r="O104" s="131">
        <f>ROUND(E104*N104,2)</f>
        <v>7.0000000000000007E-2</v>
      </c>
      <c r="P104" s="131">
        <v>0</v>
      </c>
      <c r="Q104" s="131">
        <f>ROUND(E104*P104,2)</f>
        <v>0</v>
      </c>
      <c r="R104" s="131"/>
      <c r="S104" s="131" t="s">
        <v>106</v>
      </c>
      <c r="T104" s="131" t="s">
        <v>107</v>
      </c>
      <c r="U104" s="131">
        <v>0</v>
      </c>
      <c r="V104" s="131">
        <f>ROUND(E104*U104,2)</f>
        <v>0</v>
      </c>
      <c r="W104" s="131"/>
      <c r="X104" s="131" t="s">
        <v>108</v>
      </c>
      <c r="Y104" s="122"/>
      <c r="Z104" s="122"/>
      <c r="AA104" s="122"/>
      <c r="AB104" s="122"/>
      <c r="AC104" s="122"/>
      <c r="AD104" s="122"/>
      <c r="AE104" s="122"/>
      <c r="AF104" s="122"/>
      <c r="AG104" s="122" t="s">
        <v>109</v>
      </c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  <c r="BH104" s="122"/>
    </row>
    <row r="105" spans="1:60" outlineLevel="1" x14ac:dyDescent="0.2">
      <c r="A105" s="129"/>
      <c r="B105" s="130"/>
      <c r="C105" s="159" t="s">
        <v>453</v>
      </c>
      <c r="D105" s="132"/>
      <c r="E105" s="133">
        <v>491</v>
      </c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22"/>
      <c r="Z105" s="122"/>
      <c r="AA105" s="122"/>
      <c r="AB105" s="122"/>
      <c r="AC105" s="122"/>
      <c r="AD105" s="122"/>
      <c r="AE105" s="122"/>
      <c r="AF105" s="122"/>
      <c r="AG105" s="122" t="s">
        <v>162</v>
      </c>
      <c r="AH105" s="122">
        <v>0</v>
      </c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</row>
    <row r="106" spans="1:60" ht="22.5" outlineLevel="1" x14ac:dyDescent="0.2">
      <c r="A106" s="141">
        <v>90</v>
      </c>
      <c r="B106" s="142" t="s">
        <v>454</v>
      </c>
      <c r="C106" s="158" t="s">
        <v>455</v>
      </c>
      <c r="D106" s="143" t="s">
        <v>160</v>
      </c>
      <c r="E106" s="144">
        <v>491</v>
      </c>
      <c r="F106" s="145">
        <v>0</v>
      </c>
      <c r="G106" s="145">
        <v>0</v>
      </c>
      <c r="H106" s="146">
        <v>0</v>
      </c>
      <c r="I106" s="145">
        <v>0</v>
      </c>
      <c r="J106" s="146">
        <v>0</v>
      </c>
      <c r="K106" s="147">
        <f>ROUND(E106*J106,2)</f>
        <v>0</v>
      </c>
      <c r="L106" s="131">
        <v>21</v>
      </c>
      <c r="M106" s="131">
        <f>G106*(1+L106/100)</f>
        <v>0</v>
      </c>
      <c r="N106" s="131">
        <v>1.4999999999999999E-4</v>
      </c>
      <c r="O106" s="131">
        <f>ROUND(E106*N106,2)</f>
        <v>7.0000000000000007E-2</v>
      </c>
      <c r="P106" s="131">
        <v>0</v>
      </c>
      <c r="Q106" s="131">
        <f>ROUND(E106*P106,2)</f>
        <v>0</v>
      </c>
      <c r="R106" s="131" t="s">
        <v>151</v>
      </c>
      <c r="S106" s="131" t="s">
        <v>115</v>
      </c>
      <c r="T106" s="131" t="s">
        <v>107</v>
      </c>
      <c r="U106" s="131">
        <v>0</v>
      </c>
      <c r="V106" s="131">
        <f>ROUND(E106*U106,2)</f>
        <v>0</v>
      </c>
      <c r="W106" s="131"/>
      <c r="X106" s="131" t="s">
        <v>143</v>
      </c>
      <c r="Y106" s="122"/>
      <c r="Z106" s="122"/>
      <c r="AA106" s="122"/>
      <c r="AB106" s="122"/>
      <c r="AC106" s="122"/>
      <c r="AD106" s="122"/>
      <c r="AE106" s="122"/>
      <c r="AF106" s="122"/>
      <c r="AG106" s="122" t="s">
        <v>144</v>
      </c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</row>
    <row r="107" spans="1:60" outlineLevel="1" x14ac:dyDescent="0.2">
      <c r="A107" s="129"/>
      <c r="B107" s="130"/>
      <c r="C107" s="159" t="s">
        <v>453</v>
      </c>
      <c r="D107" s="132"/>
      <c r="E107" s="133">
        <v>491</v>
      </c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22"/>
      <c r="Z107" s="122"/>
      <c r="AA107" s="122"/>
      <c r="AB107" s="122"/>
      <c r="AC107" s="122"/>
      <c r="AD107" s="122"/>
      <c r="AE107" s="122"/>
      <c r="AF107" s="122"/>
      <c r="AG107" s="122" t="s">
        <v>162</v>
      </c>
      <c r="AH107" s="122">
        <v>0</v>
      </c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2"/>
      <c r="AZ107" s="122"/>
      <c r="BA107" s="122"/>
      <c r="BB107" s="122"/>
      <c r="BC107" s="122"/>
      <c r="BD107" s="122"/>
      <c r="BE107" s="122"/>
      <c r="BF107" s="122"/>
      <c r="BG107" s="122"/>
      <c r="BH107" s="122"/>
    </row>
    <row r="108" spans="1:60" ht="22.5" outlineLevel="1" x14ac:dyDescent="0.2">
      <c r="A108" s="148">
        <v>91</v>
      </c>
      <c r="B108" s="149" t="s">
        <v>456</v>
      </c>
      <c r="C108" s="157" t="s">
        <v>457</v>
      </c>
      <c r="D108" s="150" t="s">
        <v>160</v>
      </c>
      <c r="E108" s="151">
        <v>491</v>
      </c>
      <c r="F108" s="145">
        <v>0</v>
      </c>
      <c r="G108" s="145">
        <v>0</v>
      </c>
      <c r="H108" s="146">
        <v>0</v>
      </c>
      <c r="I108" s="145">
        <v>0</v>
      </c>
      <c r="J108" s="146">
        <v>0</v>
      </c>
      <c r="K108" s="147">
        <f>ROUND(E108*J108,2)</f>
        <v>0</v>
      </c>
      <c r="L108" s="131">
        <v>21</v>
      </c>
      <c r="M108" s="131">
        <f>G108*(1+L108/100)</f>
        <v>0</v>
      </c>
      <c r="N108" s="131">
        <v>3.0000000000000001E-5</v>
      </c>
      <c r="O108" s="131">
        <f>ROUND(E108*N108,2)</f>
        <v>0.01</v>
      </c>
      <c r="P108" s="131">
        <v>0</v>
      </c>
      <c r="Q108" s="131">
        <f>ROUND(E108*P108,2)</f>
        <v>0</v>
      </c>
      <c r="R108" s="131"/>
      <c r="S108" s="131" t="s">
        <v>115</v>
      </c>
      <c r="T108" s="131" t="s">
        <v>107</v>
      </c>
      <c r="U108" s="131">
        <v>0.13500000000000001</v>
      </c>
      <c r="V108" s="131">
        <f>ROUND(E108*U108,2)</f>
        <v>66.290000000000006</v>
      </c>
      <c r="W108" s="131"/>
      <c r="X108" s="131" t="s">
        <v>108</v>
      </c>
      <c r="Y108" s="122"/>
      <c r="Z108" s="122"/>
      <c r="AA108" s="122"/>
      <c r="AB108" s="122"/>
      <c r="AC108" s="122"/>
      <c r="AD108" s="122"/>
      <c r="AE108" s="122"/>
      <c r="AF108" s="122"/>
      <c r="AG108" s="122" t="s">
        <v>109</v>
      </c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</row>
    <row r="109" spans="1:60" ht="22.5" outlineLevel="1" x14ac:dyDescent="0.2">
      <c r="A109" s="141">
        <v>92</v>
      </c>
      <c r="B109" s="142" t="s">
        <v>458</v>
      </c>
      <c r="C109" s="158" t="s">
        <v>459</v>
      </c>
      <c r="D109" s="143" t="s">
        <v>160</v>
      </c>
      <c r="E109" s="144">
        <v>244</v>
      </c>
      <c r="F109" s="145">
        <v>0</v>
      </c>
      <c r="G109" s="145">
        <v>0</v>
      </c>
      <c r="H109" s="146">
        <v>0</v>
      </c>
      <c r="I109" s="145">
        <v>0</v>
      </c>
      <c r="J109" s="146">
        <v>0</v>
      </c>
      <c r="K109" s="147">
        <f>ROUND(E109*J109,2)</f>
        <v>0</v>
      </c>
      <c r="L109" s="131">
        <v>21</v>
      </c>
      <c r="M109" s="131">
        <f>G109*(1+L109/100)</f>
        <v>0</v>
      </c>
      <c r="N109" s="131">
        <v>2.4000000000000001E-4</v>
      </c>
      <c r="O109" s="131">
        <f>ROUND(E109*N109,2)</f>
        <v>0.06</v>
      </c>
      <c r="P109" s="131">
        <v>0</v>
      </c>
      <c r="Q109" s="131">
        <f>ROUND(E109*P109,2)</f>
        <v>0</v>
      </c>
      <c r="R109" s="131"/>
      <c r="S109" s="131" t="s">
        <v>106</v>
      </c>
      <c r="T109" s="131" t="s">
        <v>107</v>
      </c>
      <c r="U109" s="131">
        <v>0</v>
      </c>
      <c r="V109" s="131">
        <f>ROUND(E109*U109,2)</f>
        <v>0</v>
      </c>
      <c r="W109" s="131"/>
      <c r="X109" s="131" t="s">
        <v>108</v>
      </c>
      <c r="Y109" s="122"/>
      <c r="Z109" s="122"/>
      <c r="AA109" s="122"/>
      <c r="AB109" s="122"/>
      <c r="AC109" s="122"/>
      <c r="AD109" s="122"/>
      <c r="AE109" s="122"/>
      <c r="AF109" s="122"/>
      <c r="AG109" s="122" t="s">
        <v>109</v>
      </c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</row>
    <row r="110" spans="1:60" outlineLevel="1" x14ac:dyDescent="0.2">
      <c r="A110" s="129"/>
      <c r="B110" s="130"/>
      <c r="C110" s="159" t="s">
        <v>460</v>
      </c>
      <c r="D110" s="132"/>
      <c r="E110" s="133">
        <v>244</v>
      </c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22"/>
      <c r="Z110" s="122"/>
      <c r="AA110" s="122"/>
      <c r="AB110" s="122"/>
      <c r="AC110" s="122"/>
      <c r="AD110" s="122"/>
      <c r="AE110" s="122"/>
      <c r="AF110" s="122"/>
      <c r="AG110" s="122" t="s">
        <v>162</v>
      </c>
      <c r="AH110" s="122">
        <v>0</v>
      </c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</row>
    <row r="111" spans="1:60" ht="22.5" outlineLevel="1" x14ac:dyDescent="0.2">
      <c r="A111" s="141">
        <v>93</v>
      </c>
      <c r="B111" s="142" t="s">
        <v>461</v>
      </c>
      <c r="C111" s="158" t="s">
        <v>462</v>
      </c>
      <c r="D111" s="143" t="s">
        <v>160</v>
      </c>
      <c r="E111" s="144">
        <v>244</v>
      </c>
      <c r="F111" s="145">
        <v>0</v>
      </c>
      <c r="G111" s="145">
        <v>0</v>
      </c>
      <c r="H111" s="146">
        <v>0</v>
      </c>
      <c r="I111" s="145">
        <v>0</v>
      </c>
      <c r="J111" s="146">
        <v>0</v>
      </c>
      <c r="K111" s="147">
        <f>ROUND(E111*J111,2)</f>
        <v>0</v>
      </c>
      <c r="L111" s="131">
        <v>21</v>
      </c>
      <c r="M111" s="131">
        <f>G111*(1+L111/100)</f>
        <v>0</v>
      </c>
      <c r="N111" s="131">
        <v>2.4000000000000001E-4</v>
      </c>
      <c r="O111" s="131">
        <f>ROUND(E111*N111,2)</f>
        <v>0.06</v>
      </c>
      <c r="P111" s="131">
        <v>0</v>
      </c>
      <c r="Q111" s="131">
        <f>ROUND(E111*P111,2)</f>
        <v>0</v>
      </c>
      <c r="R111" s="131" t="s">
        <v>151</v>
      </c>
      <c r="S111" s="131" t="s">
        <v>115</v>
      </c>
      <c r="T111" s="131" t="s">
        <v>107</v>
      </c>
      <c r="U111" s="131">
        <v>0</v>
      </c>
      <c r="V111" s="131">
        <f>ROUND(E111*U111,2)</f>
        <v>0</v>
      </c>
      <c r="W111" s="131"/>
      <c r="X111" s="131" t="s">
        <v>143</v>
      </c>
      <c r="Y111" s="122"/>
      <c r="Z111" s="122"/>
      <c r="AA111" s="122"/>
      <c r="AB111" s="122"/>
      <c r="AC111" s="122"/>
      <c r="AD111" s="122"/>
      <c r="AE111" s="122"/>
      <c r="AF111" s="122"/>
      <c r="AG111" s="122" t="s">
        <v>144</v>
      </c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</row>
    <row r="112" spans="1:60" outlineLevel="1" x14ac:dyDescent="0.2">
      <c r="A112" s="129"/>
      <c r="B112" s="130"/>
      <c r="C112" s="159" t="s">
        <v>460</v>
      </c>
      <c r="D112" s="132"/>
      <c r="E112" s="133">
        <v>244</v>
      </c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22"/>
      <c r="Z112" s="122"/>
      <c r="AA112" s="122"/>
      <c r="AB112" s="122"/>
      <c r="AC112" s="122"/>
      <c r="AD112" s="122"/>
      <c r="AE112" s="122"/>
      <c r="AF112" s="122"/>
      <c r="AG112" s="122" t="s">
        <v>162</v>
      </c>
      <c r="AH112" s="122">
        <v>0</v>
      </c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</row>
    <row r="113" spans="1:60" ht="22.5" outlineLevel="1" x14ac:dyDescent="0.2">
      <c r="A113" s="148">
        <v>94</v>
      </c>
      <c r="B113" s="149" t="s">
        <v>456</v>
      </c>
      <c r="C113" s="157" t="s">
        <v>457</v>
      </c>
      <c r="D113" s="150" t="s">
        <v>160</v>
      </c>
      <c r="E113" s="151">
        <v>244</v>
      </c>
      <c r="F113" s="145">
        <v>0</v>
      </c>
      <c r="G113" s="145">
        <v>0</v>
      </c>
      <c r="H113" s="146">
        <v>0</v>
      </c>
      <c r="I113" s="145">
        <v>0</v>
      </c>
      <c r="J113" s="146">
        <v>0</v>
      </c>
      <c r="K113" s="147">
        <f>ROUND(E113*J113,2)</f>
        <v>0</v>
      </c>
      <c r="L113" s="131">
        <v>21</v>
      </c>
      <c r="M113" s="131">
        <f>G113*(1+L113/100)</f>
        <v>0</v>
      </c>
      <c r="N113" s="131">
        <v>6.0000000000000002E-5</v>
      </c>
      <c r="O113" s="131">
        <f>ROUND(E113*N113,2)</f>
        <v>0.01</v>
      </c>
      <c r="P113" s="131">
        <v>0</v>
      </c>
      <c r="Q113" s="131">
        <f>ROUND(E113*P113,2)</f>
        <v>0</v>
      </c>
      <c r="R113" s="131"/>
      <c r="S113" s="131" t="s">
        <v>115</v>
      </c>
      <c r="T113" s="131" t="s">
        <v>107</v>
      </c>
      <c r="U113" s="131">
        <v>0.13500000000000001</v>
      </c>
      <c r="V113" s="131">
        <f>ROUND(E113*U113,2)</f>
        <v>32.94</v>
      </c>
      <c r="W113" s="131"/>
      <c r="X113" s="131" t="s">
        <v>108</v>
      </c>
      <c r="Y113" s="122"/>
      <c r="Z113" s="122"/>
      <c r="AA113" s="122"/>
      <c r="AB113" s="122"/>
      <c r="AC113" s="122"/>
      <c r="AD113" s="122"/>
      <c r="AE113" s="122"/>
      <c r="AF113" s="122"/>
      <c r="AG113" s="122" t="s">
        <v>109</v>
      </c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</row>
    <row r="114" spans="1:60" ht="22.5" outlineLevel="1" x14ac:dyDescent="0.2">
      <c r="A114" s="141">
        <v>95</v>
      </c>
      <c r="B114" s="142" t="s">
        <v>463</v>
      </c>
      <c r="C114" s="158" t="s">
        <v>464</v>
      </c>
      <c r="D114" s="143" t="s">
        <v>160</v>
      </c>
      <c r="E114" s="144">
        <v>200</v>
      </c>
      <c r="F114" s="145">
        <v>0</v>
      </c>
      <c r="G114" s="145">
        <v>0</v>
      </c>
      <c r="H114" s="146">
        <v>0</v>
      </c>
      <c r="I114" s="145">
        <v>0</v>
      </c>
      <c r="J114" s="146">
        <v>0</v>
      </c>
      <c r="K114" s="147">
        <f>ROUND(E114*J114,2)</f>
        <v>0</v>
      </c>
      <c r="L114" s="131">
        <v>21</v>
      </c>
      <c r="M114" s="131">
        <f>G114*(1+L114/100)</f>
        <v>0</v>
      </c>
      <c r="N114" s="131">
        <v>3.8999999999999999E-4</v>
      </c>
      <c r="O114" s="131">
        <f>ROUND(E114*N114,2)</f>
        <v>0.08</v>
      </c>
      <c r="P114" s="131">
        <v>0</v>
      </c>
      <c r="Q114" s="131">
        <f>ROUND(E114*P114,2)</f>
        <v>0</v>
      </c>
      <c r="R114" s="131"/>
      <c r="S114" s="131" t="s">
        <v>106</v>
      </c>
      <c r="T114" s="131" t="s">
        <v>107</v>
      </c>
      <c r="U114" s="131">
        <v>0</v>
      </c>
      <c r="V114" s="131">
        <f>ROUND(E114*U114,2)</f>
        <v>0</v>
      </c>
      <c r="W114" s="131"/>
      <c r="X114" s="131" t="s">
        <v>108</v>
      </c>
      <c r="Y114" s="122"/>
      <c r="Z114" s="122"/>
      <c r="AA114" s="122"/>
      <c r="AB114" s="122"/>
      <c r="AC114" s="122"/>
      <c r="AD114" s="122"/>
      <c r="AE114" s="122"/>
      <c r="AF114" s="122"/>
      <c r="AG114" s="122" t="s">
        <v>109</v>
      </c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2"/>
      <c r="AZ114" s="122"/>
      <c r="BA114" s="122"/>
      <c r="BB114" s="122"/>
      <c r="BC114" s="122"/>
      <c r="BD114" s="122"/>
      <c r="BE114" s="122"/>
      <c r="BF114" s="122"/>
      <c r="BG114" s="122"/>
      <c r="BH114" s="122"/>
    </row>
    <row r="115" spans="1:60" outlineLevel="1" x14ac:dyDescent="0.2">
      <c r="A115" s="129"/>
      <c r="B115" s="130"/>
      <c r="C115" s="159" t="s">
        <v>465</v>
      </c>
      <c r="D115" s="132"/>
      <c r="E115" s="133">
        <v>200</v>
      </c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22"/>
      <c r="Z115" s="122"/>
      <c r="AA115" s="122"/>
      <c r="AB115" s="122"/>
      <c r="AC115" s="122"/>
      <c r="AD115" s="122"/>
      <c r="AE115" s="122"/>
      <c r="AF115" s="122"/>
      <c r="AG115" s="122" t="s">
        <v>162</v>
      </c>
      <c r="AH115" s="122">
        <v>0</v>
      </c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2"/>
      <c r="AZ115" s="122"/>
      <c r="BA115" s="122"/>
      <c r="BB115" s="122"/>
      <c r="BC115" s="122"/>
      <c r="BD115" s="122"/>
      <c r="BE115" s="122"/>
      <c r="BF115" s="122"/>
      <c r="BG115" s="122"/>
      <c r="BH115" s="122"/>
    </row>
    <row r="116" spans="1:60" ht="22.5" outlineLevel="1" x14ac:dyDescent="0.2">
      <c r="A116" s="141">
        <v>96</v>
      </c>
      <c r="B116" s="142" t="s">
        <v>466</v>
      </c>
      <c r="C116" s="158" t="s">
        <v>467</v>
      </c>
      <c r="D116" s="143" t="s">
        <v>160</v>
      </c>
      <c r="E116" s="144">
        <v>200</v>
      </c>
      <c r="F116" s="145">
        <v>0</v>
      </c>
      <c r="G116" s="145">
        <v>0</v>
      </c>
      <c r="H116" s="146">
        <v>0</v>
      </c>
      <c r="I116" s="145">
        <v>0</v>
      </c>
      <c r="J116" s="146">
        <v>0</v>
      </c>
      <c r="K116" s="147">
        <f>ROUND(E116*J116,2)</f>
        <v>0</v>
      </c>
      <c r="L116" s="131">
        <v>21</v>
      </c>
      <c r="M116" s="131">
        <f>G116*(1+L116/100)</f>
        <v>0</v>
      </c>
      <c r="N116" s="131">
        <v>3.8999999999999999E-4</v>
      </c>
      <c r="O116" s="131">
        <f>ROUND(E116*N116,2)</f>
        <v>0.08</v>
      </c>
      <c r="P116" s="131">
        <v>0</v>
      </c>
      <c r="Q116" s="131">
        <f>ROUND(E116*P116,2)</f>
        <v>0</v>
      </c>
      <c r="R116" s="131" t="s">
        <v>151</v>
      </c>
      <c r="S116" s="131" t="s">
        <v>115</v>
      </c>
      <c r="T116" s="131" t="s">
        <v>107</v>
      </c>
      <c r="U116" s="131">
        <v>0</v>
      </c>
      <c r="V116" s="131">
        <f>ROUND(E116*U116,2)</f>
        <v>0</v>
      </c>
      <c r="W116" s="131"/>
      <c r="X116" s="131" t="s">
        <v>143</v>
      </c>
      <c r="Y116" s="122"/>
      <c r="Z116" s="122"/>
      <c r="AA116" s="122"/>
      <c r="AB116" s="122"/>
      <c r="AC116" s="122"/>
      <c r="AD116" s="122"/>
      <c r="AE116" s="122"/>
      <c r="AF116" s="122"/>
      <c r="AG116" s="122" t="s">
        <v>144</v>
      </c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</row>
    <row r="117" spans="1:60" outlineLevel="1" x14ac:dyDescent="0.2">
      <c r="A117" s="129"/>
      <c r="B117" s="130"/>
      <c r="C117" s="159" t="s">
        <v>465</v>
      </c>
      <c r="D117" s="132"/>
      <c r="E117" s="133">
        <v>200</v>
      </c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22"/>
      <c r="Z117" s="122"/>
      <c r="AA117" s="122"/>
      <c r="AB117" s="122"/>
      <c r="AC117" s="122"/>
      <c r="AD117" s="122"/>
      <c r="AE117" s="122"/>
      <c r="AF117" s="122"/>
      <c r="AG117" s="122" t="s">
        <v>162</v>
      </c>
      <c r="AH117" s="122">
        <v>0</v>
      </c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2"/>
      <c r="AZ117" s="122"/>
      <c r="BA117" s="122"/>
      <c r="BB117" s="122"/>
      <c r="BC117" s="122"/>
      <c r="BD117" s="122"/>
      <c r="BE117" s="122"/>
      <c r="BF117" s="122"/>
      <c r="BG117" s="122"/>
      <c r="BH117" s="122"/>
    </row>
    <row r="118" spans="1:60" ht="22.5" outlineLevel="1" x14ac:dyDescent="0.2">
      <c r="A118" s="148">
        <v>97</v>
      </c>
      <c r="B118" s="149" t="s">
        <v>456</v>
      </c>
      <c r="C118" s="157" t="s">
        <v>457</v>
      </c>
      <c r="D118" s="150" t="s">
        <v>160</v>
      </c>
      <c r="E118" s="151">
        <v>200</v>
      </c>
      <c r="F118" s="145">
        <v>0</v>
      </c>
      <c r="G118" s="145">
        <v>0</v>
      </c>
      <c r="H118" s="146">
        <v>0</v>
      </c>
      <c r="I118" s="145">
        <v>0</v>
      </c>
      <c r="J118" s="146">
        <v>0</v>
      </c>
      <c r="K118" s="147">
        <f>ROUND(E118*J118,2)</f>
        <v>0</v>
      </c>
      <c r="L118" s="131">
        <v>21</v>
      </c>
      <c r="M118" s="131">
        <f>G118*(1+L118/100)</f>
        <v>0</v>
      </c>
      <c r="N118" s="131">
        <v>6.0000000000000002E-5</v>
      </c>
      <c r="O118" s="131">
        <f>ROUND(E118*N118,2)</f>
        <v>0.01</v>
      </c>
      <c r="P118" s="131">
        <v>0</v>
      </c>
      <c r="Q118" s="131">
        <f>ROUND(E118*P118,2)</f>
        <v>0</v>
      </c>
      <c r="R118" s="131"/>
      <c r="S118" s="131" t="s">
        <v>115</v>
      </c>
      <c r="T118" s="131" t="s">
        <v>107</v>
      </c>
      <c r="U118" s="131">
        <v>0.13500000000000001</v>
      </c>
      <c r="V118" s="131">
        <f>ROUND(E118*U118,2)</f>
        <v>27</v>
      </c>
      <c r="W118" s="131"/>
      <c r="X118" s="131" t="s">
        <v>108</v>
      </c>
      <c r="Y118" s="122"/>
      <c r="Z118" s="122"/>
      <c r="AA118" s="122"/>
      <c r="AB118" s="122"/>
      <c r="AC118" s="122"/>
      <c r="AD118" s="122"/>
      <c r="AE118" s="122"/>
      <c r="AF118" s="122"/>
      <c r="AG118" s="122" t="s">
        <v>109</v>
      </c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2"/>
      <c r="AZ118" s="122"/>
      <c r="BA118" s="122"/>
      <c r="BB118" s="122"/>
      <c r="BC118" s="122"/>
      <c r="BD118" s="122"/>
      <c r="BE118" s="122"/>
      <c r="BF118" s="122"/>
      <c r="BG118" s="122"/>
      <c r="BH118" s="122"/>
    </row>
    <row r="119" spans="1:60" ht="22.5" outlineLevel="1" x14ac:dyDescent="0.2">
      <c r="A119" s="141">
        <v>98</v>
      </c>
      <c r="B119" s="142" t="s">
        <v>468</v>
      </c>
      <c r="C119" s="158" t="s">
        <v>469</v>
      </c>
      <c r="D119" s="143" t="s">
        <v>160</v>
      </c>
      <c r="E119" s="144">
        <v>188</v>
      </c>
      <c r="F119" s="145">
        <v>0</v>
      </c>
      <c r="G119" s="145">
        <v>0</v>
      </c>
      <c r="H119" s="146">
        <v>0</v>
      </c>
      <c r="I119" s="145">
        <v>0</v>
      </c>
      <c r="J119" s="146">
        <v>0</v>
      </c>
      <c r="K119" s="147">
        <f>ROUND(E119*J119,2)</f>
        <v>0</v>
      </c>
      <c r="L119" s="131">
        <v>21</v>
      </c>
      <c r="M119" s="131">
        <f>G119*(1+L119/100)</f>
        <v>0</v>
      </c>
      <c r="N119" s="131">
        <v>5.9999999999999995E-4</v>
      </c>
      <c r="O119" s="131">
        <f>ROUND(E119*N119,2)</f>
        <v>0.11</v>
      </c>
      <c r="P119" s="131">
        <v>0</v>
      </c>
      <c r="Q119" s="131">
        <f>ROUND(E119*P119,2)</f>
        <v>0</v>
      </c>
      <c r="R119" s="131"/>
      <c r="S119" s="131" t="s">
        <v>106</v>
      </c>
      <c r="T119" s="131" t="s">
        <v>107</v>
      </c>
      <c r="U119" s="131">
        <v>0</v>
      </c>
      <c r="V119" s="131">
        <f>ROUND(E119*U119,2)</f>
        <v>0</v>
      </c>
      <c r="W119" s="131"/>
      <c r="X119" s="131" t="s">
        <v>108</v>
      </c>
      <c r="Y119" s="122"/>
      <c r="Z119" s="122"/>
      <c r="AA119" s="122"/>
      <c r="AB119" s="122"/>
      <c r="AC119" s="122"/>
      <c r="AD119" s="122"/>
      <c r="AE119" s="122"/>
      <c r="AF119" s="122"/>
      <c r="AG119" s="122" t="s">
        <v>109</v>
      </c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2"/>
      <c r="AZ119" s="122"/>
      <c r="BA119" s="122"/>
      <c r="BB119" s="122"/>
      <c r="BC119" s="122"/>
      <c r="BD119" s="122"/>
      <c r="BE119" s="122"/>
      <c r="BF119" s="122"/>
      <c r="BG119" s="122"/>
      <c r="BH119" s="122"/>
    </row>
    <row r="120" spans="1:60" outlineLevel="1" x14ac:dyDescent="0.2">
      <c r="A120" s="129"/>
      <c r="B120" s="130"/>
      <c r="C120" s="159" t="s">
        <v>470</v>
      </c>
      <c r="D120" s="132"/>
      <c r="E120" s="133">
        <v>188</v>
      </c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22"/>
      <c r="Z120" s="122"/>
      <c r="AA120" s="122"/>
      <c r="AB120" s="122"/>
      <c r="AC120" s="122"/>
      <c r="AD120" s="122"/>
      <c r="AE120" s="122"/>
      <c r="AF120" s="122"/>
      <c r="AG120" s="122" t="s">
        <v>162</v>
      </c>
      <c r="AH120" s="122">
        <v>0</v>
      </c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</row>
    <row r="121" spans="1:60" ht="22.5" outlineLevel="1" x14ac:dyDescent="0.2">
      <c r="A121" s="141">
        <v>99</v>
      </c>
      <c r="B121" s="142" t="s">
        <v>471</v>
      </c>
      <c r="C121" s="158" t="s">
        <v>472</v>
      </c>
      <c r="D121" s="143" t="s">
        <v>160</v>
      </c>
      <c r="E121" s="144">
        <v>188</v>
      </c>
      <c r="F121" s="145">
        <v>0</v>
      </c>
      <c r="G121" s="145">
        <v>0</v>
      </c>
      <c r="H121" s="146">
        <v>0</v>
      </c>
      <c r="I121" s="145">
        <v>0</v>
      </c>
      <c r="J121" s="146">
        <v>0</v>
      </c>
      <c r="K121" s="147">
        <f>ROUND(E121*J121,2)</f>
        <v>0</v>
      </c>
      <c r="L121" s="131">
        <v>21</v>
      </c>
      <c r="M121" s="131">
        <f>G121*(1+L121/100)</f>
        <v>0</v>
      </c>
      <c r="N121" s="131">
        <v>5.9999999999999995E-4</v>
      </c>
      <c r="O121" s="131">
        <f>ROUND(E121*N121,2)</f>
        <v>0.11</v>
      </c>
      <c r="P121" s="131">
        <v>0</v>
      </c>
      <c r="Q121" s="131">
        <f>ROUND(E121*P121,2)</f>
        <v>0</v>
      </c>
      <c r="R121" s="131" t="s">
        <v>151</v>
      </c>
      <c r="S121" s="131" t="s">
        <v>115</v>
      </c>
      <c r="T121" s="131" t="s">
        <v>107</v>
      </c>
      <c r="U121" s="131">
        <v>0</v>
      </c>
      <c r="V121" s="131">
        <f>ROUND(E121*U121,2)</f>
        <v>0</v>
      </c>
      <c r="W121" s="131"/>
      <c r="X121" s="131" t="s">
        <v>143</v>
      </c>
      <c r="Y121" s="122"/>
      <c r="Z121" s="122"/>
      <c r="AA121" s="122"/>
      <c r="AB121" s="122"/>
      <c r="AC121" s="122"/>
      <c r="AD121" s="122"/>
      <c r="AE121" s="122"/>
      <c r="AF121" s="122"/>
      <c r="AG121" s="122" t="s">
        <v>144</v>
      </c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</row>
    <row r="122" spans="1:60" outlineLevel="1" x14ac:dyDescent="0.2">
      <c r="A122" s="129"/>
      <c r="B122" s="130"/>
      <c r="C122" s="159" t="s">
        <v>470</v>
      </c>
      <c r="D122" s="132"/>
      <c r="E122" s="133">
        <v>188</v>
      </c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22"/>
      <c r="Z122" s="122"/>
      <c r="AA122" s="122"/>
      <c r="AB122" s="122"/>
      <c r="AC122" s="122"/>
      <c r="AD122" s="122"/>
      <c r="AE122" s="122"/>
      <c r="AF122" s="122"/>
      <c r="AG122" s="122" t="s">
        <v>162</v>
      </c>
      <c r="AH122" s="122">
        <v>0</v>
      </c>
      <c r="AI122" s="122"/>
      <c r="AJ122" s="122"/>
      <c r="AK122" s="122"/>
      <c r="AL122" s="122"/>
      <c r="AM122" s="122"/>
      <c r="AN122" s="122"/>
      <c r="AO122" s="122"/>
      <c r="AP122" s="122"/>
      <c r="AQ122" s="122"/>
      <c r="AR122" s="122"/>
      <c r="AS122" s="122"/>
      <c r="AT122" s="122"/>
      <c r="AU122" s="122"/>
      <c r="AV122" s="122"/>
      <c r="AW122" s="122"/>
      <c r="AX122" s="122"/>
      <c r="AY122" s="122"/>
      <c r="AZ122" s="122"/>
      <c r="BA122" s="122"/>
      <c r="BB122" s="122"/>
      <c r="BC122" s="122"/>
      <c r="BD122" s="122"/>
      <c r="BE122" s="122"/>
      <c r="BF122" s="122"/>
      <c r="BG122" s="122"/>
      <c r="BH122" s="122"/>
    </row>
    <row r="123" spans="1:60" ht="22.5" outlineLevel="1" x14ac:dyDescent="0.2">
      <c r="A123" s="148">
        <v>100</v>
      </c>
      <c r="B123" s="149" t="s">
        <v>456</v>
      </c>
      <c r="C123" s="157" t="s">
        <v>457</v>
      </c>
      <c r="D123" s="150" t="s">
        <v>160</v>
      </c>
      <c r="E123" s="151">
        <v>188</v>
      </c>
      <c r="F123" s="145">
        <v>0</v>
      </c>
      <c r="G123" s="145">
        <v>0</v>
      </c>
      <c r="H123" s="146">
        <v>0</v>
      </c>
      <c r="I123" s="145">
        <v>0</v>
      </c>
      <c r="J123" s="146">
        <v>0</v>
      </c>
      <c r="K123" s="147">
        <f>ROUND(E123*J123,2)</f>
        <v>0</v>
      </c>
      <c r="L123" s="131">
        <v>21</v>
      </c>
      <c r="M123" s="131">
        <f>G123*(1+L123/100)</f>
        <v>0</v>
      </c>
      <c r="N123" s="131">
        <v>1.1E-4</v>
      </c>
      <c r="O123" s="131">
        <f>ROUND(E123*N123,2)</f>
        <v>0.02</v>
      </c>
      <c r="P123" s="131">
        <v>0</v>
      </c>
      <c r="Q123" s="131">
        <f>ROUND(E123*P123,2)</f>
        <v>0</v>
      </c>
      <c r="R123" s="131"/>
      <c r="S123" s="131" t="s">
        <v>115</v>
      </c>
      <c r="T123" s="131" t="s">
        <v>107</v>
      </c>
      <c r="U123" s="131">
        <v>0.13500000000000001</v>
      </c>
      <c r="V123" s="131">
        <f>ROUND(E123*U123,2)</f>
        <v>25.38</v>
      </c>
      <c r="W123" s="131"/>
      <c r="X123" s="131" t="s">
        <v>108</v>
      </c>
      <c r="Y123" s="122"/>
      <c r="Z123" s="122"/>
      <c r="AA123" s="122"/>
      <c r="AB123" s="122"/>
      <c r="AC123" s="122"/>
      <c r="AD123" s="122"/>
      <c r="AE123" s="122"/>
      <c r="AF123" s="122"/>
      <c r="AG123" s="122" t="s">
        <v>109</v>
      </c>
      <c r="AH123" s="122"/>
      <c r="AI123" s="122"/>
      <c r="AJ123" s="122"/>
      <c r="AK123" s="122"/>
      <c r="AL123" s="122"/>
      <c r="AM123" s="122"/>
      <c r="AN123" s="122"/>
      <c r="AO123" s="122"/>
      <c r="AP123" s="122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</row>
    <row r="124" spans="1:60" ht="22.5" outlineLevel="1" x14ac:dyDescent="0.2">
      <c r="A124" s="141">
        <v>101</v>
      </c>
      <c r="B124" s="142" t="s">
        <v>473</v>
      </c>
      <c r="C124" s="158" t="s">
        <v>474</v>
      </c>
      <c r="D124" s="143" t="s">
        <v>160</v>
      </c>
      <c r="E124" s="144">
        <v>121</v>
      </c>
      <c r="F124" s="145">
        <v>0</v>
      </c>
      <c r="G124" s="145">
        <v>0</v>
      </c>
      <c r="H124" s="146">
        <v>0</v>
      </c>
      <c r="I124" s="145">
        <v>0</v>
      </c>
      <c r="J124" s="146">
        <v>0</v>
      </c>
      <c r="K124" s="147">
        <f>ROUND(E124*J124,2)</f>
        <v>0</v>
      </c>
      <c r="L124" s="131">
        <v>21</v>
      </c>
      <c r="M124" s="131">
        <f>G124*(1+L124/100)</f>
        <v>0</v>
      </c>
      <c r="N124" s="131">
        <v>9.3999999999999997E-4</v>
      </c>
      <c r="O124" s="131">
        <f>ROUND(E124*N124,2)</f>
        <v>0.11</v>
      </c>
      <c r="P124" s="131">
        <v>0</v>
      </c>
      <c r="Q124" s="131">
        <f>ROUND(E124*P124,2)</f>
        <v>0</v>
      </c>
      <c r="R124" s="131"/>
      <c r="S124" s="131" t="s">
        <v>106</v>
      </c>
      <c r="T124" s="131" t="s">
        <v>107</v>
      </c>
      <c r="U124" s="131">
        <v>0</v>
      </c>
      <c r="V124" s="131">
        <f>ROUND(E124*U124,2)</f>
        <v>0</v>
      </c>
      <c r="W124" s="131"/>
      <c r="X124" s="131" t="s">
        <v>108</v>
      </c>
      <c r="Y124" s="122"/>
      <c r="Z124" s="122"/>
      <c r="AA124" s="122"/>
      <c r="AB124" s="122"/>
      <c r="AC124" s="122"/>
      <c r="AD124" s="122"/>
      <c r="AE124" s="122"/>
      <c r="AF124" s="122"/>
      <c r="AG124" s="122" t="s">
        <v>109</v>
      </c>
      <c r="AH124" s="122"/>
      <c r="AI124" s="122"/>
      <c r="AJ124" s="122"/>
      <c r="AK124" s="122"/>
      <c r="AL124" s="122"/>
      <c r="AM124" s="122"/>
      <c r="AN124" s="122"/>
      <c r="AO124" s="122"/>
      <c r="AP124" s="122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</row>
    <row r="125" spans="1:60" outlineLevel="1" x14ac:dyDescent="0.2">
      <c r="A125" s="129"/>
      <c r="B125" s="130"/>
      <c r="C125" s="159" t="s">
        <v>475</v>
      </c>
      <c r="D125" s="132"/>
      <c r="E125" s="133">
        <v>121</v>
      </c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22"/>
      <c r="Z125" s="122"/>
      <c r="AA125" s="122"/>
      <c r="AB125" s="122"/>
      <c r="AC125" s="122"/>
      <c r="AD125" s="122"/>
      <c r="AE125" s="122"/>
      <c r="AF125" s="122"/>
      <c r="AG125" s="122" t="s">
        <v>162</v>
      </c>
      <c r="AH125" s="122">
        <v>0</v>
      </c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</row>
    <row r="126" spans="1:60" ht="22.5" outlineLevel="1" x14ac:dyDescent="0.2">
      <c r="A126" s="141">
        <v>102</v>
      </c>
      <c r="B126" s="142" t="s">
        <v>476</v>
      </c>
      <c r="C126" s="158" t="s">
        <v>477</v>
      </c>
      <c r="D126" s="143" t="s">
        <v>160</v>
      </c>
      <c r="E126" s="144">
        <v>121</v>
      </c>
      <c r="F126" s="145">
        <v>0</v>
      </c>
      <c r="G126" s="145">
        <v>0</v>
      </c>
      <c r="H126" s="146">
        <v>0</v>
      </c>
      <c r="I126" s="145">
        <v>0</v>
      </c>
      <c r="J126" s="146">
        <v>0</v>
      </c>
      <c r="K126" s="147">
        <f>ROUND(E126*J126,2)</f>
        <v>0</v>
      </c>
      <c r="L126" s="131">
        <v>21</v>
      </c>
      <c r="M126" s="131">
        <f>G126*(1+L126/100)</f>
        <v>0</v>
      </c>
      <c r="N126" s="131">
        <v>9.3999999999999997E-4</v>
      </c>
      <c r="O126" s="131">
        <f>ROUND(E126*N126,2)</f>
        <v>0.11</v>
      </c>
      <c r="P126" s="131">
        <v>0</v>
      </c>
      <c r="Q126" s="131">
        <f>ROUND(E126*P126,2)</f>
        <v>0</v>
      </c>
      <c r="R126" s="131" t="s">
        <v>151</v>
      </c>
      <c r="S126" s="131" t="s">
        <v>115</v>
      </c>
      <c r="T126" s="131" t="s">
        <v>107</v>
      </c>
      <c r="U126" s="131">
        <v>0</v>
      </c>
      <c r="V126" s="131">
        <f>ROUND(E126*U126,2)</f>
        <v>0</v>
      </c>
      <c r="W126" s="131"/>
      <c r="X126" s="131" t="s">
        <v>143</v>
      </c>
      <c r="Y126" s="122"/>
      <c r="Z126" s="122"/>
      <c r="AA126" s="122"/>
      <c r="AB126" s="122"/>
      <c r="AC126" s="122"/>
      <c r="AD126" s="122"/>
      <c r="AE126" s="122"/>
      <c r="AF126" s="122"/>
      <c r="AG126" s="122" t="s">
        <v>144</v>
      </c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</row>
    <row r="127" spans="1:60" outlineLevel="1" x14ac:dyDescent="0.2">
      <c r="A127" s="129"/>
      <c r="B127" s="130"/>
      <c r="C127" s="159" t="s">
        <v>475</v>
      </c>
      <c r="D127" s="132"/>
      <c r="E127" s="133">
        <v>121</v>
      </c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22"/>
      <c r="Z127" s="122"/>
      <c r="AA127" s="122"/>
      <c r="AB127" s="122"/>
      <c r="AC127" s="122"/>
      <c r="AD127" s="122"/>
      <c r="AE127" s="122"/>
      <c r="AF127" s="122"/>
      <c r="AG127" s="122" t="s">
        <v>162</v>
      </c>
      <c r="AH127" s="122">
        <v>0</v>
      </c>
      <c r="AI127" s="122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</row>
    <row r="128" spans="1:60" ht="22.5" outlineLevel="1" x14ac:dyDescent="0.2">
      <c r="A128" s="148">
        <v>103</v>
      </c>
      <c r="B128" s="149" t="s">
        <v>478</v>
      </c>
      <c r="C128" s="157" t="s">
        <v>479</v>
      </c>
      <c r="D128" s="150" t="s">
        <v>160</v>
      </c>
      <c r="E128" s="151">
        <v>121</v>
      </c>
      <c r="F128" s="145">
        <v>0</v>
      </c>
      <c r="G128" s="145">
        <v>0</v>
      </c>
      <c r="H128" s="146">
        <v>0</v>
      </c>
      <c r="I128" s="145">
        <v>0</v>
      </c>
      <c r="J128" s="146">
        <v>0</v>
      </c>
      <c r="K128" s="147">
        <f>ROUND(E128*J128,2)</f>
        <v>0</v>
      </c>
      <c r="L128" s="131">
        <v>21</v>
      </c>
      <c r="M128" s="131">
        <f>G128*(1+L128/100)</f>
        <v>0</v>
      </c>
      <c r="N128" s="131">
        <v>1.2999999999999999E-4</v>
      </c>
      <c r="O128" s="131">
        <f>ROUND(E128*N128,2)</f>
        <v>0.02</v>
      </c>
      <c r="P128" s="131">
        <v>0</v>
      </c>
      <c r="Q128" s="131">
        <f>ROUND(E128*P128,2)</f>
        <v>0</v>
      </c>
      <c r="R128" s="131"/>
      <c r="S128" s="131" t="s">
        <v>480</v>
      </c>
      <c r="T128" s="131" t="s">
        <v>107</v>
      </c>
      <c r="U128" s="131">
        <v>0.2</v>
      </c>
      <c r="V128" s="131">
        <f>ROUND(E128*U128,2)</f>
        <v>24.2</v>
      </c>
      <c r="W128" s="131"/>
      <c r="X128" s="131" t="s">
        <v>108</v>
      </c>
      <c r="Y128" s="122"/>
      <c r="Z128" s="122"/>
      <c r="AA128" s="122"/>
      <c r="AB128" s="122"/>
      <c r="AC128" s="122"/>
      <c r="AD128" s="122"/>
      <c r="AE128" s="122"/>
      <c r="AF128" s="122"/>
      <c r="AG128" s="122" t="s">
        <v>109</v>
      </c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</row>
    <row r="129" spans="1:60" ht="22.5" outlineLevel="1" x14ac:dyDescent="0.2">
      <c r="A129" s="141">
        <v>104</v>
      </c>
      <c r="B129" s="142" t="s">
        <v>481</v>
      </c>
      <c r="C129" s="158" t="s">
        <v>482</v>
      </c>
      <c r="D129" s="143" t="s">
        <v>160</v>
      </c>
      <c r="E129" s="144">
        <v>27</v>
      </c>
      <c r="F129" s="145">
        <v>0</v>
      </c>
      <c r="G129" s="145">
        <v>0</v>
      </c>
      <c r="H129" s="146">
        <v>0</v>
      </c>
      <c r="I129" s="145">
        <v>0</v>
      </c>
      <c r="J129" s="146">
        <v>0</v>
      </c>
      <c r="K129" s="147">
        <f>ROUND(E129*J129,2)</f>
        <v>0</v>
      </c>
      <c r="L129" s="131">
        <v>21</v>
      </c>
      <c r="M129" s="131">
        <f>G129*(1+L129/100)</f>
        <v>0</v>
      </c>
      <c r="N129" s="131">
        <v>9.3999999999999997E-4</v>
      </c>
      <c r="O129" s="131">
        <f>ROUND(E129*N129,2)</f>
        <v>0.03</v>
      </c>
      <c r="P129" s="131">
        <v>0</v>
      </c>
      <c r="Q129" s="131">
        <f>ROUND(E129*P129,2)</f>
        <v>0</v>
      </c>
      <c r="R129" s="131"/>
      <c r="S129" s="131" t="s">
        <v>106</v>
      </c>
      <c r="T129" s="131" t="s">
        <v>107</v>
      </c>
      <c r="U129" s="131">
        <v>0</v>
      </c>
      <c r="V129" s="131">
        <f>ROUND(E129*U129,2)</f>
        <v>0</v>
      </c>
      <c r="W129" s="131"/>
      <c r="X129" s="131" t="s">
        <v>108</v>
      </c>
      <c r="Y129" s="122"/>
      <c r="Z129" s="122"/>
      <c r="AA129" s="122"/>
      <c r="AB129" s="122"/>
      <c r="AC129" s="122"/>
      <c r="AD129" s="122"/>
      <c r="AE129" s="122"/>
      <c r="AF129" s="122"/>
      <c r="AG129" s="122" t="s">
        <v>109</v>
      </c>
      <c r="AH129" s="122"/>
      <c r="AI129" s="122"/>
      <c r="AJ129" s="122"/>
      <c r="AK129" s="122"/>
      <c r="AL129" s="122"/>
      <c r="AM129" s="122"/>
      <c r="AN129" s="122"/>
      <c r="AO129" s="122"/>
      <c r="AP129" s="122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</row>
    <row r="130" spans="1:60" outlineLevel="1" x14ac:dyDescent="0.2">
      <c r="A130" s="129"/>
      <c r="B130" s="130"/>
      <c r="C130" s="159" t="s">
        <v>483</v>
      </c>
      <c r="D130" s="132"/>
      <c r="E130" s="133">
        <v>27</v>
      </c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22"/>
      <c r="Z130" s="122"/>
      <c r="AA130" s="122"/>
      <c r="AB130" s="122"/>
      <c r="AC130" s="122"/>
      <c r="AD130" s="122"/>
      <c r="AE130" s="122"/>
      <c r="AF130" s="122"/>
      <c r="AG130" s="122" t="s">
        <v>162</v>
      </c>
      <c r="AH130" s="122">
        <v>0</v>
      </c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</row>
    <row r="131" spans="1:60" ht="22.5" outlineLevel="1" x14ac:dyDescent="0.2">
      <c r="A131" s="141">
        <v>105</v>
      </c>
      <c r="B131" s="142" t="s">
        <v>484</v>
      </c>
      <c r="C131" s="158" t="s">
        <v>485</v>
      </c>
      <c r="D131" s="143" t="s">
        <v>160</v>
      </c>
      <c r="E131" s="144">
        <v>27</v>
      </c>
      <c r="F131" s="145">
        <v>0</v>
      </c>
      <c r="G131" s="145">
        <v>0</v>
      </c>
      <c r="H131" s="146">
        <v>0</v>
      </c>
      <c r="I131" s="145">
        <v>0</v>
      </c>
      <c r="J131" s="146">
        <v>0</v>
      </c>
      <c r="K131" s="147">
        <f>ROUND(E131*J131,2)</f>
        <v>0</v>
      </c>
      <c r="L131" s="131">
        <v>21</v>
      </c>
      <c r="M131" s="131">
        <f>G131*(1+L131/100)</f>
        <v>0</v>
      </c>
      <c r="N131" s="131">
        <v>9.3999999999999997E-4</v>
      </c>
      <c r="O131" s="131">
        <f>ROUND(E131*N131,2)</f>
        <v>0.03</v>
      </c>
      <c r="P131" s="131">
        <v>0</v>
      </c>
      <c r="Q131" s="131">
        <f>ROUND(E131*P131,2)</f>
        <v>0</v>
      </c>
      <c r="R131" s="131"/>
      <c r="S131" s="131" t="s">
        <v>106</v>
      </c>
      <c r="T131" s="131" t="s">
        <v>107</v>
      </c>
      <c r="U131" s="131">
        <v>0</v>
      </c>
      <c r="V131" s="131">
        <f>ROUND(E131*U131,2)</f>
        <v>0</v>
      </c>
      <c r="W131" s="131"/>
      <c r="X131" s="131" t="s">
        <v>143</v>
      </c>
      <c r="Y131" s="122"/>
      <c r="Z131" s="122"/>
      <c r="AA131" s="122"/>
      <c r="AB131" s="122"/>
      <c r="AC131" s="122"/>
      <c r="AD131" s="122"/>
      <c r="AE131" s="122"/>
      <c r="AF131" s="122"/>
      <c r="AG131" s="122" t="s">
        <v>144</v>
      </c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</row>
    <row r="132" spans="1:60" outlineLevel="1" x14ac:dyDescent="0.2">
      <c r="A132" s="129"/>
      <c r="B132" s="130"/>
      <c r="C132" s="159" t="s">
        <v>483</v>
      </c>
      <c r="D132" s="132"/>
      <c r="E132" s="133">
        <v>27</v>
      </c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22"/>
      <c r="Z132" s="122"/>
      <c r="AA132" s="122"/>
      <c r="AB132" s="122"/>
      <c r="AC132" s="122"/>
      <c r="AD132" s="122"/>
      <c r="AE132" s="122"/>
      <c r="AF132" s="122"/>
      <c r="AG132" s="122" t="s">
        <v>162</v>
      </c>
      <c r="AH132" s="122">
        <v>0</v>
      </c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</row>
    <row r="133" spans="1:60" ht="22.5" outlineLevel="1" x14ac:dyDescent="0.2">
      <c r="A133" s="148">
        <v>106</v>
      </c>
      <c r="B133" s="149" t="s">
        <v>478</v>
      </c>
      <c r="C133" s="157" t="s">
        <v>486</v>
      </c>
      <c r="D133" s="150" t="s">
        <v>160</v>
      </c>
      <c r="E133" s="151">
        <v>27</v>
      </c>
      <c r="F133" s="145">
        <v>0</v>
      </c>
      <c r="G133" s="145">
        <v>0</v>
      </c>
      <c r="H133" s="146">
        <v>0</v>
      </c>
      <c r="I133" s="145">
        <v>0</v>
      </c>
      <c r="J133" s="146">
        <v>0</v>
      </c>
      <c r="K133" s="147">
        <f t="shared" ref="K133:K138" si="20">ROUND(E133*J133,2)</f>
        <v>0</v>
      </c>
      <c r="L133" s="131">
        <v>21</v>
      </c>
      <c r="M133" s="131">
        <f t="shared" ref="M133:M138" si="21">G133*(1+L133/100)</f>
        <v>0</v>
      </c>
      <c r="N133" s="131">
        <v>2.0000000000000001E-4</v>
      </c>
      <c r="O133" s="131">
        <f t="shared" ref="O133:O138" si="22">ROUND(E133*N133,2)</f>
        <v>0.01</v>
      </c>
      <c r="P133" s="131">
        <v>0</v>
      </c>
      <c r="Q133" s="131">
        <f t="shared" ref="Q133:Q138" si="23">ROUND(E133*P133,2)</f>
        <v>0</v>
      </c>
      <c r="R133" s="131"/>
      <c r="S133" s="131" t="s">
        <v>115</v>
      </c>
      <c r="T133" s="131" t="s">
        <v>107</v>
      </c>
      <c r="U133" s="131">
        <v>0.13500000000000001</v>
      </c>
      <c r="V133" s="131">
        <f t="shared" ref="V133:V138" si="24">ROUND(E133*U133,2)</f>
        <v>3.65</v>
      </c>
      <c r="W133" s="131"/>
      <c r="X133" s="131" t="s">
        <v>108</v>
      </c>
      <c r="Y133" s="122"/>
      <c r="Z133" s="122"/>
      <c r="AA133" s="122"/>
      <c r="AB133" s="122"/>
      <c r="AC133" s="122"/>
      <c r="AD133" s="122"/>
      <c r="AE133" s="122"/>
      <c r="AF133" s="122"/>
      <c r="AG133" s="122" t="s">
        <v>109</v>
      </c>
      <c r="AH133" s="122"/>
      <c r="AI133" s="122"/>
      <c r="AJ133" s="122"/>
      <c r="AK133" s="122"/>
      <c r="AL133" s="122"/>
      <c r="AM133" s="122"/>
      <c r="AN133" s="122"/>
      <c r="AO133" s="122"/>
      <c r="AP133" s="122"/>
      <c r="AQ133" s="122"/>
      <c r="AR133" s="122"/>
      <c r="AS133" s="122"/>
      <c r="AT133" s="122"/>
      <c r="AU133" s="122"/>
      <c r="AV133" s="122"/>
      <c r="AW133" s="122"/>
      <c r="AX133" s="122"/>
      <c r="AY133" s="122"/>
      <c r="AZ133" s="122"/>
      <c r="BA133" s="122"/>
      <c r="BB133" s="122"/>
      <c r="BC133" s="122"/>
      <c r="BD133" s="122"/>
      <c r="BE133" s="122"/>
      <c r="BF133" s="122"/>
      <c r="BG133" s="122"/>
      <c r="BH133" s="122"/>
    </row>
    <row r="134" spans="1:60" outlineLevel="1" x14ac:dyDescent="0.2">
      <c r="A134" s="148">
        <v>107</v>
      </c>
      <c r="B134" s="149" t="s">
        <v>487</v>
      </c>
      <c r="C134" s="157" t="s">
        <v>488</v>
      </c>
      <c r="D134" s="150" t="s">
        <v>160</v>
      </c>
      <c r="E134" s="151">
        <v>56</v>
      </c>
      <c r="F134" s="145">
        <v>0</v>
      </c>
      <c r="G134" s="145">
        <v>0</v>
      </c>
      <c r="H134" s="146">
        <v>0</v>
      </c>
      <c r="I134" s="145">
        <v>0</v>
      </c>
      <c r="J134" s="146">
        <v>0</v>
      </c>
      <c r="K134" s="147">
        <f t="shared" si="20"/>
        <v>0</v>
      </c>
      <c r="L134" s="131">
        <v>21</v>
      </c>
      <c r="M134" s="131">
        <f t="shared" si="21"/>
        <v>0</v>
      </c>
      <c r="N134" s="131">
        <v>4.0000000000000003E-5</v>
      </c>
      <c r="O134" s="131">
        <f t="shared" si="22"/>
        <v>0</v>
      </c>
      <c r="P134" s="131">
        <v>0</v>
      </c>
      <c r="Q134" s="131">
        <f t="shared" si="23"/>
        <v>0</v>
      </c>
      <c r="R134" s="131"/>
      <c r="S134" s="131" t="s">
        <v>106</v>
      </c>
      <c r="T134" s="131" t="s">
        <v>115</v>
      </c>
      <c r="U134" s="131">
        <v>0.14199999999999999</v>
      </c>
      <c r="V134" s="131">
        <f t="shared" si="24"/>
        <v>7.95</v>
      </c>
      <c r="W134" s="131"/>
      <c r="X134" s="131" t="s">
        <v>108</v>
      </c>
      <c r="Y134" s="122"/>
      <c r="Z134" s="122"/>
      <c r="AA134" s="122"/>
      <c r="AB134" s="122"/>
      <c r="AC134" s="122"/>
      <c r="AD134" s="122"/>
      <c r="AE134" s="122"/>
      <c r="AF134" s="122"/>
      <c r="AG134" s="122" t="s">
        <v>109</v>
      </c>
      <c r="AH134" s="122"/>
      <c r="AI134" s="122"/>
      <c r="AJ134" s="122"/>
      <c r="AK134" s="122"/>
      <c r="AL134" s="122"/>
      <c r="AM134" s="122"/>
      <c r="AN134" s="122"/>
      <c r="AO134" s="122"/>
      <c r="AP134" s="122"/>
      <c r="AQ134" s="122"/>
      <c r="AR134" s="122"/>
      <c r="AS134" s="122"/>
      <c r="AT134" s="122"/>
      <c r="AU134" s="122"/>
      <c r="AV134" s="122"/>
      <c r="AW134" s="122"/>
      <c r="AX134" s="122"/>
      <c r="AY134" s="122"/>
      <c r="AZ134" s="122"/>
      <c r="BA134" s="122"/>
      <c r="BB134" s="122"/>
      <c r="BC134" s="122"/>
      <c r="BD134" s="122"/>
      <c r="BE134" s="122"/>
      <c r="BF134" s="122"/>
      <c r="BG134" s="122"/>
      <c r="BH134" s="122"/>
    </row>
    <row r="135" spans="1:60" outlineLevel="1" x14ac:dyDescent="0.2">
      <c r="A135" s="148">
        <v>108</v>
      </c>
      <c r="B135" s="149" t="s">
        <v>489</v>
      </c>
      <c r="C135" s="157" t="s">
        <v>490</v>
      </c>
      <c r="D135" s="150" t="s">
        <v>160</v>
      </c>
      <c r="E135" s="151">
        <v>45</v>
      </c>
      <c r="F135" s="145">
        <v>0</v>
      </c>
      <c r="G135" s="145">
        <v>0</v>
      </c>
      <c r="H135" s="146">
        <v>0</v>
      </c>
      <c r="I135" s="145">
        <v>0</v>
      </c>
      <c r="J135" s="146">
        <v>0</v>
      </c>
      <c r="K135" s="147">
        <f t="shared" si="20"/>
        <v>0</v>
      </c>
      <c r="L135" s="131">
        <v>21</v>
      </c>
      <c r="M135" s="131">
        <f t="shared" si="21"/>
        <v>0</v>
      </c>
      <c r="N135" s="131">
        <v>1.2999999999999999E-4</v>
      </c>
      <c r="O135" s="131">
        <f t="shared" si="22"/>
        <v>0.01</v>
      </c>
      <c r="P135" s="131">
        <v>0</v>
      </c>
      <c r="Q135" s="131">
        <f t="shared" si="23"/>
        <v>0</v>
      </c>
      <c r="R135" s="131"/>
      <c r="S135" s="131" t="s">
        <v>106</v>
      </c>
      <c r="T135" s="131" t="s">
        <v>115</v>
      </c>
      <c r="U135" s="131">
        <v>0.185</v>
      </c>
      <c r="V135" s="131">
        <f t="shared" si="24"/>
        <v>8.33</v>
      </c>
      <c r="W135" s="131"/>
      <c r="X135" s="131" t="s">
        <v>108</v>
      </c>
      <c r="Y135" s="122"/>
      <c r="Z135" s="122"/>
      <c r="AA135" s="122"/>
      <c r="AB135" s="122"/>
      <c r="AC135" s="122"/>
      <c r="AD135" s="122"/>
      <c r="AE135" s="122"/>
      <c r="AF135" s="122"/>
      <c r="AG135" s="122" t="s">
        <v>109</v>
      </c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</row>
    <row r="136" spans="1:60" outlineLevel="1" x14ac:dyDescent="0.2">
      <c r="A136" s="148">
        <v>109</v>
      </c>
      <c r="B136" s="149" t="s">
        <v>491</v>
      </c>
      <c r="C136" s="157" t="s">
        <v>492</v>
      </c>
      <c r="D136" s="150" t="s">
        <v>140</v>
      </c>
      <c r="E136" s="151">
        <v>126</v>
      </c>
      <c r="F136" s="145">
        <v>0</v>
      </c>
      <c r="G136" s="145">
        <v>0</v>
      </c>
      <c r="H136" s="146">
        <v>0</v>
      </c>
      <c r="I136" s="145">
        <v>0</v>
      </c>
      <c r="J136" s="146">
        <v>0</v>
      </c>
      <c r="K136" s="147">
        <f t="shared" si="20"/>
        <v>0</v>
      </c>
      <c r="L136" s="131">
        <v>21</v>
      </c>
      <c r="M136" s="131">
        <f t="shared" si="21"/>
        <v>0</v>
      </c>
      <c r="N136" s="131">
        <v>0</v>
      </c>
      <c r="O136" s="131">
        <f t="shared" si="22"/>
        <v>0</v>
      </c>
      <c r="P136" s="131">
        <v>0</v>
      </c>
      <c r="Q136" s="131">
        <f t="shared" si="23"/>
        <v>0</v>
      </c>
      <c r="R136" s="131"/>
      <c r="S136" s="131" t="s">
        <v>115</v>
      </c>
      <c r="T136" s="131" t="s">
        <v>115</v>
      </c>
      <c r="U136" s="131">
        <v>0.42499999999999999</v>
      </c>
      <c r="V136" s="131">
        <f t="shared" si="24"/>
        <v>53.55</v>
      </c>
      <c r="W136" s="131"/>
      <c r="X136" s="131" t="s">
        <v>108</v>
      </c>
      <c r="Y136" s="122"/>
      <c r="Z136" s="122"/>
      <c r="AA136" s="122"/>
      <c r="AB136" s="122"/>
      <c r="AC136" s="122"/>
      <c r="AD136" s="122"/>
      <c r="AE136" s="122"/>
      <c r="AF136" s="122"/>
      <c r="AG136" s="122" t="s">
        <v>109</v>
      </c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</row>
    <row r="137" spans="1:60" outlineLevel="1" x14ac:dyDescent="0.2">
      <c r="A137" s="148">
        <v>110</v>
      </c>
      <c r="B137" s="149" t="s">
        <v>363</v>
      </c>
      <c r="C137" s="157" t="s">
        <v>364</v>
      </c>
      <c r="D137" s="150" t="s">
        <v>140</v>
      </c>
      <c r="E137" s="151">
        <v>126</v>
      </c>
      <c r="F137" s="145">
        <v>0</v>
      </c>
      <c r="G137" s="145">
        <v>0</v>
      </c>
      <c r="H137" s="146">
        <v>0</v>
      </c>
      <c r="I137" s="145">
        <v>0</v>
      </c>
      <c r="J137" s="146">
        <v>0</v>
      </c>
      <c r="K137" s="147">
        <f t="shared" si="20"/>
        <v>0</v>
      </c>
      <c r="L137" s="131">
        <v>21</v>
      </c>
      <c r="M137" s="131">
        <f t="shared" si="21"/>
        <v>0</v>
      </c>
      <c r="N137" s="131">
        <v>2.0000000000000002E-5</v>
      </c>
      <c r="O137" s="131">
        <f t="shared" si="22"/>
        <v>0</v>
      </c>
      <c r="P137" s="131">
        <v>0</v>
      </c>
      <c r="Q137" s="131">
        <f t="shared" si="23"/>
        <v>0</v>
      </c>
      <c r="R137" s="131"/>
      <c r="S137" s="131" t="s">
        <v>115</v>
      </c>
      <c r="T137" s="131" t="s">
        <v>107</v>
      </c>
      <c r="U137" s="131">
        <v>0.2402</v>
      </c>
      <c r="V137" s="131">
        <f t="shared" si="24"/>
        <v>30.27</v>
      </c>
      <c r="W137" s="131"/>
      <c r="X137" s="131" t="s">
        <v>108</v>
      </c>
      <c r="Y137" s="122"/>
      <c r="Z137" s="122"/>
      <c r="AA137" s="122"/>
      <c r="AB137" s="122"/>
      <c r="AC137" s="122"/>
      <c r="AD137" s="122"/>
      <c r="AE137" s="122"/>
      <c r="AF137" s="122"/>
      <c r="AG137" s="122" t="s">
        <v>109</v>
      </c>
      <c r="AH137" s="122"/>
      <c r="AI137" s="122"/>
      <c r="AJ137" s="122"/>
      <c r="AK137" s="122"/>
      <c r="AL137" s="122"/>
      <c r="AM137" s="122"/>
      <c r="AN137" s="122"/>
      <c r="AO137" s="122"/>
      <c r="AP137" s="122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</row>
    <row r="138" spans="1:60" outlineLevel="1" x14ac:dyDescent="0.2">
      <c r="A138" s="148">
        <v>111</v>
      </c>
      <c r="B138" s="149" t="s">
        <v>493</v>
      </c>
      <c r="C138" s="157" t="s">
        <v>494</v>
      </c>
      <c r="D138" s="150" t="s">
        <v>140</v>
      </c>
      <c r="E138" s="151">
        <v>126</v>
      </c>
      <c r="F138" s="145">
        <v>0</v>
      </c>
      <c r="G138" s="145">
        <v>0</v>
      </c>
      <c r="H138" s="146">
        <v>0</v>
      </c>
      <c r="I138" s="145">
        <v>0</v>
      </c>
      <c r="J138" s="146">
        <v>0</v>
      </c>
      <c r="K138" s="147">
        <f t="shared" si="20"/>
        <v>0</v>
      </c>
      <c r="L138" s="131">
        <v>21</v>
      </c>
      <c r="M138" s="131">
        <f t="shared" si="21"/>
        <v>0</v>
      </c>
      <c r="N138" s="131">
        <v>5.0000000000000002E-5</v>
      </c>
      <c r="O138" s="131">
        <f t="shared" si="22"/>
        <v>0.01</v>
      </c>
      <c r="P138" s="131">
        <v>0</v>
      </c>
      <c r="Q138" s="131">
        <f t="shared" si="23"/>
        <v>0</v>
      </c>
      <c r="R138" s="131" t="s">
        <v>151</v>
      </c>
      <c r="S138" s="131" t="s">
        <v>115</v>
      </c>
      <c r="T138" s="131" t="s">
        <v>115</v>
      </c>
      <c r="U138" s="131">
        <v>0</v>
      </c>
      <c r="V138" s="131">
        <f t="shared" si="24"/>
        <v>0</v>
      </c>
      <c r="W138" s="131"/>
      <c r="X138" s="131" t="s">
        <v>143</v>
      </c>
      <c r="Y138" s="122"/>
      <c r="Z138" s="122"/>
      <c r="AA138" s="122"/>
      <c r="AB138" s="122"/>
      <c r="AC138" s="122"/>
      <c r="AD138" s="122"/>
      <c r="AE138" s="122"/>
      <c r="AF138" s="122"/>
      <c r="AG138" s="122" t="s">
        <v>144</v>
      </c>
      <c r="AH138" s="122"/>
      <c r="AI138" s="122"/>
      <c r="AJ138" s="122"/>
      <c r="AK138" s="122"/>
      <c r="AL138" s="122"/>
      <c r="AM138" s="122"/>
      <c r="AN138" s="122"/>
      <c r="AO138" s="122"/>
      <c r="AP138" s="122"/>
      <c r="AQ138" s="122"/>
      <c r="AR138" s="122"/>
      <c r="AS138" s="122"/>
      <c r="AT138" s="122"/>
      <c r="AU138" s="122"/>
      <c r="AV138" s="122"/>
      <c r="AW138" s="122"/>
      <c r="AX138" s="122"/>
      <c r="AY138" s="122"/>
      <c r="AZ138" s="122"/>
      <c r="BA138" s="122"/>
      <c r="BB138" s="122"/>
      <c r="BC138" s="122"/>
      <c r="BD138" s="122"/>
      <c r="BE138" s="122"/>
      <c r="BF138" s="122"/>
      <c r="BG138" s="122"/>
      <c r="BH138" s="122"/>
    </row>
    <row r="139" spans="1:60" x14ac:dyDescent="0.2">
      <c r="A139" s="135" t="s">
        <v>101</v>
      </c>
      <c r="B139" s="136" t="s">
        <v>59</v>
      </c>
      <c r="C139" s="156" t="s">
        <v>60</v>
      </c>
      <c r="D139" s="137"/>
      <c r="E139" s="138"/>
      <c r="F139" s="139"/>
      <c r="G139" s="139">
        <f>SUMIF(AG140:AG143,"&lt;&gt;NOR",G140:G143)</f>
        <v>0</v>
      </c>
      <c r="H139" s="139"/>
      <c r="I139" s="139">
        <f>SUM(I140:I143)</f>
        <v>0</v>
      </c>
      <c r="J139" s="139"/>
      <c r="K139" s="140">
        <f>SUM(K140:K143)</f>
        <v>0</v>
      </c>
      <c r="L139" s="134"/>
      <c r="M139" s="134">
        <f>SUM(M140:M143)</f>
        <v>0</v>
      </c>
      <c r="N139" s="134"/>
      <c r="O139" s="134">
        <f>SUM(O140:O143)</f>
        <v>0</v>
      </c>
      <c r="P139" s="134"/>
      <c r="Q139" s="134">
        <f>SUM(Q140:Q143)</f>
        <v>0</v>
      </c>
      <c r="R139" s="134"/>
      <c r="S139" s="134"/>
      <c r="T139" s="134"/>
      <c r="U139" s="134"/>
      <c r="V139" s="134">
        <f>SUM(V140:V143)</f>
        <v>53.54</v>
      </c>
      <c r="W139" s="134"/>
      <c r="X139" s="134"/>
      <c r="AG139" t="s">
        <v>102</v>
      </c>
    </row>
    <row r="140" spans="1:60" outlineLevel="1" x14ac:dyDescent="0.2">
      <c r="A140" s="148">
        <v>112</v>
      </c>
      <c r="B140" s="149" t="s">
        <v>272</v>
      </c>
      <c r="C140" s="157" t="s">
        <v>273</v>
      </c>
      <c r="D140" s="150" t="s">
        <v>274</v>
      </c>
      <c r="E140" s="151">
        <v>1</v>
      </c>
      <c r="F140" s="145">
        <v>0</v>
      </c>
      <c r="G140" s="145">
        <v>0</v>
      </c>
      <c r="H140" s="146">
        <v>0</v>
      </c>
      <c r="I140" s="145">
        <v>0</v>
      </c>
      <c r="J140" s="146">
        <v>0</v>
      </c>
      <c r="K140" s="147">
        <f>ROUND(E140*J140,2)</f>
        <v>0</v>
      </c>
      <c r="L140" s="131">
        <v>21</v>
      </c>
      <c r="M140" s="131">
        <f>G140*(1+L140/100)</f>
        <v>0</v>
      </c>
      <c r="N140" s="131">
        <v>0</v>
      </c>
      <c r="O140" s="131">
        <f>ROUND(E140*N140,2)</f>
        <v>0</v>
      </c>
      <c r="P140" s="131">
        <v>0</v>
      </c>
      <c r="Q140" s="131">
        <f>ROUND(E140*P140,2)</f>
        <v>0</v>
      </c>
      <c r="R140" s="131"/>
      <c r="S140" s="131" t="s">
        <v>106</v>
      </c>
      <c r="T140" s="131" t="s">
        <v>107</v>
      </c>
      <c r="U140" s="131">
        <v>7.9000000000000001E-2</v>
      </c>
      <c r="V140" s="131">
        <f>ROUND(E140*U140,2)</f>
        <v>0.08</v>
      </c>
      <c r="W140" s="131"/>
      <c r="X140" s="131" t="s">
        <v>108</v>
      </c>
      <c r="Y140" s="122"/>
      <c r="Z140" s="122"/>
      <c r="AA140" s="122"/>
      <c r="AB140" s="122"/>
      <c r="AC140" s="122"/>
      <c r="AD140" s="122"/>
      <c r="AE140" s="122"/>
      <c r="AF140" s="122"/>
      <c r="AG140" s="122" t="s">
        <v>109</v>
      </c>
      <c r="AH140" s="122"/>
      <c r="AI140" s="122"/>
      <c r="AJ140" s="122"/>
      <c r="AK140" s="122"/>
      <c r="AL140" s="122"/>
      <c r="AM140" s="122"/>
      <c r="AN140" s="122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</row>
    <row r="141" spans="1:60" outlineLevel="1" x14ac:dyDescent="0.2">
      <c r="A141" s="148">
        <v>113</v>
      </c>
      <c r="B141" s="149" t="s">
        <v>495</v>
      </c>
      <c r="C141" s="157" t="s">
        <v>496</v>
      </c>
      <c r="D141" s="150" t="s">
        <v>160</v>
      </c>
      <c r="E141" s="151">
        <v>1271</v>
      </c>
      <c r="F141" s="145">
        <v>0</v>
      </c>
      <c r="G141" s="145">
        <v>0</v>
      </c>
      <c r="H141" s="146">
        <v>0</v>
      </c>
      <c r="I141" s="145">
        <v>0</v>
      </c>
      <c r="J141" s="146">
        <v>0</v>
      </c>
      <c r="K141" s="147">
        <f>ROUND(E141*J141,2)</f>
        <v>0</v>
      </c>
      <c r="L141" s="131">
        <v>21</v>
      </c>
      <c r="M141" s="131">
        <f>G141*(1+L141/100)</f>
        <v>0</v>
      </c>
      <c r="N141" s="131">
        <v>0</v>
      </c>
      <c r="O141" s="131">
        <f>ROUND(E141*N141,2)</f>
        <v>0</v>
      </c>
      <c r="P141" s="131">
        <v>0</v>
      </c>
      <c r="Q141" s="131">
        <f>ROUND(E141*P141,2)</f>
        <v>0</v>
      </c>
      <c r="R141" s="131"/>
      <c r="S141" s="131" t="s">
        <v>106</v>
      </c>
      <c r="T141" s="131" t="s">
        <v>107</v>
      </c>
      <c r="U141" s="131">
        <v>4.2000000000000003E-2</v>
      </c>
      <c r="V141" s="131">
        <f>ROUND(E141*U141,2)</f>
        <v>53.38</v>
      </c>
      <c r="W141" s="131"/>
      <c r="X141" s="131" t="s">
        <v>108</v>
      </c>
      <c r="Y141" s="122"/>
      <c r="Z141" s="122"/>
      <c r="AA141" s="122"/>
      <c r="AB141" s="122"/>
      <c r="AC141" s="122"/>
      <c r="AD141" s="122"/>
      <c r="AE141" s="122"/>
      <c r="AF141" s="122"/>
      <c r="AG141" s="122" t="s">
        <v>109</v>
      </c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2"/>
      <c r="BA141" s="122"/>
      <c r="BB141" s="122"/>
      <c r="BC141" s="122"/>
      <c r="BD141" s="122"/>
      <c r="BE141" s="122"/>
      <c r="BF141" s="122"/>
      <c r="BG141" s="122"/>
      <c r="BH141" s="122"/>
    </row>
    <row r="142" spans="1:60" outlineLevel="1" x14ac:dyDescent="0.2">
      <c r="A142" s="148">
        <v>114</v>
      </c>
      <c r="B142" s="149" t="s">
        <v>277</v>
      </c>
      <c r="C142" s="157" t="s">
        <v>278</v>
      </c>
      <c r="D142" s="150" t="s">
        <v>274</v>
      </c>
      <c r="E142" s="151">
        <v>1</v>
      </c>
      <c r="F142" s="145">
        <v>0</v>
      </c>
      <c r="G142" s="145">
        <v>0</v>
      </c>
      <c r="H142" s="146">
        <v>0</v>
      </c>
      <c r="I142" s="145">
        <v>0</v>
      </c>
      <c r="J142" s="146">
        <v>0</v>
      </c>
      <c r="K142" s="147">
        <f>ROUND(E142*J142,2)</f>
        <v>0</v>
      </c>
      <c r="L142" s="131">
        <v>21</v>
      </c>
      <c r="M142" s="131">
        <f>G142*(1+L142/100)</f>
        <v>0</v>
      </c>
      <c r="N142" s="131">
        <v>0</v>
      </c>
      <c r="O142" s="131">
        <f>ROUND(E142*N142,2)</f>
        <v>0</v>
      </c>
      <c r="P142" s="131">
        <v>0</v>
      </c>
      <c r="Q142" s="131">
        <f>ROUND(E142*P142,2)</f>
        <v>0</v>
      </c>
      <c r="R142" s="131"/>
      <c r="S142" s="131" t="s">
        <v>106</v>
      </c>
      <c r="T142" s="131" t="s">
        <v>107</v>
      </c>
      <c r="U142" s="131">
        <v>7.9000000000000001E-2</v>
      </c>
      <c r="V142" s="131">
        <f>ROUND(E142*U142,2)</f>
        <v>0.08</v>
      </c>
      <c r="W142" s="131"/>
      <c r="X142" s="131" t="s">
        <v>108</v>
      </c>
      <c r="Y142" s="122"/>
      <c r="Z142" s="122"/>
      <c r="AA142" s="122"/>
      <c r="AB142" s="122"/>
      <c r="AC142" s="122"/>
      <c r="AD142" s="122"/>
      <c r="AE142" s="122"/>
      <c r="AF142" s="122"/>
      <c r="AG142" s="122" t="s">
        <v>109</v>
      </c>
      <c r="AH142" s="122"/>
      <c r="AI142" s="122"/>
      <c r="AJ142" s="122"/>
      <c r="AK142" s="122"/>
      <c r="AL142" s="122"/>
      <c r="AM142" s="122"/>
      <c r="AN142" s="122"/>
      <c r="AO142" s="122"/>
      <c r="AP142" s="122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</row>
    <row r="143" spans="1:60" outlineLevel="1" x14ac:dyDescent="0.2">
      <c r="A143" s="148">
        <v>115</v>
      </c>
      <c r="B143" s="149" t="s">
        <v>497</v>
      </c>
      <c r="C143" s="157" t="s">
        <v>498</v>
      </c>
      <c r="D143" s="150" t="s">
        <v>140</v>
      </c>
      <c r="E143" s="151">
        <v>1</v>
      </c>
      <c r="F143" s="145">
        <v>0</v>
      </c>
      <c r="G143" s="145">
        <v>0</v>
      </c>
      <c r="H143" s="146">
        <v>0</v>
      </c>
      <c r="I143" s="145">
        <v>0</v>
      </c>
      <c r="J143" s="146">
        <v>0</v>
      </c>
      <c r="K143" s="147">
        <f>ROUND(E143*J143,2)</f>
        <v>0</v>
      </c>
      <c r="L143" s="131">
        <v>21</v>
      </c>
      <c r="M143" s="131">
        <f>G143*(1+L143/100)</f>
        <v>0</v>
      </c>
      <c r="N143" s="131">
        <v>0</v>
      </c>
      <c r="O143" s="131">
        <f>ROUND(E143*N143,2)</f>
        <v>0</v>
      </c>
      <c r="P143" s="131">
        <v>0</v>
      </c>
      <c r="Q143" s="131">
        <f>ROUND(E143*P143,2)</f>
        <v>0</v>
      </c>
      <c r="R143" s="131"/>
      <c r="S143" s="131" t="s">
        <v>106</v>
      </c>
      <c r="T143" s="131" t="s">
        <v>107</v>
      </c>
      <c r="U143" s="131">
        <v>0</v>
      </c>
      <c r="V143" s="131">
        <f>ROUND(E143*U143,2)</f>
        <v>0</v>
      </c>
      <c r="W143" s="131"/>
      <c r="X143" s="131" t="s">
        <v>108</v>
      </c>
      <c r="Y143" s="122"/>
      <c r="Z143" s="122"/>
      <c r="AA143" s="122"/>
      <c r="AB143" s="122"/>
      <c r="AC143" s="122"/>
      <c r="AD143" s="122"/>
      <c r="AE143" s="122"/>
      <c r="AF143" s="122"/>
      <c r="AG143" s="122" t="s">
        <v>109</v>
      </c>
      <c r="AH143" s="122"/>
      <c r="AI143" s="122"/>
      <c r="AJ143" s="122"/>
      <c r="AK143" s="122"/>
      <c r="AL143" s="122"/>
      <c r="AM143" s="122"/>
      <c r="AN143" s="122"/>
      <c r="AO143" s="122"/>
      <c r="AP143" s="122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</row>
    <row r="144" spans="1:60" x14ac:dyDescent="0.2">
      <c r="A144" s="135" t="s">
        <v>101</v>
      </c>
      <c r="B144" s="136" t="s">
        <v>71</v>
      </c>
      <c r="C144" s="156" t="s">
        <v>72</v>
      </c>
      <c r="D144" s="137"/>
      <c r="E144" s="138"/>
      <c r="F144" s="139"/>
      <c r="G144" s="139">
        <f>SUMIF(AG145:AG148,"&lt;&gt;NOR",G145:G148)</f>
        <v>0</v>
      </c>
      <c r="H144" s="139"/>
      <c r="I144" s="139">
        <f>SUM(I145:I148)</f>
        <v>0</v>
      </c>
      <c r="J144" s="139"/>
      <c r="K144" s="140">
        <f>SUM(K145:K148)</f>
        <v>0</v>
      </c>
      <c r="L144" s="134"/>
      <c r="M144" s="134">
        <f>SUM(M145:M148)</f>
        <v>0</v>
      </c>
      <c r="N144" s="134"/>
      <c r="O144" s="134">
        <f>SUM(O145:O148)</f>
        <v>0</v>
      </c>
      <c r="P144" s="134"/>
      <c r="Q144" s="134">
        <f>SUM(Q145:Q148)</f>
        <v>0</v>
      </c>
      <c r="R144" s="134"/>
      <c r="S144" s="134"/>
      <c r="T144" s="134"/>
      <c r="U144" s="134"/>
      <c r="V144" s="134">
        <f>SUM(V145:V148)</f>
        <v>3.77</v>
      </c>
      <c r="W144" s="134"/>
      <c r="X144" s="134"/>
      <c r="AG144" t="s">
        <v>102</v>
      </c>
    </row>
    <row r="145" spans="1:60" outlineLevel="1" x14ac:dyDescent="0.2">
      <c r="A145" s="148">
        <v>116</v>
      </c>
      <c r="B145" s="149" t="s">
        <v>279</v>
      </c>
      <c r="C145" s="157" t="s">
        <v>280</v>
      </c>
      <c r="D145" s="150" t="s">
        <v>165</v>
      </c>
      <c r="E145" s="151">
        <v>2.6280000000000001</v>
      </c>
      <c r="F145" s="145">
        <v>0</v>
      </c>
      <c r="G145" s="145">
        <v>0</v>
      </c>
      <c r="H145" s="146">
        <v>0</v>
      </c>
      <c r="I145" s="145">
        <v>0</v>
      </c>
      <c r="J145" s="146">
        <v>0</v>
      </c>
      <c r="K145" s="147">
        <f>ROUND(E145*J145,2)</f>
        <v>0</v>
      </c>
      <c r="L145" s="131">
        <v>21</v>
      </c>
      <c r="M145" s="131">
        <f>G145*(1+L145/100)</f>
        <v>0</v>
      </c>
      <c r="N145" s="131">
        <v>0</v>
      </c>
      <c r="O145" s="131">
        <f>ROUND(E145*N145,2)</f>
        <v>0</v>
      </c>
      <c r="P145" s="131">
        <v>0</v>
      </c>
      <c r="Q145" s="131">
        <f>ROUND(E145*P145,2)</f>
        <v>0</v>
      </c>
      <c r="R145" s="131"/>
      <c r="S145" s="131" t="s">
        <v>115</v>
      </c>
      <c r="T145" s="131" t="s">
        <v>107</v>
      </c>
      <c r="U145" s="131">
        <v>0.94199999999999995</v>
      </c>
      <c r="V145" s="131">
        <f>ROUND(E145*U145,2)</f>
        <v>2.48</v>
      </c>
      <c r="W145" s="131"/>
      <c r="X145" s="131" t="s">
        <v>108</v>
      </c>
      <c r="Y145" s="122"/>
      <c r="Z145" s="122"/>
      <c r="AA145" s="122"/>
      <c r="AB145" s="122"/>
      <c r="AC145" s="122"/>
      <c r="AD145" s="122"/>
      <c r="AE145" s="122"/>
      <c r="AF145" s="122"/>
      <c r="AG145" s="122" t="s">
        <v>281</v>
      </c>
      <c r="AH145" s="122"/>
      <c r="AI145" s="122"/>
      <c r="AJ145" s="122"/>
      <c r="AK145" s="122"/>
      <c r="AL145" s="122"/>
      <c r="AM145" s="122"/>
      <c r="AN145" s="122"/>
      <c r="AO145" s="122"/>
      <c r="AP145" s="122"/>
      <c r="AQ145" s="122"/>
      <c r="AR145" s="122"/>
      <c r="AS145" s="122"/>
      <c r="AT145" s="122"/>
      <c r="AU145" s="122"/>
      <c r="AV145" s="122"/>
      <c r="AW145" s="122"/>
      <c r="AX145" s="122"/>
      <c r="AY145" s="122"/>
      <c r="AZ145" s="122"/>
      <c r="BA145" s="122"/>
      <c r="BB145" s="122"/>
      <c r="BC145" s="122"/>
      <c r="BD145" s="122"/>
      <c r="BE145" s="122"/>
      <c r="BF145" s="122"/>
      <c r="BG145" s="122"/>
      <c r="BH145" s="122"/>
    </row>
    <row r="146" spans="1:60" outlineLevel="1" x14ac:dyDescent="0.2">
      <c r="A146" s="148">
        <v>117</v>
      </c>
      <c r="B146" s="149" t="s">
        <v>282</v>
      </c>
      <c r="C146" s="157" t="s">
        <v>283</v>
      </c>
      <c r="D146" s="150" t="s">
        <v>165</v>
      </c>
      <c r="E146" s="151">
        <v>2.6280000000000001</v>
      </c>
      <c r="F146" s="145">
        <v>0</v>
      </c>
      <c r="G146" s="145">
        <v>0</v>
      </c>
      <c r="H146" s="146">
        <v>0</v>
      </c>
      <c r="I146" s="145">
        <v>0</v>
      </c>
      <c r="J146" s="146">
        <v>0</v>
      </c>
      <c r="K146" s="147">
        <f>ROUND(E146*J146,2)</f>
        <v>0</v>
      </c>
      <c r="L146" s="131">
        <v>21</v>
      </c>
      <c r="M146" s="131">
        <f>G146*(1+L146/100)</f>
        <v>0</v>
      </c>
      <c r="N146" s="131">
        <v>0</v>
      </c>
      <c r="O146" s="131">
        <f>ROUND(E146*N146,2)</f>
        <v>0</v>
      </c>
      <c r="P146" s="131">
        <v>0</v>
      </c>
      <c r="Q146" s="131">
        <f>ROUND(E146*P146,2)</f>
        <v>0</v>
      </c>
      <c r="R146" s="131"/>
      <c r="S146" s="131" t="s">
        <v>115</v>
      </c>
      <c r="T146" s="131" t="s">
        <v>107</v>
      </c>
      <c r="U146" s="131">
        <v>0.49</v>
      </c>
      <c r="V146" s="131">
        <f>ROUND(E146*U146,2)</f>
        <v>1.29</v>
      </c>
      <c r="W146" s="131"/>
      <c r="X146" s="131" t="s">
        <v>108</v>
      </c>
      <c r="Y146" s="122"/>
      <c r="Z146" s="122"/>
      <c r="AA146" s="122"/>
      <c r="AB146" s="122"/>
      <c r="AC146" s="122"/>
      <c r="AD146" s="122"/>
      <c r="AE146" s="122"/>
      <c r="AF146" s="122"/>
      <c r="AG146" s="122" t="s">
        <v>281</v>
      </c>
      <c r="AH146" s="122"/>
      <c r="AI146" s="122"/>
      <c r="AJ146" s="122"/>
      <c r="AK146" s="122"/>
      <c r="AL146" s="122"/>
      <c r="AM146" s="122"/>
      <c r="AN146" s="122"/>
      <c r="AO146" s="122"/>
      <c r="AP146" s="122"/>
      <c r="AQ146" s="122"/>
      <c r="AR146" s="122"/>
      <c r="AS146" s="122"/>
      <c r="AT146" s="122"/>
      <c r="AU146" s="122"/>
      <c r="AV146" s="122"/>
      <c r="AW146" s="122"/>
      <c r="AX146" s="122"/>
      <c r="AY146" s="122"/>
      <c r="AZ146" s="122"/>
      <c r="BA146" s="122"/>
      <c r="BB146" s="122"/>
      <c r="BC146" s="122"/>
      <c r="BD146" s="122"/>
      <c r="BE146" s="122"/>
      <c r="BF146" s="122"/>
      <c r="BG146" s="122"/>
      <c r="BH146" s="122"/>
    </row>
    <row r="147" spans="1:60" outlineLevel="1" x14ac:dyDescent="0.2">
      <c r="A147" s="148">
        <v>118</v>
      </c>
      <c r="B147" s="149" t="s">
        <v>284</v>
      </c>
      <c r="C147" s="157" t="s">
        <v>285</v>
      </c>
      <c r="D147" s="150" t="s">
        <v>165</v>
      </c>
      <c r="E147" s="151">
        <v>63.072000000000003</v>
      </c>
      <c r="F147" s="145">
        <v>0</v>
      </c>
      <c r="G147" s="145">
        <v>0</v>
      </c>
      <c r="H147" s="146">
        <v>0</v>
      </c>
      <c r="I147" s="145">
        <v>0</v>
      </c>
      <c r="J147" s="146">
        <v>0</v>
      </c>
      <c r="K147" s="147">
        <f>ROUND(E147*J147,2)</f>
        <v>0</v>
      </c>
      <c r="L147" s="131">
        <v>21</v>
      </c>
      <c r="M147" s="131">
        <f>G147*(1+L147/100)</f>
        <v>0</v>
      </c>
      <c r="N147" s="131">
        <v>0</v>
      </c>
      <c r="O147" s="131">
        <f>ROUND(E147*N147,2)</f>
        <v>0</v>
      </c>
      <c r="P147" s="131">
        <v>0</v>
      </c>
      <c r="Q147" s="131">
        <f>ROUND(E147*P147,2)</f>
        <v>0</v>
      </c>
      <c r="R147" s="131"/>
      <c r="S147" s="131" t="s">
        <v>115</v>
      </c>
      <c r="T147" s="131" t="s">
        <v>107</v>
      </c>
      <c r="U147" s="131">
        <v>0</v>
      </c>
      <c r="V147" s="131">
        <f>ROUND(E147*U147,2)</f>
        <v>0</v>
      </c>
      <c r="W147" s="131"/>
      <c r="X147" s="131" t="s">
        <v>108</v>
      </c>
      <c r="Y147" s="122"/>
      <c r="Z147" s="122"/>
      <c r="AA147" s="122"/>
      <c r="AB147" s="122"/>
      <c r="AC147" s="122"/>
      <c r="AD147" s="122"/>
      <c r="AE147" s="122"/>
      <c r="AF147" s="122"/>
      <c r="AG147" s="122" t="s">
        <v>281</v>
      </c>
      <c r="AH147" s="122"/>
      <c r="AI147" s="122"/>
      <c r="AJ147" s="122"/>
      <c r="AK147" s="122"/>
      <c r="AL147" s="122"/>
      <c r="AM147" s="122"/>
      <c r="AN147" s="122"/>
      <c r="AO147" s="122"/>
      <c r="AP147" s="122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</row>
    <row r="148" spans="1:60" outlineLevel="1" x14ac:dyDescent="0.2">
      <c r="A148" s="148">
        <v>119</v>
      </c>
      <c r="B148" s="149" t="s">
        <v>286</v>
      </c>
      <c r="C148" s="157" t="s">
        <v>287</v>
      </c>
      <c r="D148" s="150" t="s">
        <v>165</v>
      </c>
      <c r="E148" s="151">
        <v>2.6280000000000001</v>
      </c>
      <c r="F148" s="145">
        <v>0</v>
      </c>
      <c r="G148" s="145">
        <v>0</v>
      </c>
      <c r="H148" s="146">
        <v>0</v>
      </c>
      <c r="I148" s="145">
        <v>0</v>
      </c>
      <c r="J148" s="146">
        <v>0</v>
      </c>
      <c r="K148" s="147">
        <f>ROUND(E148*J148,2)</f>
        <v>0</v>
      </c>
      <c r="L148" s="131">
        <v>21</v>
      </c>
      <c r="M148" s="131">
        <f>G148*(1+L148/100)</f>
        <v>0</v>
      </c>
      <c r="N148" s="131">
        <v>0</v>
      </c>
      <c r="O148" s="131">
        <f>ROUND(E148*N148,2)</f>
        <v>0</v>
      </c>
      <c r="P148" s="131">
        <v>0</v>
      </c>
      <c r="Q148" s="131">
        <f>ROUND(E148*P148,2)</f>
        <v>0</v>
      </c>
      <c r="R148" s="131"/>
      <c r="S148" s="131" t="s">
        <v>106</v>
      </c>
      <c r="T148" s="131" t="s">
        <v>107</v>
      </c>
      <c r="U148" s="131">
        <v>0</v>
      </c>
      <c r="V148" s="131">
        <f>ROUND(E148*U148,2)</f>
        <v>0</v>
      </c>
      <c r="W148" s="131"/>
      <c r="X148" s="131" t="s">
        <v>108</v>
      </c>
      <c r="Y148" s="122"/>
      <c r="Z148" s="122"/>
      <c r="AA148" s="122"/>
      <c r="AB148" s="122"/>
      <c r="AC148" s="122"/>
      <c r="AD148" s="122"/>
      <c r="AE148" s="122"/>
      <c r="AF148" s="122"/>
      <c r="AG148" s="122" t="s">
        <v>281</v>
      </c>
      <c r="AH148" s="122"/>
      <c r="AI148" s="122"/>
      <c r="AJ148" s="122"/>
      <c r="AK148" s="122"/>
      <c r="AL148" s="122"/>
      <c r="AM148" s="122"/>
      <c r="AN148" s="122"/>
      <c r="AO148" s="122"/>
      <c r="AP148" s="122"/>
      <c r="AQ148" s="122"/>
      <c r="AR148" s="122"/>
      <c r="AS148" s="122"/>
      <c r="AT148" s="122"/>
      <c r="AU148" s="122"/>
      <c r="AV148" s="122"/>
      <c r="AW148" s="122"/>
      <c r="AX148" s="122"/>
      <c r="AY148" s="122"/>
      <c r="AZ148" s="122"/>
      <c r="BA148" s="122"/>
      <c r="BB148" s="122"/>
      <c r="BC148" s="122"/>
      <c r="BD148" s="122"/>
      <c r="BE148" s="122"/>
      <c r="BF148" s="122"/>
      <c r="BG148" s="122"/>
      <c r="BH148" s="122"/>
    </row>
    <row r="149" spans="1:60" x14ac:dyDescent="0.2">
      <c r="A149" s="135" t="s">
        <v>101</v>
      </c>
      <c r="B149" s="136" t="s">
        <v>74</v>
      </c>
      <c r="C149" s="156" t="s">
        <v>27</v>
      </c>
      <c r="D149" s="137"/>
      <c r="E149" s="138"/>
      <c r="F149" s="139"/>
      <c r="G149" s="139">
        <f>SUMIF(AG150:AG154,"&lt;&gt;NOR",G150:G154)</f>
        <v>0</v>
      </c>
      <c r="H149" s="139"/>
      <c r="I149" s="139">
        <f>SUM(I150:I154)</f>
        <v>0</v>
      </c>
      <c r="J149" s="139"/>
      <c r="K149" s="140">
        <f>SUM(K150:K154)</f>
        <v>0</v>
      </c>
      <c r="L149" s="134"/>
      <c r="M149" s="134">
        <f>SUM(M150:M154)</f>
        <v>0</v>
      </c>
      <c r="N149" s="134"/>
      <c r="O149" s="134">
        <f>SUM(O150:O154)</f>
        <v>0</v>
      </c>
      <c r="P149" s="134"/>
      <c r="Q149" s="134">
        <f>SUM(Q150:Q154)</f>
        <v>0</v>
      </c>
      <c r="R149" s="134"/>
      <c r="S149" s="134"/>
      <c r="T149" s="134"/>
      <c r="U149" s="134"/>
      <c r="V149" s="134">
        <f>SUM(V150:V154)</f>
        <v>0</v>
      </c>
      <c r="W149" s="134"/>
      <c r="X149" s="134"/>
      <c r="AG149" t="s">
        <v>102</v>
      </c>
    </row>
    <row r="150" spans="1:60" outlineLevel="1" x14ac:dyDescent="0.2">
      <c r="A150" s="148">
        <v>120</v>
      </c>
      <c r="B150" s="149" t="s">
        <v>288</v>
      </c>
      <c r="C150" s="157" t="s">
        <v>289</v>
      </c>
      <c r="D150" s="150" t="s">
        <v>290</v>
      </c>
      <c r="E150" s="151">
        <v>1</v>
      </c>
      <c r="F150" s="145">
        <v>0</v>
      </c>
      <c r="G150" s="145">
        <v>0</v>
      </c>
      <c r="H150" s="146">
        <v>0</v>
      </c>
      <c r="I150" s="145">
        <v>0</v>
      </c>
      <c r="J150" s="146">
        <v>0</v>
      </c>
      <c r="K150" s="147">
        <f>ROUND(E150*J150,2)</f>
        <v>0</v>
      </c>
      <c r="L150" s="131">
        <v>21</v>
      </c>
      <c r="M150" s="131">
        <f>G150*(1+L150/100)</f>
        <v>0</v>
      </c>
      <c r="N150" s="131">
        <v>0</v>
      </c>
      <c r="O150" s="131">
        <f>ROUND(E150*N150,2)</f>
        <v>0</v>
      </c>
      <c r="P150" s="131">
        <v>0</v>
      </c>
      <c r="Q150" s="131">
        <f>ROUND(E150*P150,2)</f>
        <v>0</v>
      </c>
      <c r="R150" s="131"/>
      <c r="S150" s="131" t="s">
        <v>115</v>
      </c>
      <c r="T150" s="131" t="s">
        <v>107</v>
      </c>
      <c r="U150" s="131">
        <v>0</v>
      </c>
      <c r="V150" s="131">
        <f>ROUND(E150*U150,2)</f>
        <v>0</v>
      </c>
      <c r="W150" s="131"/>
      <c r="X150" s="131" t="s">
        <v>291</v>
      </c>
      <c r="Y150" s="122"/>
      <c r="Z150" s="122"/>
      <c r="AA150" s="122"/>
      <c r="AB150" s="122"/>
      <c r="AC150" s="122"/>
      <c r="AD150" s="122"/>
      <c r="AE150" s="122"/>
      <c r="AF150" s="122"/>
      <c r="AG150" s="122" t="s">
        <v>292</v>
      </c>
      <c r="AH150" s="122"/>
      <c r="AI150" s="122"/>
      <c r="AJ150" s="122"/>
      <c r="AK150" s="122"/>
      <c r="AL150" s="122"/>
      <c r="AM150" s="122"/>
      <c r="AN150" s="122"/>
      <c r="AO150" s="122"/>
      <c r="AP150" s="122"/>
      <c r="AQ150" s="122"/>
      <c r="AR150" s="122"/>
      <c r="AS150" s="122"/>
      <c r="AT150" s="122"/>
      <c r="AU150" s="122"/>
      <c r="AV150" s="122"/>
      <c r="AW150" s="122"/>
      <c r="AX150" s="122"/>
      <c r="AY150" s="122"/>
      <c r="AZ150" s="122"/>
      <c r="BA150" s="122"/>
      <c r="BB150" s="122"/>
      <c r="BC150" s="122"/>
      <c r="BD150" s="122"/>
      <c r="BE150" s="122"/>
      <c r="BF150" s="122"/>
      <c r="BG150" s="122"/>
      <c r="BH150" s="122"/>
    </row>
    <row r="151" spans="1:60" outlineLevel="1" x14ac:dyDescent="0.2">
      <c r="A151" s="148">
        <v>121</v>
      </c>
      <c r="B151" s="149" t="s">
        <v>293</v>
      </c>
      <c r="C151" s="157" t="s">
        <v>294</v>
      </c>
      <c r="D151" s="150" t="s">
        <v>290</v>
      </c>
      <c r="E151" s="151">
        <v>1</v>
      </c>
      <c r="F151" s="145">
        <v>0</v>
      </c>
      <c r="G151" s="145">
        <v>0</v>
      </c>
      <c r="H151" s="146">
        <v>0</v>
      </c>
      <c r="I151" s="145">
        <v>0</v>
      </c>
      <c r="J151" s="146">
        <v>0</v>
      </c>
      <c r="K151" s="147">
        <f>ROUND(E151*J151,2)</f>
        <v>0</v>
      </c>
      <c r="L151" s="131">
        <v>21</v>
      </c>
      <c r="M151" s="131">
        <f>G151*(1+L151/100)</f>
        <v>0</v>
      </c>
      <c r="N151" s="131">
        <v>0</v>
      </c>
      <c r="O151" s="131">
        <f>ROUND(E151*N151,2)</f>
        <v>0</v>
      </c>
      <c r="P151" s="131">
        <v>0</v>
      </c>
      <c r="Q151" s="131">
        <f>ROUND(E151*P151,2)</f>
        <v>0</v>
      </c>
      <c r="R151" s="131"/>
      <c r="S151" s="131" t="s">
        <v>115</v>
      </c>
      <c r="T151" s="131" t="s">
        <v>107</v>
      </c>
      <c r="U151" s="131">
        <v>0</v>
      </c>
      <c r="V151" s="131">
        <f>ROUND(E151*U151,2)</f>
        <v>0</v>
      </c>
      <c r="W151" s="131"/>
      <c r="X151" s="131" t="s">
        <v>291</v>
      </c>
      <c r="Y151" s="122"/>
      <c r="Z151" s="122"/>
      <c r="AA151" s="122"/>
      <c r="AB151" s="122"/>
      <c r="AC151" s="122"/>
      <c r="AD151" s="122"/>
      <c r="AE151" s="122"/>
      <c r="AF151" s="122"/>
      <c r="AG151" s="122" t="s">
        <v>292</v>
      </c>
      <c r="AH151" s="122"/>
      <c r="AI151" s="122"/>
      <c r="AJ151" s="122"/>
      <c r="AK151" s="122"/>
      <c r="AL151" s="122"/>
      <c r="AM151" s="122"/>
      <c r="AN151" s="122"/>
      <c r="AO151" s="122"/>
      <c r="AP151" s="122"/>
      <c r="AQ151" s="122"/>
      <c r="AR151" s="122"/>
      <c r="AS151" s="122"/>
      <c r="AT151" s="122"/>
      <c r="AU151" s="122"/>
      <c r="AV151" s="122"/>
      <c r="AW151" s="122"/>
      <c r="AX151" s="122"/>
      <c r="AY151" s="122"/>
      <c r="AZ151" s="122"/>
      <c r="BA151" s="122"/>
      <c r="BB151" s="122"/>
      <c r="BC151" s="122"/>
      <c r="BD151" s="122"/>
      <c r="BE151" s="122"/>
      <c r="BF151" s="122"/>
      <c r="BG151" s="122"/>
      <c r="BH151" s="122"/>
    </row>
    <row r="152" spans="1:60" outlineLevel="1" x14ac:dyDescent="0.2">
      <c r="A152" s="148">
        <v>122</v>
      </c>
      <c r="B152" s="149" t="s">
        <v>295</v>
      </c>
      <c r="C152" s="157" t="s">
        <v>296</v>
      </c>
      <c r="D152" s="150" t="s">
        <v>290</v>
      </c>
      <c r="E152" s="151">
        <v>1</v>
      </c>
      <c r="F152" s="145">
        <v>0</v>
      </c>
      <c r="G152" s="145">
        <v>0</v>
      </c>
      <c r="H152" s="146">
        <v>0</v>
      </c>
      <c r="I152" s="145">
        <v>0</v>
      </c>
      <c r="J152" s="146">
        <v>0</v>
      </c>
      <c r="K152" s="147">
        <f>ROUND(E152*J152,2)</f>
        <v>0</v>
      </c>
      <c r="L152" s="131">
        <v>21</v>
      </c>
      <c r="M152" s="131">
        <f>G152*(1+L152/100)</f>
        <v>0</v>
      </c>
      <c r="N152" s="131">
        <v>0</v>
      </c>
      <c r="O152" s="131">
        <f>ROUND(E152*N152,2)</f>
        <v>0</v>
      </c>
      <c r="P152" s="131">
        <v>0</v>
      </c>
      <c r="Q152" s="131">
        <f>ROUND(E152*P152,2)</f>
        <v>0</v>
      </c>
      <c r="R152" s="131"/>
      <c r="S152" s="131" t="s">
        <v>115</v>
      </c>
      <c r="T152" s="131" t="s">
        <v>107</v>
      </c>
      <c r="U152" s="131">
        <v>0</v>
      </c>
      <c r="V152" s="131">
        <f>ROUND(E152*U152,2)</f>
        <v>0</v>
      </c>
      <c r="W152" s="131"/>
      <c r="X152" s="131" t="s">
        <v>291</v>
      </c>
      <c r="Y152" s="122"/>
      <c r="Z152" s="122"/>
      <c r="AA152" s="122"/>
      <c r="AB152" s="122"/>
      <c r="AC152" s="122"/>
      <c r="AD152" s="122"/>
      <c r="AE152" s="122"/>
      <c r="AF152" s="122"/>
      <c r="AG152" s="122" t="s">
        <v>292</v>
      </c>
      <c r="AH152" s="122"/>
      <c r="AI152" s="122"/>
      <c r="AJ152" s="122"/>
      <c r="AK152" s="122"/>
      <c r="AL152" s="122"/>
      <c r="AM152" s="122"/>
      <c r="AN152" s="122"/>
      <c r="AO152" s="122"/>
      <c r="AP152" s="122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</row>
    <row r="153" spans="1:60" outlineLevel="1" x14ac:dyDescent="0.2">
      <c r="A153" s="148">
        <v>123</v>
      </c>
      <c r="B153" s="149" t="s">
        <v>297</v>
      </c>
      <c r="C153" s="157" t="s">
        <v>298</v>
      </c>
      <c r="D153" s="150" t="s">
        <v>290</v>
      </c>
      <c r="E153" s="151">
        <v>1</v>
      </c>
      <c r="F153" s="145">
        <v>0</v>
      </c>
      <c r="G153" s="145">
        <v>0</v>
      </c>
      <c r="H153" s="146">
        <v>0</v>
      </c>
      <c r="I153" s="145">
        <v>0</v>
      </c>
      <c r="J153" s="146">
        <v>0</v>
      </c>
      <c r="K153" s="147">
        <f>ROUND(E153*J153,2)</f>
        <v>0</v>
      </c>
      <c r="L153" s="131">
        <v>21</v>
      </c>
      <c r="M153" s="131">
        <f>G153*(1+L153/100)</f>
        <v>0</v>
      </c>
      <c r="N153" s="131">
        <v>0</v>
      </c>
      <c r="O153" s="131">
        <f>ROUND(E153*N153,2)</f>
        <v>0</v>
      </c>
      <c r="P153" s="131">
        <v>0</v>
      </c>
      <c r="Q153" s="131">
        <f>ROUND(E153*P153,2)</f>
        <v>0</v>
      </c>
      <c r="R153" s="131"/>
      <c r="S153" s="131" t="s">
        <v>115</v>
      </c>
      <c r="T153" s="131" t="s">
        <v>107</v>
      </c>
      <c r="U153" s="131">
        <v>0</v>
      </c>
      <c r="V153" s="131">
        <f>ROUND(E153*U153,2)</f>
        <v>0</v>
      </c>
      <c r="W153" s="131"/>
      <c r="X153" s="131" t="s">
        <v>291</v>
      </c>
      <c r="Y153" s="122"/>
      <c r="Z153" s="122"/>
      <c r="AA153" s="122"/>
      <c r="AB153" s="122"/>
      <c r="AC153" s="122"/>
      <c r="AD153" s="122"/>
      <c r="AE153" s="122"/>
      <c r="AF153" s="122"/>
      <c r="AG153" s="122" t="s">
        <v>292</v>
      </c>
      <c r="AH153" s="122"/>
      <c r="AI153" s="122"/>
      <c r="AJ153" s="122"/>
      <c r="AK153" s="122"/>
      <c r="AL153" s="122"/>
      <c r="AM153" s="122"/>
      <c r="AN153" s="122"/>
      <c r="AO153" s="122"/>
      <c r="AP153" s="122"/>
      <c r="AQ153" s="122"/>
      <c r="AR153" s="122"/>
      <c r="AS153" s="122"/>
      <c r="AT153" s="122"/>
      <c r="AU153" s="122"/>
      <c r="AV153" s="122"/>
      <c r="AW153" s="122"/>
      <c r="AX153" s="122"/>
      <c r="AY153" s="122"/>
      <c r="AZ153" s="122"/>
      <c r="BA153" s="122"/>
      <c r="BB153" s="122"/>
      <c r="BC153" s="122"/>
      <c r="BD153" s="122"/>
      <c r="BE153" s="122"/>
      <c r="BF153" s="122"/>
      <c r="BG153" s="122"/>
      <c r="BH153" s="122"/>
    </row>
    <row r="154" spans="1:60" outlineLevel="1" x14ac:dyDescent="0.2">
      <c r="A154" s="141">
        <v>124</v>
      </c>
      <c r="B154" s="142" t="s">
        <v>299</v>
      </c>
      <c r="C154" s="158" t="s">
        <v>300</v>
      </c>
      <c r="D154" s="143" t="s">
        <v>290</v>
      </c>
      <c r="E154" s="144">
        <v>1</v>
      </c>
      <c r="F154" s="145">
        <v>0</v>
      </c>
      <c r="G154" s="145">
        <v>0</v>
      </c>
      <c r="H154" s="146">
        <v>0</v>
      </c>
      <c r="I154" s="145">
        <v>0</v>
      </c>
      <c r="J154" s="146">
        <v>0</v>
      </c>
      <c r="K154" s="147">
        <f>ROUND(E154*J154,2)</f>
        <v>0</v>
      </c>
      <c r="L154" s="131">
        <v>21</v>
      </c>
      <c r="M154" s="131">
        <f>G154*(1+L154/100)</f>
        <v>0</v>
      </c>
      <c r="N154" s="131">
        <v>0</v>
      </c>
      <c r="O154" s="131">
        <f>ROUND(E154*N154,2)</f>
        <v>0</v>
      </c>
      <c r="P154" s="131">
        <v>0</v>
      </c>
      <c r="Q154" s="131">
        <f>ROUND(E154*P154,2)</f>
        <v>0</v>
      </c>
      <c r="R154" s="131"/>
      <c r="S154" s="131" t="s">
        <v>115</v>
      </c>
      <c r="T154" s="131" t="s">
        <v>107</v>
      </c>
      <c r="U154" s="131">
        <v>0</v>
      </c>
      <c r="V154" s="131">
        <f>ROUND(E154*U154,2)</f>
        <v>0</v>
      </c>
      <c r="W154" s="131"/>
      <c r="X154" s="131" t="s">
        <v>291</v>
      </c>
      <c r="Y154" s="122"/>
      <c r="Z154" s="122"/>
      <c r="AA154" s="122"/>
      <c r="AB154" s="122"/>
      <c r="AC154" s="122"/>
      <c r="AD154" s="122"/>
      <c r="AE154" s="122"/>
      <c r="AF154" s="122"/>
      <c r="AG154" s="122" t="s">
        <v>292</v>
      </c>
      <c r="AH154" s="122"/>
      <c r="AI154" s="122"/>
      <c r="AJ154" s="122"/>
      <c r="AK154" s="122"/>
      <c r="AL154" s="122"/>
      <c r="AM154" s="122"/>
      <c r="AN154" s="122"/>
      <c r="AO154" s="122"/>
      <c r="AP154" s="122"/>
      <c r="AQ154" s="122"/>
      <c r="AR154" s="122"/>
      <c r="AS154" s="122"/>
      <c r="AT154" s="122"/>
      <c r="AU154" s="122"/>
      <c r="AV154" s="122"/>
      <c r="AW154" s="122"/>
      <c r="AX154" s="122"/>
      <c r="AY154" s="122"/>
      <c r="AZ154" s="122"/>
      <c r="BA154" s="122"/>
      <c r="BB154" s="122"/>
      <c r="BC154" s="122"/>
      <c r="BD154" s="122"/>
      <c r="BE154" s="122"/>
      <c r="BF154" s="122"/>
      <c r="BG154" s="122"/>
      <c r="BH154" s="122"/>
    </row>
    <row r="155" spans="1:60" x14ac:dyDescent="0.2">
      <c r="A155" s="3"/>
      <c r="B155" s="4"/>
      <c r="C155" s="16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E155">
        <v>15</v>
      </c>
      <c r="AF155">
        <v>21</v>
      </c>
      <c r="AG155" t="s">
        <v>88</v>
      </c>
    </row>
    <row r="156" spans="1:60" x14ac:dyDescent="0.2">
      <c r="A156" s="125"/>
      <c r="B156" s="126" t="s">
        <v>29</v>
      </c>
      <c r="C156" s="161"/>
      <c r="D156" s="127"/>
      <c r="E156" s="128"/>
      <c r="F156" s="128"/>
      <c r="G156" s="155">
        <f>G8+G11+G14+G25+G46+G48+G99+G139+G144+G149</f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AE156">
        <f>SUMIF(L7:L154,AE155,G7:G154)</f>
        <v>0</v>
      </c>
      <c r="AF156">
        <f>SUMIF(L7:L154,AF155,G7:G154)</f>
        <v>0</v>
      </c>
      <c r="AG156" t="s">
        <v>301</v>
      </c>
    </row>
    <row r="157" spans="1:60" x14ac:dyDescent="0.2">
      <c r="A157" s="3"/>
      <c r="B157" s="4"/>
      <c r="C157" s="160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3"/>
      <c r="B158" s="4"/>
      <c r="C158" s="160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253" t="s">
        <v>302</v>
      </c>
      <c r="B159" s="253"/>
      <c r="C159" s="254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255"/>
      <c r="B160" s="256"/>
      <c r="C160" s="257"/>
      <c r="D160" s="256"/>
      <c r="E160" s="256"/>
      <c r="F160" s="256"/>
      <c r="G160" s="258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G160" t="s">
        <v>303</v>
      </c>
    </row>
    <row r="161" spans="1:33" x14ac:dyDescent="0.2">
      <c r="A161" s="259"/>
      <c r="B161" s="260"/>
      <c r="C161" s="261"/>
      <c r="D161" s="260"/>
      <c r="E161" s="260"/>
      <c r="F161" s="260"/>
      <c r="G161" s="26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259"/>
      <c r="B162" s="260"/>
      <c r="C162" s="261"/>
      <c r="D162" s="260"/>
      <c r="E162" s="260"/>
      <c r="F162" s="260"/>
      <c r="G162" s="26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A163" s="259"/>
      <c r="B163" s="260"/>
      <c r="C163" s="261"/>
      <c r="D163" s="260"/>
      <c r="E163" s="260"/>
      <c r="F163" s="260"/>
      <c r="G163" s="262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263"/>
      <c r="B164" s="264"/>
      <c r="C164" s="265"/>
      <c r="D164" s="264"/>
      <c r="E164" s="264"/>
      <c r="F164" s="264"/>
      <c r="G164" s="266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A165" s="3"/>
      <c r="B165" s="4"/>
      <c r="C165" s="160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33" x14ac:dyDescent="0.2">
      <c r="C166" s="162"/>
      <c r="D166" s="9"/>
      <c r="AG166" t="s">
        <v>304</v>
      </c>
    </row>
    <row r="167" spans="1:33" x14ac:dyDescent="0.2">
      <c r="D167" s="9"/>
    </row>
    <row r="168" spans="1:33" x14ac:dyDescent="0.2">
      <c r="D168" s="9"/>
    </row>
    <row r="169" spans="1:33" x14ac:dyDescent="0.2">
      <c r="D169" s="9"/>
    </row>
    <row r="170" spans="1:33" x14ac:dyDescent="0.2">
      <c r="D170" s="9"/>
    </row>
    <row r="171" spans="1:33" x14ac:dyDescent="0.2">
      <c r="D171" s="9"/>
    </row>
    <row r="172" spans="1:33" x14ac:dyDescent="0.2">
      <c r="D172" s="9"/>
    </row>
    <row r="173" spans="1:33" x14ac:dyDescent="0.2">
      <c r="D173" s="9"/>
    </row>
    <row r="174" spans="1:33" x14ac:dyDescent="0.2">
      <c r="D174" s="9"/>
    </row>
    <row r="175" spans="1:33" x14ac:dyDescent="0.2">
      <c r="D175" s="9"/>
    </row>
    <row r="176" spans="1:33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</sheetData>
  <mergeCells count="6">
    <mergeCell ref="A159:C159"/>
    <mergeCell ref="A160:G164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Stavba</vt:lpstr>
      <vt:lpstr>VzorPolozky</vt:lpstr>
      <vt:lpstr>KANALIZACE</vt:lpstr>
      <vt:lpstr>VODOVOD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KANALIZACE!Názvy_tisku</vt:lpstr>
      <vt:lpstr>VODOVOD!Názvy_tisku</vt:lpstr>
      <vt:lpstr>oadresa</vt:lpstr>
      <vt:lpstr>Stavba!Objednatel</vt:lpstr>
      <vt:lpstr>Stavba!Objekt</vt:lpstr>
      <vt:lpstr>KANALIZACE!Oblast_tisku</vt:lpstr>
      <vt:lpstr>Stavba!Oblast_tisku</vt:lpstr>
      <vt:lpstr>VODOVOD!Oblast_tisku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Miroslav Dobrovolný</cp:lastModifiedBy>
  <cp:lastPrinted>2021-05-31T10:36:42Z</cp:lastPrinted>
  <dcterms:created xsi:type="dcterms:W3CDTF">2009-04-08T07:15:50Z</dcterms:created>
  <dcterms:modified xsi:type="dcterms:W3CDTF">2021-05-31T11:25:57Z</dcterms:modified>
</cp:coreProperties>
</file>