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technicalprojec-my.sharepoint.com/personal/striz_technical-project_com/Documents/Archiv/___TP_21_007_Brownfield_Melcany/Final/21_05_31_OVV+VV/"/>
    </mc:Choice>
  </mc:AlternateContent>
  <xr:revisionPtr revIDLastSave="10" documentId="13_ncr:1_{F6D73CE5-D6F4-48AA-AF15-BFBAB71282DC}" xr6:coauthVersionLast="47" xr6:coauthVersionMax="47" xr10:uidLastSave="{2B9F702A-0A71-4629-BACD-CE95F92C073D}"/>
  <bookViews>
    <workbookView xWindow="36945" yWindow="8295" windowWidth="21600" windowHeight="11250" activeTab="2" xr2:uid="{00000000-000D-0000-FFFF-FFFF00000000}"/>
  </bookViews>
  <sheets>
    <sheet name="Stavba" sheetId="1" r:id="rId1"/>
    <sheet name="VzorPolozky" sheetId="10" state="hidden" r:id="rId2"/>
    <sheet name="mělč D.1.4.2 - VNITŘNÍ PL Pol" sheetId="12" r:id="rId3"/>
  </sheets>
  <externalReferences>
    <externalReference r:id="rId4"/>
  </externalReferences>
  <definedNames>
    <definedName name="CelkemDPHVypocet" localSheetId="0">Stavba!$H$39</definedName>
    <definedName name="CenaCelkem">Stavba!$G$26</definedName>
    <definedName name="CenaCelkemBezDPH">Stavba!$G$25</definedName>
    <definedName name="CenaCelkemVypocet" localSheetId="0">Stavba!$I$39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Stavba!$D$9:$G$9</definedName>
    <definedName name="DIČ" localSheetId="0">Stavba!$I$9</definedName>
    <definedName name="dmisto">Stavba!$E$10:$G$10</definedName>
    <definedName name="DPHSni">Stavba!$G$21</definedName>
    <definedName name="DPHZakl">Stavba!$G$23</definedName>
    <definedName name="dpsc" localSheetId="0">Stavba!$D$10</definedName>
    <definedName name="IČO" localSheetId="0">Stavba!$I$8</definedName>
    <definedName name="Mena">Stavba!$J$26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'mělč D.1.4.2 - VNITŘNÍ PL Pol'!$1:$7</definedName>
    <definedName name="oadresa">Stavba!$D$6</definedName>
    <definedName name="Objednatel" localSheetId="0">Stavba!$D$5</definedName>
    <definedName name="Objekt" localSheetId="0">Stavba!$B$35</definedName>
    <definedName name="_xlnm.Print_Area" localSheetId="2">'mělč D.1.4.2 - VNITŘNÍ PL Pol'!$A$1:$X$93</definedName>
    <definedName name="_xlnm.Print_Area" localSheetId="0">Stavba!$A$1:$J$53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Stavba!#REF!</definedName>
    <definedName name="pdic">Stavba!#REF!</definedName>
    <definedName name="pico">Stavba!#REF!</definedName>
    <definedName name="pmisto">Stavba!#REF!</definedName>
    <definedName name="PocetMJ">#REF!</definedName>
    <definedName name="PoptavkaID">Stavba!$A$1</definedName>
    <definedName name="pPSC">Stavba!#REF!</definedName>
    <definedName name="Projektant">Stavba!#REF!</definedName>
    <definedName name="SazbaDPH1" localSheetId="0">Stavba!$E$20</definedName>
    <definedName name="SazbaDPH1">'[1]Krycí list'!$C$30</definedName>
    <definedName name="SazbaDPH2" localSheetId="0">Stavba!$E$22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Stavba!$D$11</definedName>
    <definedName name="Z_B7E7C763_C459_487D_8ABA_5CFDDFBD5A84_.wvu.Cols" localSheetId="0" hidden="1">Stavba!$A:$A</definedName>
    <definedName name="Z_B7E7C763_C459_487D_8ABA_5CFDDFBD5A84_.wvu.PrintArea" localSheetId="0" hidden="1">Stavba!$B$1:$J$33</definedName>
    <definedName name="ZakladDPHSni">Stavba!$G$20</definedName>
    <definedName name="ZakladDPHSniVypocet" localSheetId="0">Stavba!$F$39</definedName>
    <definedName name="ZakladDPHZakl">Stavba!$G$22</definedName>
    <definedName name="ZakladDPHZaklVypocet" localSheetId="0">Stavba!$G$39</definedName>
    <definedName name="ZaObjednatele">Stavba!$G$31</definedName>
    <definedName name="Zaokrouhleni">Stavba!$G$24</definedName>
    <definedName name="ZaZhotovitele">Stavba!$D$31</definedName>
    <definedName name="Zhotovitel">Stavba!$D$8:$G$8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2" l="1"/>
  <c r="I8" i="12"/>
  <c r="G46" i="1" s="1"/>
  <c r="K8" i="12"/>
  <c r="H46" i="1" s="1"/>
  <c r="O9" i="12"/>
  <c r="Q9" i="12"/>
  <c r="V9" i="12"/>
  <c r="M10" i="12"/>
  <c r="O10" i="12"/>
  <c r="Q10" i="12"/>
  <c r="V10" i="12"/>
  <c r="M11" i="12"/>
  <c r="O11" i="12"/>
  <c r="Q11" i="12"/>
  <c r="V11" i="12"/>
  <c r="M13" i="12"/>
  <c r="I12" i="12"/>
  <c r="G47" i="1" s="1"/>
  <c r="K12" i="12"/>
  <c r="H47" i="1" s="1"/>
  <c r="O13" i="12"/>
  <c r="Q13" i="12"/>
  <c r="V13" i="12"/>
  <c r="M14" i="12"/>
  <c r="O14" i="12"/>
  <c r="Q14" i="12"/>
  <c r="V14" i="12"/>
  <c r="M15" i="12"/>
  <c r="O15" i="12"/>
  <c r="Q15" i="12"/>
  <c r="V15" i="12"/>
  <c r="M16" i="12"/>
  <c r="O16" i="12"/>
  <c r="Q16" i="12"/>
  <c r="V16" i="12"/>
  <c r="M18" i="12"/>
  <c r="M17" i="12" s="1"/>
  <c r="I17" i="12"/>
  <c r="G48" i="1" s="1"/>
  <c r="K17" i="12"/>
  <c r="H48" i="1" s="1"/>
  <c r="O18" i="12"/>
  <c r="O17" i="12" s="1"/>
  <c r="Q18" i="12"/>
  <c r="Q17" i="12" s="1"/>
  <c r="V18" i="12"/>
  <c r="V17" i="12" s="1"/>
  <c r="M21" i="12"/>
  <c r="I20" i="12"/>
  <c r="G49" i="1" s="1"/>
  <c r="E14" i="1" s="1"/>
  <c r="K20" i="12"/>
  <c r="H49" i="1" s="1"/>
  <c r="G14" i="1" s="1"/>
  <c r="O21" i="12"/>
  <c r="Q21" i="12"/>
  <c r="V21" i="12"/>
  <c r="M22" i="12"/>
  <c r="O22" i="12"/>
  <c r="Q22" i="12"/>
  <c r="V22" i="12"/>
  <c r="M23" i="12"/>
  <c r="O23" i="12"/>
  <c r="Q23" i="12"/>
  <c r="V23" i="12"/>
  <c r="M24" i="12"/>
  <c r="O24" i="12"/>
  <c r="Q24" i="12"/>
  <c r="V24" i="12"/>
  <c r="M25" i="12"/>
  <c r="O25" i="12"/>
  <c r="Q25" i="12"/>
  <c r="V25" i="12"/>
  <c r="M26" i="12"/>
  <c r="O26" i="12"/>
  <c r="Q26" i="12"/>
  <c r="V26" i="12"/>
  <c r="M27" i="12"/>
  <c r="O27" i="12"/>
  <c r="Q27" i="12"/>
  <c r="V27" i="12"/>
  <c r="M28" i="12"/>
  <c r="O28" i="12"/>
  <c r="Q28" i="12"/>
  <c r="V28" i="12"/>
  <c r="M29" i="12"/>
  <c r="O29" i="12"/>
  <c r="Q29" i="12"/>
  <c r="V29" i="12"/>
  <c r="M30" i="12"/>
  <c r="O30" i="12"/>
  <c r="Q30" i="12"/>
  <c r="V30" i="12"/>
  <c r="M31" i="12"/>
  <c r="O31" i="12"/>
  <c r="Q31" i="12"/>
  <c r="V31" i="12"/>
  <c r="M32" i="12"/>
  <c r="O32" i="12"/>
  <c r="Q32" i="12"/>
  <c r="V32" i="12"/>
  <c r="M33" i="12"/>
  <c r="O33" i="12"/>
  <c r="Q33" i="12"/>
  <c r="V33" i="12"/>
  <c r="M34" i="12"/>
  <c r="O34" i="12"/>
  <c r="Q34" i="12"/>
  <c r="V34" i="12"/>
  <c r="M35" i="12"/>
  <c r="O35" i="12"/>
  <c r="Q35" i="12"/>
  <c r="V35" i="12"/>
  <c r="M36" i="12"/>
  <c r="O36" i="12"/>
  <c r="Q36" i="12"/>
  <c r="V36" i="12"/>
  <c r="M37" i="12"/>
  <c r="O37" i="12"/>
  <c r="Q37" i="12"/>
  <c r="V37" i="12"/>
  <c r="M38" i="12"/>
  <c r="O38" i="12"/>
  <c r="Q38" i="12"/>
  <c r="V38" i="12"/>
  <c r="M39" i="12"/>
  <c r="O39" i="12"/>
  <c r="Q39" i="12"/>
  <c r="V39" i="12"/>
  <c r="M40" i="12"/>
  <c r="O40" i="12"/>
  <c r="Q40" i="12"/>
  <c r="V40" i="12"/>
  <c r="M41" i="12"/>
  <c r="O41" i="12"/>
  <c r="Q41" i="12"/>
  <c r="V41" i="12"/>
  <c r="M42" i="12"/>
  <c r="O42" i="12"/>
  <c r="Q42" i="12"/>
  <c r="V42" i="12"/>
  <c r="M43" i="12"/>
  <c r="O43" i="12"/>
  <c r="Q43" i="12"/>
  <c r="V43" i="12"/>
  <c r="M44" i="12"/>
  <c r="O44" i="12"/>
  <c r="Q44" i="12"/>
  <c r="V44" i="12"/>
  <c r="M45" i="12"/>
  <c r="O45" i="12"/>
  <c r="Q45" i="12"/>
  <c r="V45" i="12"/>
  <c r="M46" i="12"/>
  <c r="O46" i="12"/>
  <c r="Q46" i="12"/>
  <c r="V46" i="12"/>
  <c r="M47" i="12"/>
  <c r="O47" i="12"/>
  <c r="Q47" i="12"/>
  <c r="V47" i="12"/>
  <c r="M48" i="12"/>
  <c r="O48" i="12"/>
  <c r="Q48" i="12"/>
  <c r="V48" i="12"/>
  <c r="M49" i="12"/>
  <c r="O49" i="12"/>
  <c r="Q49" i="12"/>
  <c r="V49" i="12"/>
  <c r="M50" i="12"/>
  <c r="O50" i="12"/>
  <c r="Q50" i="12"/>
  <c r="V50" i="12"/>
  <c r="M51" i="12"/>
  <c r="O51" i="12"/>
  <c r="Q51" i="12"/>
  <c r="V51" i="12"/>
  <c r="M52" i="12"/>
  <c r="O52" i="12"/>
  <c r="Q52" i="12"/>
  <c r="V52" i="12"/>
  <c r="M53" i="12"/>
  <c r="O53" i="12"/>
  <c r="Q53" i="12"/>
  <c r="V53" i="12"/>
  <c r="M54" i="12"/>
  <c r="O54" i="12"/>
  <c r="Q54" i="12"/>
  <c r="V54" i="12"/>
  <c r="M55" i="12"/>
  <c r="O55" i="12"/>
  <c r="Q55" i="12"/>
  <c r="V55" i="12"/>
  <c r="M56" i="12"/>
  <c r="O56" i="12"/>
  <c r="Q56" i="12"/>
  <c r="V56" i="12"/>
  <c r="M57" i="12"/>
  <c r="O57" i="12"/>
  <c r="Q57" i="12"/>
  <c r="V57" i="12"/>
  <c r="M58" i="12"/>
  <c r="O58" i="12"/>
  <c r="Q58" i="12"/>
  <c r="V58" i="12"/>
  <c r="M59" i="12"/>
  <c r="O59" i="12"/>
  <c r="Q59" i="12"/>
  <c r="V59" i="12"/>
  <c r="M60" i="12"/>
  <c r="O60" i="12"/>
  <c r="Q60" i="12"/>
  <c r="V60" i="12"/>
  <c r="M61" i="12"/>
  <c r="O61" i="12"/>
  <c r="Q61" i="12"/>
  <c r="V61" i="12"/>
  <c r="M62" i="12"/>
  <c r="O62" i="12"/>
  <c r="Q62" i="12"/>
  <c r="V62" i="12"/>
  <c r="M63" i="12"/>
  <c r="O63" i="12"/>
  <c r="Q63" i="12"/>
  <c r="V63" i="12"/>
  <c r="M64" i="12"/>
  <c r="O64" i="12"/>
  <c r="Q64" i="12"/>
  <c r="V64" i="12"/>
  <c r="M65" i="12"/>
  <c r="O65" i="12"/>
  <c r="Q65" i="12"/>
  <c r="V65" i="12"/>
  <c r="M66" i="12"/>
  <c r="O66" i="12"/>
  <c r="Q66" i="12"/>
  <c r="V66" i="12"/>
  <c r="M67" i="12"/>
  <c r="O67" i="12"/>
  <c r="Q67" i="12"/>
  <c r="V67" i="12"/>
  <c r="M68" i="12"/>
  <c r="O68" i="12"/>
  <c r="Q68" i="12"/>
  <c r="V68" i="12"/>
  <c r="I69" i="12"/>
  <c r="G50" i="1" s="1"/>
  <c r="E15" i="1" s="1"/>
  <c r="K69" i="12"/>
  <c r="H50" i="1" s="1"/>
  <c r="G15" i="1" s="1"/>
  <c r="O70" i="12"/>
  <c r="O69" i="12" s="1"/>
  <c r="Q70" i="12"/>
  <c r="Q69" i="12" s="1"/>
  <c r="V70" i="12"/>
  <c r="V69" i="12" s="1"/>
  <c r="M72" i="12"/>
  <c r="I71" i="12"/>
  <c r="G51" i="1" s="1"/>
  <c r="K71" i="12"/>
  <c r="H51" i="1" s="1"/>
  <c r="O72" i="12"/>
  <c r="O71" i="12" s="1"/>
  <c r="Q72" i="12"/>
  <c r="V72" i="12"/>
  <c r="M73" i="12"/>
  <c r="O73" i="12"/>
  <c r="Q73" i="12"/>
  <c r="V73" i="12"/>
  <c r="M74" i="12"/>
  <c r="O74" i="12"/>
  <c r="Q74" i="12"/>
  <c r="V74" i="12"/>
  <c r="M75" i="12"/>
  <c r="O75" i="12"/>
  <c r="Q75" i="12"/>
  <c r="V75" i="12"/>
  <c r="M77" i="12"/>
  <c r="I76" i="12"/>
  <c r="G52" i="1" s="1"/>
  <c r="E16" i="1" s="1"/>
  <c r="K76" i="12"/>
  <c r="H52" i="1" s="1"/>
  <c r="G16" i="1" s="1"/>
  <c r="O77" i="12"/>
  <c r="Q77" i="12"/>
  <c r="V77" i="12"/>
  <c r="M78" i="12"/>
  <c r="O78" i="12"/>
  <c r="Q78" i="12"/>
  <c r="V78" i="12"/>
  <c r="M79" i="12"/>
  <c r="O79" i="12"/>
  <c r="Q79" i="12"/>
  <c r="V79" i="12"/>
  <c r="M80" i="12"/>
  <c r="O80" i="12"/>
  <c r="Q80" i="12"/>
  <c r="V80" i="12"/>
  <c r="M81" i="12"/>
  <c r="O81" i="12"/>
  <c r="Q81" i="12"/>
  <c r="V81" i="12"/>
  <c r="AE83" i="12"/>
  <c r="F37" i="1" s="1"/>
  <c r="I17" i="1"/>
  <c r="G17" i="1"/>
  <c r="E17" i="1"/>
  <c r="I16" i="1"/>
  <c r="I15" i="1"/>
  <c r="I14" i="1"/>
  <c r="I13" i="1"/>
  <c r="I53" i="1"/>
  <c r="J52" i="1" s="1"/>
  <c r="H39" i="1"/>
  <c r="V76" i="12" l="1"/>
  <c r="Q8" i="12"/>
  <c r="Q76" i="12"/>
  <c r="V20" i="12"/>
  <c r="V12" i="12"/>
  <c r="O8" i="12"/>
  <c r="V8" i="12"/>
  <c r="O76" i="12"/>
  <c r="V71" i="12"/>
  <c r="Q20" i="12"/>
  <c r="Q12" i="12"/>
  <c r="Q71" i="12"/>
  <c r="O20" i="12"/>
  <c r="O12" i="12"/>
  <c r="H53" i="1"/>
  <c r="E13" i="1"/>
  <c r="E18" i="1" s="1"/>
  <c r="G13" i="1"/>
  <c r="G18" i="1" s="1"/>
  <c r="F36" i="1"/>
  <c r="F38" i="1"/>
  <c r="J48" i="1"/>
  <c r="J47" i="1"/>
  <c r="J51" i="1"/>
  <c r="J49" i="1"/>
  <c r="J46" i="1"/>
  <c r="J50" i="1"/>
  <c r="G53" i="1"/>
  <c r="M12" i="12"/>
  <c r="M76" i="12"/>
  <c r="M20" i="12"/>
  <c r="M71" i="12"/>
  <c r="G69" i="12"/>
  <c r="AF83" i="12"/>
  <c r="M70" i="12"/>
  <c r="M69" i="12" s="1"/>
  <c r="G71" i="12"/>
  <c r="G12" i="12"/>
  <c r="M9" i="12"/>
  <c r="M8" i="12" s="1"/>
  <c r="G76" i="12"/>
  <c r="G17" i="12"/>
  <c r="G20" i="12"/>
  <c r="I18" i="1"/>
  <c r="J25" i="1"/>
  <c r="J23" i="1"/>
  <c r="G35" i="1"/>
  <c r="F35" i="1"/>
  <c r="J20" i="1"/>
  <c r="J21" i="1"/>
  <c r="J22" i="1"/>
  <c r="J24" i="1"/>
  <c r="E21" i="1"/>
  <c r="E23" i="1"/>
  <c r="J53" i="1" l="1"/>
  <c r="G83" i="12"/>
  <c r="G37" i="1"/>
  <c r="I37" i="1" s="1"/>
  <c r="G38" i="1"/>
  <c r="I38" i="1" s="1"/>
  <c r="G36" i="1"/>
  <c r="G39" i="1" s="1"/>
  <c r="G22" i="1" s="1"/>
  <c r="F39" i="1"/>
  <c r="G20" i="1" s="1"/>
  <c r="A24" i="1" l="1"/>
  <c r="A25" i="1" s="1"/>
  <c r="G25" i="1" s="1"/>
  <c r="G24" i="1" s="1"/>
  <c r="G26" i="1" s="1"/>
  <c r="I36" i="1"/>
  <c r="I39" i="1" s="1"/>
  <c r="J38" i="1" l="1"/>
  <c r="J37" i="1"/>
  <c r="J36" i="1"/>
  <c r="J3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8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8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9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9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0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0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Barbora Kohotová</author>
  </authors>
  <commentList>
    <comment ref="S6" authorId="0" shapeId="0" xr:uid="{205D7E7D-5E90-46BD-9689-D9FC9028975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3B29622-BA9E-48EF-8DC8-C979FD9D480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<sst xmlns="http://schemas.openxmlformats.org/spreadsheetml/2006/main" count="633" uniqueCount="249">
  <si>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</si>
  <si>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</si>
  <si>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</si>
  <si>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</si>
  <si>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</si>
  <si>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</si>
  <si>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</si>
  <si>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</si>
  <si>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</si>
  <si>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</si>
  <si>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</si>
  <si>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</si>
  <si>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</si>
  <si>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</si>
  <si>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</si>
  <si>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</si>
  <si>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</si>
  <si>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</si>
  <si>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</si>
  <si>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</si>
  <si>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</si>
  <si>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</si>
  <si>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</si>
  <si>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</si>
  <si>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</si>
  <si>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</si>
  <si>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</si>
  <si>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</si>
  <si>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</si>
  <si>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</si>
  <si>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</si>
  <si>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</si>
  <si>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</si>
  <si>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</si>
  <si>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</si>
  <si>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</si>
  <si>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</si>
  <si>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</si>
  <si>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</si>
  <si>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D.1.4.2 - VNITŘNÍ PL</t>
  </si>
  <si>
    <t>plyn</t>
  </si>
  <si>
    <t>mělč</t>
  </si>
  <si>
    <t>Rozpočet:</t>
  </si>
  <si>
    <t xml:space="preserve"> 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</si>
  <si>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</si>
  <si>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</si>
  <si>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</si>
  <si>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</si>
  <si>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</si>
  <si>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</si>
  <si>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</si>
  <si>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723ZK</t>
  </si>
  <si>
    <t xml:space="preserve">Ostatní </t>
  </si>
  <si>
    <t>96</t>
  </si>
  <si>
    <t>Bourání konstrukcí</t>
  </si>
  <si>
    <t>723</t>
  </si>
  <si>
    <t>Vnitřní plynovod</t>
  </si>
  <si>
    <t>M99</t>
  </si>
  <si>
    <t>Ostatní práce "M"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</si>
  <si>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</si>
  <si>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</si>
  <si>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</si>
  <si>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</si>
  <si>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</si>
  <si>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</si>
  <si>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</si>
  <si>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</si>
  <si>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</si>
  <si>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</si>
  <si>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</si>
  <si>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</si>
  <si>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</si>
  <si>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</si>
  <si>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</si>
  <si>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</si>
  <si>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</si>
  <si>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</si>
  <si>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</si>
  <si>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</si>
  <si>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</si>
  <si>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</si>
  <si>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</si>
  <si>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</si>
  <si>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</si>
  <si>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</si>
  <si>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</si>
  <si>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</si>
  <si>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</si>
  <si>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</si>
  <si>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</si>
  <si>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</si>
  <si>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342263528</t>
  </si>
  <si>
    <t>Revizní dvířka 800x800 mm</t>
  </si>
  <si>
    <t>kus</t>
  </si>
  <si>
    <t>RTS 21/ I</t>
  </si>
  <si>
    <t>Indiv</t>
  </si>
  <si>
    <t>Práce</t>
  </si>
  <si>
    <t>POL1_</t>
  </si>
  <si>
    <t>310100011</t>
  </si>
  <si>
    <t>Zazdívka otvorů ve zdivu, bez úpravy povrchu</t>
  </si>
  <si>
    <t>m2</t>
  </si>
  <si>
    <t>Agregovaná položka</t>
  </si>
  <si>
    <t>POL2_</t>
  </si>
  <si>
    <t>748211OA0</t>
  </si>
  <si>
    <t>POVRCHOVÁ ÚPRAVA NÁTĚREM</t>
  </si>
  <si>
    <t>M2</t>
  </si>
  <si>
    <t>230230017</t>
  </si>
  <si>
    <t>Hlavní tlaková zkouška vzduchem 0,6 MPa, do DN 80</t>
  </si>
  <si>
    <t>m</t>
  </si>
  <si>
    <t>723190907</t>
  </si>
  <si>
    <t>Odvzdušnění a napuštění plynového potrubí</t>
  </si>
  <si>
    <t>V1</t>
  </si>
  <si>
    <t>Vizuální prohlídka PŘED a PO tlakových zkouškách</t>
  </si>
  <si>
    <t>Vlastní</t>
  </si>
  <si>
    <t>RRR1</t>
  </si>
  <si>
    <t>Revize a revizní zpráva plynovodu</t>
  </si>
  <si>
    <t>kpl</t>
  </si>
  <si>
    <t>974031153</t>
  </si>
  <si>
    <t>Vysekání rýh ve zdi cihelné 10 x 10 cm</t>
  </si>
  <si>
    <t>50+12+20</t>
  </si>
  <si>
    <t>VV</t>
  </si>
  <si>
    <t>723164105</t>
  </si>
  <si>
    <t>Montáž potrubí z měděných trubek D 28 mm spoj lisovaný</t>
  </si>
  <si>
    <t>196313538RT</t>
  </si>
  <si>
    <t>Trubka měděná 28 x 1,5 mm tvrdá, vedeno po stěně nad podlahou viz. PD</t>
  </si>
  <si>
    <t>Specifikace</t>
  </si>
  <si>
    <t>POL3_</t>
  </si>
  <si>
    <t>723164107</t>
  </si>
  <si>
    <t>Montáž potrubí z měděných trubek D 42 mm spoj lisovaný</t>
  </si>
  <si>
    <t>196313540RT</t>
  </si>
  <si>
    <t>Trubka měděná 42 x 1,5 mm tvrdá, vedeno po stěně nad podlahou viz. PD</t>
  </si>
  <si>
    <t>733164109</t>
  </si>
  <si>
    <t>Montáž potrubí z měděných trubek vytápění D 64 mm</t>
  </si>
  <si>
    <t>196313542</t>
  </si>
  <si>
    <t>Trubka měděná 64 x 2 mm tvrdá, vedeno po stěně nad podlahou viz. PD</t>
  </si>
  <si>
    <t>SPCM</t>
  </si>
  <si>
    <t>734209115</t>
  </si>
  <si>
    <t>Montáž armatur závitových,se 2závity, G 1</t>
  </si>
  <si>
    <t>42237025.A</t>
  </si>
  <si>
    <t>Kohout kulový  1"  plyn</t>
  </si>
  <si>
    <t>42237025.ARTTT</t>
  </si>
  <si>
    <t xml:space="preserve">Kohout kulový  1"  plyn protipožární </t>
  </si>
  <si>
    <t>230030001</t>
  </si>
  <si>
    <t>Montáž trubních dílů přírubových do 5 kg</t>
  </si>
  <si>
    <t>42285594</t>
  </si>
  <si>
    <t>Vsuvka přírubová plyn IVAR.TASF FIREBAG DN 65 s protipožární armaturou</t>
  </si>
  <si>
    <t>19632905RT</t>
  </si>
  <si>
    <t>Chránička - Trubka měděná  Cu d 42 mm</t>
  </si>
  <si>
    <t>723164107RT3TT</t>
  </si>
  <si>
    <t>Montáž potrubí z měděných trubek D 64 mm spoj lisovaný</t>
  </si>
  <si>
    <t>19632907</t>
  </si>
  <si>
    <t>Chránička - Trubka měděná  Cu d 64 mm</t>
  </si>
  <si>
    <t>733164111</t>
  </si>
  <si>
    <t>Montáž potrubí z měděných trubek  D 89 mm</t>
  </si>
  <si>
    <t>19632820RTTT</t>
  </si>
  <si>
    <t>Chránička - Trubka měděná  Cu d 89 mm</t>
  </si>
  <si>
    <t>723160207</t>
  </si>
  <si>
    <t>Přípojka k plynoměru G 2</t>
  </si>
  <si>
    <t>soubor</t>
  </si>
  <si>
    <t>723160337</t>
  </si>
  <si>
    <t>Rozpěrka přípojky plynoměru G 2</t>
  </si>
  <si>
    <t>734209117</t>
  </si>
  <si>
    <t>Montáž armatur závitových,se 2závity, G 6/4</t>
  </si>
  <si>
    <t>42237025.ART</t>
  </si>
  <si>
    <t>Kohout kulový 1 1/2  plyn</t>
  </si>
  <si>
    <t>734209119</t>
  </si>
  <si>
    <t>Montáž armatur závitových,se 2závity, G 2 1/2</t>
  </si>
  <si>
    <t>42237025.ARTT</t>
  </si>
  <si>
    <t>Kohout kulový 2 1/2  plyn</t>
  </si>
  <si>
    <t>PD1M</t>
  </si>
  <si>
    <t>Montáž plynoměre podružného G4</t>
  </si>
  <si>
    <t>PD1</t>
  </si>
  <si>
    <t>Plynoměr podružný G4</t>
  </si>
  <si>
    <t>230040004</t>
  </si>
  <si>
    <t>Montáž závitových dílů DN 1/2"</t>
  </si>
  <si>
    <t>42272610RT</t>
  </si>
  <si>
    <t>Smyčka kondenzační přivařovací DN 1/2"</t>
  </si>
  <si>
    <t>M1</t>
  </si>
  <si>
    <t>Manometr 0-8kPa na NTL části potrubí + uzávěr k manometru DN 1/2"</t>
  </si>
  <si>
    <t>230040004R00T</t>
  </si>
  <si>
    <t>Montáž plynoměru G16 8 rozteč 280 mm s dálkovým odečtem</t>
  </si>
  <si>
    <t>38822276RT</t>
  </si>
  <si>
    <t>Plynoměr G16 8 roztečí 280 mm s dálkovým odečtem</t>
  </si>
  <si>
    <t>42243411.MRTM</t>
  </si>
  <si>
    <t>Montáž regulátoru tlaku plynu</t>
  </si>
  <si>
    <t>42243411.MRT</t>
  </si>
  <si>
    <t>Regulátor tlaku plynu</t>
  </si>
  <si>
    <t>Manometr 0-600kPa na STL části potrubí + uzávěr k manometru DN 1/2"</t>
  </si>
  <si>
    <t>230040010</t>
  </si>
  <si>
    <t>Montáž závitových dílů DN 2 1/2"</t>
  </si>
  <si>
    <t>28653153.ART</t>
  </si>
  <si>
    <t>Přechodka PE-měď</t>
  </si>
  <si>
    <t>PU2M</t>
  </si>
  <si>
    <t>Montáž požární ucpávky DN25 REI45</t>
  </si>
  <si>
    <t>PU2</t>
  </si>
  <si>
    <t>Požární ucpávka DN25 REI45</t>
  </si>
  <si>
    <t>PU1 M</t>
  </si>
  <si>
    <t>Montážní požární ucpávky DN40  REI45</t>
  </si>
  <si>
    <t>PU1</t>
  </si>
  <si>
    <t>Požární ucpávka DN40  REI45</t>
  </si>
  <si>
    <t>PU3M</t>
  </si>
  <si>
    <t>Montáž požární ucpávky DN160 REI45</t>
  </si>
  <si>
    <t>PU3</t>
  </si>
  <si>
    <t>Požární ucpávka DN160 REI45</t>
  </si>
  <si>
    <t>998723202</t>
  </si>
  <si>
    <t>Přesun hmot pro vnitřní plynovod, výšky do 12 m</t>
  </si>
  <si>
    <t>POL1_7</t>
  </si>
  <si>
    <t>733123112</t>
  </si>
  <si>
    <t>Příplatek za zhotovení přípojek D 28 x 2,6 mm</t>
  </si>
  <si>
    <t>12735012RTM</t>
  </si>
  <si>
    <t>Montáž trubky nerez připojovací 3/4"</t>
  </si>
  <si>
    <t>12735012RT</t>
  </si>
  <si>
    <t>Trubka nerez připojovací 3/4"</t>
  </si>
  <si>
    <t>75096134</t>
  </si>
  <si>
    <t>Stavební přípomoce</t>
  </si>
  <si>
    <t>hod</t>
  </si>
  <si>
    <t>979082111</t>
  </si>
  <si>
    <t>Vnitrostaveništní doprava suti do 10 m</t>
  </si>
  <si>
    <t>t</t>
  </si>
  <si>
    <t>POL1_9</t>
  </si>
  <si>
    <t>979081111</t>
  </si>
  <si>
    <t>Odvoz suti a vybour. hmot na skládku do 1 km</t>
  </si>
  <si>
    <t>979081121</t>
  </si>
  <si>
    <t>Příplatek k odvozu za každý další 1 km</t>
  </si>
  <si>
    <t>979990001</t>
  </si>
  <si>
    <t>Poplatek za skládku stavební suti</t>
  </si>
  <si>
    <t>005124010R</t>
  </si>
  <si>
    <t>Koordinační činnost</t>
  </si>
  <si>
    <t>Soubor</t>
  </si>
  <si>
    <t>VRN</t>
  </si>
  <si>
    <t>POL99_8</t>
  </si>
  <si>
    <t>005121020R</t>
  </si>
  <si>
    <t>Provoz zařízení staveniště</t>
  </si>
  <si>
    <t>005121 R</t>
  </si>
  <si>
    <t>Zařízení staveniště</t>
  </si>
  <si>
    <t>005121010R</t>
  </si>
  <si>
    <t>Vybudování zařízení staveniště</t>
  </si>
  <si>
    <t>005121030R</t>
  </si>
  <si>
    <t>Odstranění zařízení staveniště</t>
  </si>
  <si>
    <t>SUM</t>
  </si>
  <si>
    <t>Poznámky uchazeče k zadání</t>
  </si>
  <si>
    <t>POPUZIV</t>
  </si>
  <si>
    <t>END</t>
  </si>
  <si>
    <t>STAVEBNÍ ÚPRAVY S NÁSTAVBOU A PŘÍSTAVBA OBJEKTU BROWNFIELDU V MĚLČANECH</t>
  </si>
  <si>
    <t xml:space="preserve">Část dokumentace : </t>
  </si>
  <si>
    <t>D.1.4.2 - VNITŘNÍ PLYNOINSTALACE</t>
  </si>
  <si>
    <t>Investor a objednatel:</t>
  </si>
  <si>
    <t>Obec Mělčany; Mělčany 163, 664 64 Mělčany</t>
  </si>
  <si>
    <t>Barbora Kohotová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</si>
</sst>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1" xfId="0" applyFont="1" applyBorder="1"/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9" xfId="0" applyBorder="1" applyAlignment="1">
      <alignment horizontal="left" indent="1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shrinkToFit="1"/>
    </xf>
    <xf numFmtId="4" fontId="0" fillId="2" borderId="38" xfId="0" applyNumberFormat="1" applyFill="1" applyBorder="1" applyAlignment="1">
      <alignment vertical="center" shrinkToFit="1"/>
    </xf>
    <xf numFmtId="3" fontId="0" fillId="2" borderId="38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4" fontId="7" fillId="2" borderId="38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2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2" borderId="38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17" fillId="3" borderId="43" xfId="0" applyNumberFormat="1" applyFont="1" applyFill="1" applyBorder="1" applyAlignment="1" applyProtection="1">
      <alignment vertical="top" shrinkToFit="1"/>
      <protection locked="0"/>
    </xf>
    <xf numFmtId="4" fontId="17" fillId="0" borderId="44" xfId="0" applyNumberFormat="1" applyFont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/>
    <xf numFmtId="0" fontId="0" fillId="0" borderId="2" xfId="0" applyBorder="1"/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8" xfId="0" applyBorder="1"/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0" fontId="0" fillId="2" borderId="1" xfId="0" applyFill="1" applyBorder="1" applyAlignment="1">
      <alignment horizontal="left" vertical="center" indent="1"/>
    </xf>
    <xf numFmtId="0" fontId="0" fillId="2" borderId="9" xfId="0" applyFill="1" applyBorder="1" applyAlignment="1">
      <alignment horizontal="left" vertical="center" inden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left" vertical="top" wrapText="1"/>
    </xf>
    <xf numFmtId="0" fontId="8" fillId="2" borderId="18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2" borderId="15" xfId="0" applyNumberFormat="1" applyFill="1" applyBorder="1" applyAlignment="1">
      <alignment horizontal="left" vertical="center"/>
    </xf>
    <xf numFmtId="49" fontId="0" fillId="2" borderId="12" xfId="0" applyNumberFormat="1" applyFill="1" applyBorder="1" applyAlignment="1">
      <alignment horizontal="left" vertical="center"/>
    </xf>
    <xf numFmtId="49" fontId="0" fillId="2" borderId="22" xfId="0" applyNumberFormat="1" applyFill="1" applyBorder="1" applyAlignment="1">
      <alignment horizontal="left" vertical="center"/>
    </xf>
    <xf numFmtId="49" fontId="0" fillId="0" borderId="15" xfId="0" applyNumberFormat="1" applyBorder="1" applyAlignment="1">
      <alignment horizontal="left" vertical="center"/>
    </xf>
    <xf numFmtId="49" fontId="0" fillId="0" borderId="12" xfId="0" applyNumberFormat="1" applyBorder="1" applyAlignment="1">
      <alignment horizontal="left" vertical="center"/>
    </xf>
    <xf numFmtId="49" fontId="0" fillId="0" borderId="22" xfId="0" applyNumberFormat="1" applyBorder="1" applyAlignment="1">
      <alignment horizontal="left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view="pageBreakPreview" topLeftCell="B1" zoomScale="115" zoomScaleNormal="100" zoomScaleSheetLayoutView="115" workbookViewId="0">
      <selection activeCell="D5" sqref="D5:G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36" customWidth="1"/>
    <col min="4" max="4" width="13" style="36" customWidth="1"/>
    <col min="5" max="5" width="9.7109375" style="36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32" t="s">
        <v>36</v>
      </c>
      <c r="B1" s="188" t="s">
        <v>4</v>
      </c>
      <c r="C1" s="189"/>
      <c r="D1" s="189"/>
      <c r="E1" s="189"/>
      <c r="F1" s="189"/>
      <c r="G1" s="189"/>
      <c r="H1" s="189"/>
      <c r="I1" s="189"/>
      <c r="J1" s="190"/>
    </row>
    <row r="2" spans="1:15" ht="36" customHeight="1" x14ac:dyDescent="0.2">
      <c r="A2" s="2"/>
      <c r="B2" s="172" t="s">
        <v>22</v>
      </c>
      <c r="C2" s="196" t="s">
        <v>243</v>
      </c>
      <c r="D2" s="196"/>
      <c r="E2" s="196"/>
      <c r="F2" s="196"/>
      <c r="G2" s="196"/>
      <c r="H2" s="196"/>
      <c r="I2" s="196"/>
      <c r="J2" s="197"/>
      <c r="O2" s="1"/>
    </row>
    <row r="3" spans="1:15" ht="27" customHeight="1" x14ac:dyDescent="0.2">
      <c r="A3" s="2"/>
      <c r="B3" s="174" t="s">
        <v>244</v>
      </c>
      <c r="C3" s="173"/>
      <c r="D3" s="198" t="s">
        <v>245</v>
      </c>
      <c r="E3" s="198"/>
      <c r="F3" s="198"/>
      <c r="G3" s="198"/>
      <c r="H3" s="198"/>
      <c r="I3" s="198"/>
      <c r="J3" s="199"/>
    </row>
    <row r="4" spans="1:15" ht="23.25" customHeight="1" x14ac:dyDescent="0.2">
      <c r="A4" s="53">
        <v>3447694</v>
      </c>
      <c r="B4" s="175" t="s">
        <v>42</v>
      </c>
      <c r="C4" s="200" t="s">
        <v>245</v>
      </c>
      <c r="D4" s="200"/>
      <c r="E4" s="200"/>
      <c r="F4" s="200"/>
      <c r="G4" s="200"/>
      <c r="H4" s="200"/>
      <c r="I4" s="200"/>
      <c r="J4" s="201"/>
    </row>
    <row r="5" spans="1:15" ht="24" customHeight="1" x14ac:dyDescent="0.2">
      <c r="A5" s="2"/>
      <c r="B5" s="163" t="s">
        <v>246</v>
      </c>
      <c r="C5" s="154"/>
      <c r="D5" s="182" t="s">
        <v>247</v>
      </c>
      <c r="E5" s="183"/>
      <c r="F5" s="183"/>
      <c r="G5" s="183"/>
      <c r="H5" s="156"/>
      <c r="I5" s="158"/>
      <c r="J5" s="155"/>
    </row>
    <row r="6" spans="1:15" ht="15.75" customHeight="1" x14ac:dyDescent="0.2">
      <c r="A6" s="2"/>
      <c r="B6" s="161"/>
      <c r="C6" s="170"/>
      <c r="D6" s="184"/>
      <c r="E6" s="185"/>
      <c r="F6" s="185"/>
      <c r="G6" s="185"/>
      <c r="H6" s="156"/>
      <c r="I6" s="158"/>
      <c r="J6" s="155"/>
    </row>
    <row r="7" spans="1:15" ht="15.75" customHeight="1" x14ac:dyDescent="0.2">
      <c r="A7" s="2"/>
      <c r="B7" s="162"/>
      <c r="C7" s="171"/>
      <c r="D7" s="169"/>
      <c r="E7" s="186"/>
      <c r="F7" s="187"/>
      <c r="G7" s="187"/>
      <c r="H7" s="160"/>
      <c r="I7" s="159"/>
      <c r="J7" s="164"/>
    </row>
    <row r="8" spans="1:15" ht="24" customHeight="1" x14ac:dyDescent="0.2">
      <c r="A8" s="2"/>
      <c r="B8" s="163" t="s">
        <v>20</v>
      </c>
      <c r="C8" s="154"/>
      <c r="D8" s="191"/>
      <c r="E8" s="191"/>
      <c r="F8" s="191"/>
      <c r="G8" s="191"/>
      <c r="H8" s="156" t="s">
        <v>38</v>
      </c>
      <c r="I8" s="177"/>
      <c r="J8" s="155"/>
    </row>
    <row r="9" spans="1:15" ht="15.75" customHeight="1" x14ac:dyDescent="0.2">
      <c r="A9" s="2"/>
      <c r="B9" s="161"/>
      <c r="C9" s="170"/>
      <c r="D9" s="192"/>
      <c r="E9" s="192"/>
      <c r="F9" s="192"/>
      <c r="G9" s="192"/>
      <c r="H9" s="156" t="s">
        <v>34</v>
      </c>
      <c r="I9" s="177"/>
      <c r="J9" s="155"/>
    </row>
    <row r="10" spans="1:15" ht="15.75" customHeight="1" x14ac:dyDescent="0.2">
      <c r="A10" s="2"/>
      <c r="B10" s="162"/>
      <c r="C10" s="171"/>
      <c r="D10" s="176"/>
      <c r="E10" s="193"/>
      <c r="F10" s="194"/>
      <c r="G10" s="194"/>
      <c r="H10" s="157"/>
      <c r="I10" s="159"/>
      <c r="J10" s="164"/>
    </row>
    <row r="11" spans="1:15" ht="24" customHeight="1" x14ac:dyDescent="0.2">
      <c r="A11" s="2"/>
      <c r="B11" s="165" t="s">
        <v>21</v>
      </c>
      <c r="C11" s="195" t="s">
        <v>248</v>
      </c>
      <c r="D11" s="195"/>
      <c r="E11" s="195"/>
      <c r="F11" s="166"/>
      <c r="G11" s="166"/>
      <c r="H11" s="167"/>
      <c r="I11" s="166"/>
      <c r="J11" s="168"/>
    </row>
    <row r="12" spans="1:15" ht="32.25" customHeight="1" x14ac:dyDescent="0.2">
      <c r="A12" s="2"/>
      <c r="B12" s="25" t="s">
        <v>32</v>
      </c>
      <c r="C12" s="38"/>
      <c r="D12" s="37"/>
      <c r="E12" s="225" t="s">
        <v>30</v>
      </c>
      <c r="F12" s="225"/>
      <c r="G12" s="226" t="s">
        <v>31</v>
      </c>
      <c r="H12" s="226"/>
      <c r="I12" s="226" t="s">
        <v>29</v>
      </c>
      <c r="J12" s="227"/>
    </row>
    <row r="13" spans="1:15" ht="23.25" customHeight="1" x14ac:dyDescent="0.2">
      <c r="A13" s="110" t="s">
        <v>24</v>
      </c>
      <c r="B13" s="27" t="s">
        <v>24</v>
      </c>
      <c r="C13" s="39"/>
      <c r="D13" s="40"/>
      <c r="E13" s="211">
        <f>SUMIF(F46:F52,A13,G46:G52)+SUMIF(F46:F52,"PSU",G46:G52)</f>
        <v>0</v>
      </c>
      <c r="F13" s="212"/>
      <c r="G13" s="211">
        <f>SUMIF(F46:F52,A13,H46:H52)+SUMIF(F46:F52,"PSU",H46:H52)</f>
        <v>0</v>
      </c>
      <c r="H13" s="212"/>
      <c r="I13" s="211">
        <f>SUMIF(F46:F52,A13,I46:I52)+SUMIF(F46:F52,"PSU",I46:I52)</f>
        <v>0</v>
      </c>
      <c r="J13" s="213"/>
    </row>
    <row r="14" spans="1:15" ht="23.25" customHeight="1" x14ac:dyDescent="0.2">
      <c r="A14" s="110" t="s">
        <v>25</v>
      </c>
      <c r="B14" s="27" t="s">
        <v>25</v>
      </c>
      <c r="C14" s="39"/>
      <c r="D14" s="40"/>
      <c r="E14" s="211">
        <f>SUMIF(F46:F52,A14,G46:G52)</f>
        <v>0</v>
      </c>
      <c r="F14" s="212"/>
      <c r="G14" s="211">
        <f>SUMIF(F46:F52,A14,H46:H52)</f>
        <v>0</v>
      </c>
      <c r="H14" s="212"/>
      <c r="I14" s="211">
        <f>SUMIF(F46:F52,A14,I46:I52)</f>
        <v>0</v>
      </c>
      <c r="J14" s="213"/>
    </row>
    <row r="15" spans="1:15" ht="23.25" customHeight="1" x14ac:dyDescent="0.2">
      <c r="A15" s="110" t="s">
        <v>26</v>
      </c>
      <c r="B15" s="27" t="s">
        <v>26</v>
      </c>
      <c r="C15" s="39"/>
      <c r="D15" s="40"/>
      <c r="E15" s="211">
        <f>SUMIF(F46:F52,A15,G46:G52)</f>
        <v>0</v>
      </c>
      <c r="F15" s="212"/>
      <c r="G15" s="211">
        <f>SUMIF(F46:F52,A15,H46:H52)</f>
        <v>0</v>
      </c>
      <c r="H15" s="212"/>
      <c r="I15" s="211">
        <f>SUMIF(F46:F52,A15,I46:I52)</f>
        <v>0</v>
      </c>
      <c r="J15" s="213"/>
    </row>
    <row r="16" spans="1:15" ht="23.25" customHeight="1" x14ac:dyDescent="0.2">
      <c r="A16" s="110" t="s">
        <v>62</v>
      </c>
      <c r="B16" s="27" t="s">
        <v>27</v>
      </c>
      <c r="C16" s="39"/>
      <c r="D16" s="40"/>
      <c r="E16" s="211">
        <f>SUMIF(F46:F52,A16,G46:G52)</f>
        <v>0</v>
      </c>
      <c r="F16" s="212"/>
      <c r="G16" s="211">
        <f>SUMIF(F46:F52,A16,H46:H52)</f>
        <v>0</v>
      </c>
      <c r="H16" s="212"/>
      <c r="I16" s="211">
        <f>SUMIF(F46:F52,A16,I46:I52)</f>
        <v>0</v>
      </c>
      <c r="J16" s="213"/>
    </row>
    <row r="17" spans="1:10" ht="23.25" customHeight="1" x14ac:dyDescent="0.2">
      <c r="A17" s="110" t="s">
        <v>63</v>
      </c>
      <c r="B17" s="27" t="s">
        <v>28</v>
      </c>
      <c r="C17" s="39"/>
      <c r="D17" s="40"/>
      <c r="E17" s="211">
        <f>SUMIF(F46:F52,A17,G46:G52)</f>
        <v>0</v>
      </c>
      <c r="F17" s="212"/>
      <c r="G17" s="211">
        <f>SUMIF(F46:F52,A17,H46:H52)</f>
        <v>0</v>
      </c>
      <c r="H17" s="212"/>
      <c r="I17" s="211">
        <f>SUMIF(F46:F52,A17,I46:I52)</f>
        <v>0</v>
      </c>
      <c r="J17" s="213"/>
    </row>
    <row r="18" spans="1:10" ht="23.25" customHeight="1" x14ac:dyDescent="0.2">
      <c r="A18" s="2"/>
      <c r="B18" s="33" t="s">
        <v>29</v>
      </c>
      <c r="C18" s="41"/>
      <c r="D18" s="42"/>
      <c r="E18" s="214">
        <f>SUM(E13:F17)</f>
        <v>0</v>
      </c>
      <c r="F18" s="228"/>
      <c r="G18" s="214">
        <f>SUM(G13:H17)</f>
        <v>0</v>
      </c>
      <c r="H18" s="228"/>
      <c r="I18" s="214">
        <f>SUM(I13:J17)</f>
        <v>0</v>
      </c>
      <c r="J18" s="215"/>
    </row>
    <row r="19" spans="1:10" ht="33" customHeight="1" x14ac:dyDescent="0.2">
      <c r="A19" s="2"/>
      <c r="B19" s="31" t="s">
        <v>33</v>
      </c>
      <c r="C19" s="39"/>
      <c r="D19" s="40"/>
      <c r="E19" s="43"/>
      <c r="F19" s="28"/>
      <c r="G19" s="24"/>
      <c r="H19" s="24"/>
      <c r="I19" s="24"/>
      <c r="J19" s="29"/>
    </row>
    <row r="20" spans="1:10" ht="23.25" customHeight="1" x14ac:dyDescent="0.2">
      <c r="A20" s="2"/>
      <c r="B20" s="27" t="s">
        <v>13</v>
      </c>
      <c r="C20" s="39"/>
      <c r="D20" s="40"/>
      <c r="E20" s="44">
        <v>15</v>
      </c>
      <c r="F20" s="28" t="s">
        <v>0</v>
      </c>
      <c r="G20" s="209">
        <f>ZakladDPHSniVypocet</f>
        <v>0</v>
      </c>
      <c r="H20" s="210"/>
      <c r="I20" s="210"/>
      <c r="J20" s="29" t="str">
        <f t="shared" ref="J20:J25" si="0">Mena</f>
        <v>CZK</v>
      </c>
    </row>
    <row r="21" spans="1:10" ht="23.25" hidden="1" customHeight="1" x14ac:dyDescent="0.2">
      <c r="A21" s="2"/>
      <c r="B21" s="27" t="s">
        <v>14</v>
      </c>
      <c r="C21" s="39"/>
      <c r="D21" s="40"/>
      <c r="E21" s="44">
        <f>SazbaDPH1</f>
        <v>15</v>
      </c>
      <c r="F21" s="28" t="s">
        <v>0</v>
      </c>
      <c r="G21" s="207">
        <v>0</v>
      </c>
      <c r="H21" s="208"/>
      <c r="I21" s="208"/>
      <c r="J21" s="29" t="str">
        <f t="shared" si="0"/>
        <v>CZK</v>
      </c>
    </row>
    <row r="22" spans="1:10" ht="23.25" customHeight="1" x14ac:dyDescent="0.2">
      <c r="A22" s="2"/>
      <c r="B22" s="27" t="s">
        <v>15</v>
      </c>
      <c r="C22" s="39"/>
      <c r="D22" s="40"/>
      <c r="E22" s="44">
        <v>21</v>
      </c>
      <c r="F22" s="28" t="s">
        <v>0</v>
      </c>
      <c r="G22" s="209">
        <f>ZakladDPHZaklVypocet</f>
        <v>0</v>
      </c>
      <c r="H22" s="210"/>
      <c r="I22" s="210"/>
      <c r="J22" s="29" t="str">
        <f t="shared" si="0"/>
        <v>CZK</v>
      </c>
    </row>
    <row r="23" spans="1:10" ht="23.25" hidden="1" customHeight="1" x14ac:dyDescent="0.2">
      <c r="A23" s="2"/>
      <c r="B23" s="23" t="s">
        <v>16</v>
      </c>
      <c r="C23" s="45"/>
      <c r="D23" s="37"/>
      <c r="E23" s="46">
        <f>SazbaDPH2</f>
        <v>21</v>
      </c>
      <c r="F23" s="21" t="s">
        <v>0</v>
      </c>
      <c r="G23" s="223">
        <v>78746</v>
      </c>
      <c r="H23" s="224"/>
      <c r="I23" s="224"/>
      <c r="J23" s="26" t="str">
        <f t="shared" si="0"/>
        <v>CZK</v>
      </c>
    </row>
    <row r="24" spans="1:10" ht="23.25" customHeight="1" thickBot="1" x14ac:dyDescent="0.25">
      <c r="A24" s="2">
        <f>ZakladDPHSni+ZakladDPHZakl</f>
        <v>0</v>
      </c>
      <c r="B24" s="22" t="s">
        <v>5</v>
      </c>
      <c r="C24" s="47"/>
      <c r="D24" s="48"/>
      <c r="E24" s="47"/>
      <c r="F24" s="14"/>
      <c r="G24" s="222">
        <f>CenaCelkemBezDPH-(ZakladDPHSni+ZakladDPHZakl)</f>
        <v>0</v>
      </c>
      <c r="H24" s="222"/>
      <c r="I24" s="222"/>
      <c r="J24" s="30" t="str">
        <f t="shared" si="0"/>
        <v>CZK</v>
      </c>
    </row>
    <row r="25" spans="1:10" ht="27.75" customHeight="1" thickBot="1" x14ac:dyDescent="0.25">
      <c r="A25" s="2">
        <f>(A24-INT(A24))*100</f>
        <v>0</v>
      </c>
      <c r="B25" s="84" t="s">
        <v>23</v>
      </c>
      <c r="C25" s="85"/>
      <c r="D25" s="85"/>
      <c r="E25" s="86"/>
      <c r="F25" s="87"/>
      <c r="G25" s="216">
        <f>IF(A25&gt;50, ROUNDUP(A24, 0), ROUNDDOWN(A24, 0))</f>
        <v>0</v>
      </c>
      <c r="H25" s="217"/>
      <c r="I25" s="217"/>
      <c r="J25" s="88" t="str">
        <f t="shared" si="0"/>
        <v>CZK</v>
      </c>
    </row>
    <row r="26" spans="1:10" ht="27.75" hidden="1" customHeight="1" thickBot="1" x14ac:dyDescent="0.25">
      <c r="A26" s="2"/>
      <c r="B26" s="84" t="s">
        <v>35</v>
      </c>
      <c r="C26" s="89"/>
      <c r="D26" s="89"/>
      <c r="E26" s="89"/>
      <c r="F26" s="90"/>
      <c r="G26" s="216">
        <f>ZakladDPHSni+DPHSni+ZakladDPHZakl+DPHZakl+Zaokrouhleni</f>
        <v>78746</v>
      </c>
      <c r="H26" s="216"/>
      <c r="I26" s="216"/>
      <c r="J26" s="91" t="s">
        <v>46</v>
      </c>
    </row>
    <row r="27" spans="1:10" ht="12.75" customHeight="1" x14ac:dyDescent="0.2">
      <c r="A27" s="2"/>
      <c r="B27" s="2"/>
      <c r="J27" s="8"/>
    </row>
    <row r="28" spans="1:10" ht="30" customHeight="1" x14ac:dyDescent="0.2">
      <c r="A28" s="2"/>
      <c r="B28" s="2"/>
      <c r="J28" s="8"/>
    </row>
    <row r="29" spans="1:10" ht="18.75" customHeight="1" x14ac:dyDescent="0.2">
      <c r="A29" s="2"/>
      <c r="B29" s="15"/>
      <c r="C29" s="49" t="s">
        <v>12</v>
      </c>
      <c r="D29" s="50"/>
      <c r="E29" s="50"/>
      <c r="F29" s="13" t="s">
        <v>11</v>
      </c>
      <c r="G29" s="19"/>
      <c r="H29" s="20"/>
      <c r="I29" s="19"/>
      <c r="J29" s="8"/>
    </row>
    <row r="30" spans="1:10" ht="47.25" customHeight="1" x14ac:dyDescent="0.2">
      <c r="A30" s="2"/>
      <c r="B30" s="2"/>
      <c r="J30" s="8"/>
    </row>
    <row r="31" spans="1:10" s="17" customFormat="1" ht="18.75" customHeight="1" x14ac:dyDescent="0.2">
      <c r="A31" s="16"/>
      <c r="B31" s="16"/>
      <c r="C31" s="51"/>
      <c r="D31" s="218" t="s">
        <v>43</v>
      </c>
      <c r="E31" s="219"/>
      <c r="G31" s="220"/>
      <c r="H31" s="221"/>
      <c r="I31" s="221"/>
      <c r="J31" s="18"/>
    </row>
    <row r="32" spans="1:10" ht="12.75" customHeight="1" x14ac:dyDescent="0.2">
      <c r="A32" s="2"/>
      <c r="B32" s="2"/>
      <c r="D32" s="206" t="s">
        <v>2</v>
      </c>
      <c r="E32" s="206"/>
      <c r="H32" s="9" t="s">
        <v>3</v>
      </c>
      <c r="J32" s="8"/>
    </row>
    <row r="33" spans="1:10" ht="13.5" customHeight="1" thickBot="1" x14ac:dyDescent="0.25">
      <c r="A33" s="10"/>
      <c r="B33" s="10"/>
      <c r="C33" s="52"/>
      <c r="D33" s="52"/>
      <c r="E33" s="52"/>
      <c r="F33" s="11"/>
      <c r="G33" s="11"/>
      <c r="H33" s="11"/>
      <c r="I33" s="11"/>
      <c r="J33" s="12"/>
    </row>
    <row r="34" spans="1:10" ht="27" hidden="1" customHeight="1" x14ac:dyDescent="0.2">
      <c r="B34" s="57" t="s">
        <v>17</v>
      </c>
      <c r="C34" s="58"/>
      <c r="D34" s="58"/>
      <c r="E34" s="58"/>
      <c r="F34" s="59"/>
      <c r="G34" s="59"/>
      <c r="H34" s="59"/>
      <c r="I34" s="59"/>
      <c r="J34" s="60"/>
    </row>
    <row r="35" spans="1:10" ht="25.5" hidden="1" customHeight="1" x14ac:dyDescent="0.2">
      <c r="A35" s="56" t="s">
        <v>37</v>
      </c>
      <c r="B35" s="61" t="s">
        <v>18</v>
      </c>
      <c r="C35" s="62" t="s">
        <v>6</v>
      </c>
      <c r="D35" s="62"/>
      <c r="E35" s="62"/>
      <c r="F35" s="63" t="str">
        <f>B20</f>
        <v>Základ pro sníženou DPH</v>
      </c>
      <c r="G35" s="63" t="str">
        <f>B22</f>
        <v>Základ pro základní DPH</v>
      </c>
      <c r="H35" s="64" t="s">
        <v>19</v>
      </c>
      <c r="I35" s="65" t="s">
        <v>1</v>
      </c>
      <c r="J35" s="66" t="s">
        <v>0</v>
      </c>
    </row>
    <row r="36" spans="1:10" ht="25.5" hidden="1" customHeight="1" x14ac:dyDescent="0.2">
      <c r="A36" s="56">
        <v>1</v>
      </c>
      <c r="B36" s="67" t="s">
        <v>44</v>
      </c>
      <c r="C36" s="202"/>
      <c r="D36" s="202"/>
      <c r="E36" s="202"/>
      <c r="F36" s="68">
        <f>'mělč D.1.4.2 - VNITŘNÍ PL Pol'!AE83</f>
        <v>0</v>
      </c>
      <c r="G36" s="69">
        <f>'mělč D.1.4.2 - VNITŘNÍ PL Pol'!AF83</f>
        <v>0</v>
      </c>
      <c r="H36" s="70"/>
      <c r="I36" s="71">
        <f>F36+G36+H36</f>
        <v>0</v>
      </c>
      <c r="J36" s="72" t="str">
        <f>IF(CenaCelkemVypocet=0,"",I36/CenaCelkemVypocet*100)</f>
        <v/>
      </c>
    </row>
    <row r="37" spans="1:10" ht="25.5" hidden="1" customHeight="1" x14ac:dyDescent="0.2">
      <c r="A37" s="56">
        <v>2</v>
      </c>
      <c r="B37" s="73" t="s">
        <v>41</v>
      </c>
      <c r="C37" s="203" t="s">
        <v>41</v>
      </c>
      <c r="D37" s="203"/>
      <c r="E37" s="203"/>
      <c r="F37" s="74">
        <f>'mělč D.1.4.2 - VNITŘNÍ PL Pol'!AE83</f>
        <v>0</v>
      </c>
      <c r="G37" s="75">
        <f>'mělč D.1.4.2 - VNITŘNÍ PL Pol'!AF83</f>
        <v>0</v>
      </c>
      <c r="H37" s="75"/>
      <c r="I37" s="76">
        <f>F37+G37+H37</f>
        <v>0</v>
      </c>
      <c r="J37" s="77" t="str">
        <f>IF(CenaCelkemVypocet=0,"",I37/CenaCelkemVypocet*100)</f>
        <v/>
      </c>
    </row>
    <row r="38" spans="1:10" ht="25.5" hidden="1" customHeight="1" x14ac:dyDescent="0.2">
      <c r="A38" s="56">
        <v>3</v>
      </c>
      <c r="B38" s="78" t="s">
        <v>39</v>
      </c>
      <c r="C38" s="202" t="s">
        <v>40</v>
      </c>
      <c r="D38" s="202"/>
      <c r="E38" s="202"/>
      <c r="F38" s="79">
        <f>'mělč D.1.4.2 - VNITŘNÍ PL Pol'!AE83</f>
        <v>0</v>
      </c>
      <c r="G38" s="70">
        <f>'mělč D.1.4.2 - VNITŘNÍ PL Pol'!AF83</f>
        <v>0</v>
      </c>
      <c r="H38" s="70"/>
      <c r="I38" s="71">
        <f>F38+G38+H38</f>
        <v>0</v>
      </c>
      <c r="J38" s="72" t="str">
        <f>IF(CenaCelkemVypocet=0,"",I38/CenaCelkemVypocet*100)</f>
        <v/>
      </c>
    </row>
    <row r="39" spans="1:10" ht="25.5" hidden="1" customHeight="1" x14ac:dyDescent="0.2">
      <c r="A39" s="56"/>
      <c r="B39" s="204" t="s">
        <v>45</v>
      </c>
      <c r="C39" s="205"/>
      <c r="D39" s="205"/>
      <c r="E39" s="205"/>
      <c r="F39" s="80">
        <f>SUMIF(A36:A38,"=1",F36:F38)</f>
        <v>0</v>
      </c>
      <c r="G39" s="81">
        <f>SUMIF(A36:A38,"=1",G36:G38)</f>
        <v>0</v>
      </c>
      <c r="H39" s="81">
        <f>SUMIF(A36:A38,"=1",H36:H38)</f>
        <v>0</v>
      </c>
      <c r="I39" s="82">
        <f>SUMIF(A36:A38,"=1",I36:I38)</f>
        <v>0</v>
      </c>
      <c r="J39" s="83">
        <f>SUMIF(A36:A38,"=1",J36:J38)</f>
        <v>0</v>
      </c>
    </row>
    <row r="43" spans="1:10" ht="15.75" x14ac:dyDescent="0.25">
      <c r="B43" s="92" t="s">
        <v>47</v>
      </c>
    </row>
    <row r="45" spans="1:10" ht="25.5" customHeight="1" x14ac:dyDescent="0.2">
      <c r="A45" s="94"/>
      <c r="B45" s="97" t="s">
        <v>18</v>
      </c>
      <c r="C45" s="97" t="s">
        <v>6</v>
      </c>
      <c r="D45" s="98"/>
      <c r="E45" s="98"/>
      <c r="F45" s="99" t="s">
        <v>48</v>
      </c>
      <c r="G45" s="99" t="s">
        <v>30</v>
      </c>
      <c r="H45" s="99" t="s">
        <v>31</v>
      </c>
      <c r="I45" s="99" t="s">
        <v>29</v>
      </c>
      <c r="J45" s="99" t="s">
        <v>0</v>
      </c>
    </row>
    <row r="46" spans="1:10" ht="36.75" customHeight="1" x14ac:dyDescent="0.2">
      <c r="A46" s="95"/>
      <c r="B46" s="100" t="s">
        <v>49</v>
      </c>
      <c r="C46" s="180" t="s">
        <v>50</v>
      </c>
      <c r="D46" s="181"/>
      <c r="E46" s="181"/>
      <c r="F46" s="108" t="s">
        <v>24</v>
      </c>
      <c r="G46" s="101">
        <f>'mělč D.1.4.2 - VNITŘNÍ PL Pol'!I8</f>
        <v>0</v>
      </c>
      <c r="H46" s="101">
        <f>'mělč D.1.4.2 - VNITŘNÍ PL Pol'!K8</f>
        <v>0</v>
      </c>
      <c r="I46" s="101">
        <v>0</v>
      </c>
      <c r="J46" s="106" t="str">
        <f>IF(I53=0,"",I46/I53*100)</f>
        <v/>
      </c>
    </row>
    <row r="47" spans="1:10" ht="36.75" customHeight="1" x14ac:dyDescent="0.2">
      <c r="A47" s="95"/>
      <c r="B47" s="100" t="s">
        <v>51</v>
      </c>
      <c r="C47" s="180" t="s">
        <v>52</v>
      </c>
      <c r="D47" s="181"/>
      <c r="E47" s="181"/>
      <c r="F47" s="108" t="s">
        <v>24</v>
      </c>
      <c r="G47" s="101">
        <f>'mělč D.1.4.2 - VNITŘNÍ PL Pol'!I12</f>
        <v>0</v>
      </c>
      <c r="H47" s="101">
        <f>'mělč D.1.4.2 - VNITŘNÍ PL Pol'!K12</f>
        <v>0</v>
      </c>
      <c r="I47" s="101">
        <v>0</v>
      </c>
      <c r="J47" s="106" t="str">
        <f>IF(I53=0,"",I47/I53*100)</f>
        <v/>
      </c>
    </row>
    <row r="48" spans="1:10" ht="36.75" customHeight="1" x14ac:dyDescent="0.2">
      <c r="A48" s="95"/>
      <c r="B48" s="100" t="s">
        <v>53</v>
      </c>
      <c r="C48" s="180" t="s">
        <v>54</v>
      </c>
      <c r="D48" s="181"/>
      <c r="E48" s="181"/>
      <c r="F48" s="108" t="s">
        <v>24</v>
      </c>
      <c r="G48" s="101">
        <f>'mělč D.1.4.2 - VNITŘNÍ PL Pol'!I17</f>
        <v>0</v>
      </c>
      <c r="H48" s="101">
        <f>'mělč D.1.4.2 - VNITŘNÍ PL Pol'!K17</f>
        <v>0</v>
      </c>
      <c r="I48" s="101">
        <v>0</v>
      </c>
      <c r="J48" s="106" t="str">
        <f>IF(I53=0,"",I48/I53*100)</f>
        <v/>
      </c>
    </row>
    <row r="49" spans="1:10" ht="36.75" customHeight="1" x14ac:dyDescent="0.2">
      <c r="A49" s="95"/>
      <c r="B49" s="100" t="s">
        <v>55</v>
      </c>
      <c r="C49" s="180" t="s">
        <v>56</v>
      </c>
      <c r="D49" s="181"/>
      <c r="E49" s="181"/>
      <c r="F49" s="108" t="s">
        <v>25</v>
      </c>
      <c r="G49" s="101">
        <f>'mělč D.1.4.2 - VNITŘNÍ PL Pol'!I20</f>
        <v>0</v>
      </c>
      <c r="H49" s="101">
        <f>'mělč D.1.4.2 - VNITŘNÍ PL Pol'!K20</f>
        <v>0</v>
      </c>
      <c r="I49" s="101">
        <v>0</v>
      </c>
      <c r="J49" s="106" t="str">
        <f>IF(I53=0,"",I49/I53*100)</f>
        <v/>
      </c>
    </row>
    <row r="50" spans="1:10" ht="36.75" customHeight="1" x14ac:dyDescent="0.2">
      <c r="A50" s="95"/>
      <c r="B50" s="100" t="s">
        <v>57</v>
      </c>
      <c r="C50" s="180" t="s">
        <v>58</v>
      </c>
      <c r="D50" s="181"/>
      <c r="E50" s="181"/>
      <c r="F50" s="108" t="s">
        <v>26</v>
      </c>
      <c r="G50" s="101">
        <f>'mělč D.1.4.2 - VNITŘNÍ PL Pol'!I69</f>
        <v>0</v>
      </c>
      <c r="H50" s="101">
        <f>'mělč D.1.4.2 - VNITŘNÍ PL Pol'!K69</f>
        <v>0</v>
      </c>
      <c r="I50" s="101">
        <v>0</v>
      </c>
      <c r="J50" s="106" t="str">
        <f>IF(I53=0,"",I50/I53*100)</f>
        <v/>
      </c>
    </row>
    <row r="51" spans="1:10" ht="36.75" customHeight="1" x14ac:dyDescent="0.2">
      <c r="A51" s="95"/>
      <c r="B51" s="100" t="s">
        <v>59</v>
      </c>
      <c r="C51" s="180" t="s">
        <v>60</v>
      </c>
      <c r="D51" s="181"/>
      <c r="E51" s="181"/>
      <c r="F51" s="108" t="s">
        <v>61</v>
      </c>
      <c r="G51" s="101">
        <f>'mělč D.1.4.2 - VNITŘNÍ PL Pol'!I71</f>
        <v>0</v>
      </c>
      <c r="H51" s="101">
        <f>'mělč D.1.4.2 - VNITŘNÍ PL Pol'!K71</f>
        <v>0</v>
      </c>
      <c r="I51" s="101">
        <v>0</v>
      </c>
      <c r="J51" s="106" t="str">
        <f>IF(I53=0,"",I51/I53*100)</f>
        <v/>
      </c>
    </row>
    <row r="52" spans="1:10" ht="36.75" customHeight="1" x14ac:dyDescent="0.2">
      <c r="A52" s="95"/>
      <c r="B52" s="100" t="s">
        <v>62</v>
      </c>
      <c r="C52" s="180" t="s">
        <v>27</v>
      </c>
      <c r="D52" s="181"/>
      <c r="E52" s="181"/>
      <c r="F52" s="108" t="s">
        <v>62</v>
      </c>
      <c r="G52" s="101">
        <f>'mělč D.1.4.2 - VNITŘNÍ PL Pol'!I76</f>
        <v>0</v>
      </c>
      <c r="H52" s="101">
        <f>'mělč D.1.4.2 - VNITŘNÍ PL Pol'!K76</f>
        <v>0</v>
      </c>
      <c r="I52" s="101">
        <v>0</v>
      </c>
      <c r="J52" s="106" t="str">
        <f>IF(I53=0,"",I52/I53*100)</f>
        <v/>
      </c>
    </row>
    <row r="53" spans="1:10" ht="25.5" customHeight="1" x14ac:dyDescent="0.2">
      <c r="A53" s="96"/>
      <c r="B53" s="102" t="s">
        <v>1</v>
      </c>
      <c r="C53" s="103"/>
      <c r="D53" s="104"/>
      <c r="E53" s="104"/>
      <c r="F53" s="109"/>
      <c r="G53" s="105">
        <f>SUM(G46:G52)</f>
        <v>0</v>
      </c>
      <c r="H53" s="105">
        <f>SUM(H46:H52)</f>
        <v>0</v>
      </c>
      <c r="I53" s="105">
        <f>SUM(I46:I52)</f>
        <v>0</v>
      </c>
      <c r="J53" s="107">
        <f>SUM(J46:J52)</f>
        <v>0</v>
      </c>
    </row>
    <row r="54" spans="1:10" x14ac:dyDescent="0.2">
      <c r="F54" s="54"/>
      <c r="G54" s="54"/>
      <c r="H54" s="54"/>
      <c r="I54" s="54"/>
      <c r="J54" s="55"/>
    </row>
    <row r="55" spans="1:10" x14ac:dyDescent="0.2">
      <c r="F55" s="54"/>
      <c r="G55" s="54"/>
      <c r="H55" s="54"/>
      <c r="I55" s="54"/>
      <c r="J55" s="55"/>
    </row>
    <row r="56" spans="1:10" x14ac:dyDescent="0.2">
      <c r="F56" s="54"/>
      <c r="G56" s="54"/>
      <c r="H56" s="54"/>
      <c r="I56" s="54"/>
      <c r="J56" s="5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E12:F12"/>
    <mergeCell ref="G12:H12"/>
    <mergeCell ref="I12:J12"/>
    <mergeCell ref="I13:J13"/>
    <mergeCell ref="E18:F18"/>
    <mergeCell ref="G18:H18"/>
    <mergeCell ref="E14:F14"/>
    <mergeCell ref="G13:H13"/>
    <mergeCell ref="G14:H14"/>
    <mergeCell ref="E13:F13"/>
    <mergeCell ref="G23:I23"/>
    <mergeCell ref="G15:H15"/>
    <mergeCell ref="I14:J14"/>
    <mergeCell ref="I15:J15"/>
    <mergeCell ref="E15:F15"/>
    <mergeCell ref="D32:E32"/>
    <mergeCell ref="G21:I21"/>
    <mergeCell ref="G20:I20"/>
    <mergeCell ref="E16:F16"/>
    <mergeCell ref="E17:F17"/>
    <mergeCell ref="I17:J17"/>
    <mergeCell ref="I18:J18"/>
    <mergeCell ref="G16:H16"/>
    <mergeCell ref="G17:H17"/>
    <mergeCell ref="G26:I26"/>
    <mergeCell ref="G22:I22"/>
    <mergeCell ref="I16:J16"/>
    <mergeCell ref="G25:I25"/>
    <mergeCell ref="D31:E31"/>
    <mergeCell ref="G31:I31"/>
    <mergeCell ref="G24:I24"/>
    <mergeCell ref="C51:E51"/>
    <mergeCell ref="C36:E36"/>
    <mergeCell ref="C37:E37"/>
    <mergeCell ref="C38:E38"/>
    <mergeCell ref="B39:E39"/>
    <mergeCell ref="C46:E46"/>
    <mergeCell ref="C52:E52"/>
    <mergeCell ref="D5:G5"/>
    <mergeCell ref="D6:G6"/>
    <mergeCell ref="E7:G7"/>
    <mergeCell ref="B1:J1"/>
    <mergeCell ref="D8:G8"/>
    <mergeCell ref="D9:G9"/>
    <mergeCell ref="E10:G10"/>
    <mergeCell ref="C11:E11"/>
    <mergeCell ref="C2:J2"/>
    <mergeCell ref="D3:J3"/>
    <mergeCell ref="C4:J4"/>
    <mergeCell ref="C47:E47"/>
    <mergeCell ref="C48:E48"/>
    <mergeCell ref="C49:E49"/>
    <mergeCell ref="C50:E5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3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9" t="s">
        <v>7</v>
      </c>
      <c r="B1" s="229"/>
      <c r="C1" s="230"/>
      <c r="D1" s="229"/>
      <c r="E1" s="229"/>
      <c r="F1" s="229"/>
      <c r="G1" s="229"/>
    </row>
    <row r="2" spans="1:7" ht="24.95" customHeight="1" x14ac:dyDescent="0.2">
      <c r="A2" s="35" t="s">
        <v>8</v>
      </c>
      <c r="B2" s="34"/>
      <c r="C2" s="231"/>
      <c r="D2" s="231"/>
      <c r="E2" s="231"/>
      <c r="F2" s="231"/>
      <c r="G2" s="232"/>
    </row>
    <row r="3" spans="1:7" ht="24.95" customHeight="1" x14ac:dyDescent="0.2">
      <c r="A3" s="35" t="s">
        <v>9</v>
      </c>
      <c r="B3" s="34"/>
      <c r="C3" s="231"/>
      <c r="D3" s="231"/>
      <c r="E3" s="231"/>
      <c r="F3" s="231"/>
      <c r="G3" s="232"/>
    </row>
    <row r="4" spans="1:7" ht="24.95" customHeight="1" x14ac:dyDescent="0.2">
      <c r="A4" s="35" t="s">
        <v>10</v>
      </c>
      <c r="B4" s="34"/>
      <c r="C4" s="231"/>
      <c r="D4" s="231"/>
      <c r="E4" s="231"/>
      <c r="F4" s="231"/>
      <c r="G4" s="232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A5002-3176-416A-B97F-1A75FC7EA7DB}">
  <sheetPr>
    <outlinePr summaryBelow="0"/>
  </sheetPr>
  <dimension ref="A1:BH4999"/>
  <sheetViews>
    <sheetView tabSelected="1" view="pageBreakPreview" zoomScale="190" zoomScaleNormal="100" zoomScaleSheetLayoutView="190" workbookViewId="0">
      <pane ySplit="7" topLeftCell="A49" activePane="bottomLeft" state="frozen"/>
      <selection pane="bottomLeft" activeCell="A82" sqref="A82"/>
    </sheetView>
  </sheetViews>
  <sheetFormatPr defaultRowHeight="12.75" outlineLevelRow="1" x14ac:dyDescent="0.2"/>
  <cols>
    <col min="1" max="1" width="3.42578125" customWidth="1"/>
    <col min="2" max="2" width="12.5703125" style="93" customWidth="1"/>
    <col min="3" max="3" width="38.28515625" style="9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7" t="s">
        <v>7</v>
      </c>
      <c r="B1" s="247"/>
      <c r="C1" s="247"/>
      <c r="D1" s="247"/>
      <c r="E1" s="247"/>
      <c r="F1" s="247"/>
      <c r="G1" s="247"/>
      <c r="AG1" t="s">
        <v>64</v>
      </c>
    </row>
    <row r="2" spans="1:60" ht="24.95" customHeight="1" x14ac:dyDescent="0.2">
      <c r="A2" s="178" t="s">
        <v>8</v>
      </c>
      <c r="B2" s="251" t="s">
        <v>243</v>
      </c>
      <c r="C2" s="252"/>
      <c r="D2" s="252"/>
      <c r="E2" s="252"/>
      <c r="F2" s="252"/>
      <c r="G2" s="253"/>
      <c r="AG2" t="s">
        <v>65</v>
      </c>
    </row>
    <row r="3" spans="1:60" ht="24.95" customHeight="1" x14ac:dyDescent="0.2">
      <c r="A3" s="178" t="s">
        <v>9</v>
      </c>
      <c r="B3" s="251" t="s">
        <v>245</v>
      </c>
      <c r="C3" s="252"/>
      <c r="D3" s="252"/>
      <c r="E3" s="252"/>
      <c r="F3" s="252"/>
      <c r="G3" s="253"/>
      <c r="AC3" s="93" t="s">
        <v>65</v>
      </c>
      <c r="AG3" t="s">
        <v>66</v>
      </c>
    </row>
    <row r="4" spans="1:60" ht="24.95" customHeight="1" x14ac:dyDescent="0.2">
      <c r="A4" s="179" t="s">
        <v>10</v>
      </c>
      <c r="B4" s="248" t="s">
        <v>245</v>
      </c>
      <c r="C4" s="249"/>
      <c r="D4" s="249"/>
      <c r="E4" s="249"/>
      <c r="F4" s="249"/>
      <c r="G4" s="250"/>
      <c r="AG4" t="s">
        <v>67</v>
      </c>
    </row>
    <row r="5" spans="1:60" x14ac:dyDescent="0.2">
      <c r="D5" s="9"/>
    </row>
    <row r="6" spans="1:60" ht="38.25" x14ac:dyDescent="0.2">
      <c r="A6" s="112" t="s">
        <v>68</v>
      </c>
      <c r="B6" s="114" t="s">
        <v>69</v>
      </c>
      <c r="C6" s="114" t="s">
        <v>70</v>
      </c>
      <c r="D6" s="113" t="s">
        <v>71</v>
      </c>
      <c r="E6" s="112" t="s">
        <v>72</v>
      </c>
      <c r="F6" s="111" t="s">
        <v>73</v>
      </c>
      <c r="G6" s="112" t="s">
        <v>29</v>
      </c>
      <c r="H6" s="115" t="s">
        <v>30</v>
      </c>
      <c r="I6" s="115" t="s">
        <v>74</v>
      </c>
      <c r="J6" s="115" t="s">
        <v>31</v>
      </c>
      <c r="K6" s="115" t="s">
        <v>75</v>
      </c>
      <c r="L6" s="115" t="s">
        <v>76</v>
      </c>
      <c r="M6" s="115" t="s">
        <v>77</v>
      </c>
      <c r="N6" s="115" t="s">
        <v>78</v>
      </c>
      <c r="O6" s="115" t="s">
        <v>79</v>
      </c>
      <c r="P6" s="115" t="s">
        <v>80</v>
      </c>
      <c r="Q6" s="115" t="s">
        <v>81</v>
      </c>
      <c r="R6" s="115" t="s">
        <v>82</v>
      </c>
      <c r="S6" s="115" t="s">
        <v>83</v>
      </c>
      <c r="T6" s="115" t="s">
        <v>84</v>
      </c>
      <c r="U6" s="115" t="s">
        <v>85</v>
      </c>
      <c r="V6" s="115" t="s">
        <v>86</v>
      </c>
      <c r="W6" s="115" t="s">
        <v>87</v>
      </c>
      <c r="X6" s="115" t="s">
        <v>88</v>
      </c>
    </row>
    <row r="7" spans="1:60" hidden="1" x14ac:dyDescent="0.2">
      <c r="A7" s="3"/>
      <c r="B7" s="4"/>
      <c r="C7" s="4"/>
      <c r="D7" s="6"/>
      <c r="E7" s="117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</row>
    <row r="8" spans="1:60" x14ac:dyDescent="0.2">
      <c r="A8" s="129" t="s">
        <v>89</v>
      </c>
      <c r="B8" s="130" t="s">
        <v>49</v>
      </c>
      <c r="C8" s="147" t="s">
        <v>50</v>
      </c>
      <c r="D8" s="131"/>
      <c r="E8" s="132"/>
      <c r="F8" s="133"/>
      <c r="G8" s="133">
        <f>SUMIF(AG9:AG11,"&lt;&gt;NOR",G9:G11)</f>
        <v>0</v>
      </c>
      <c r="H8" s="133"/>
      <c r="I8" s="133">
        <f>SUM(I9:I11)</f>
        <v>0</v>
      </c>
      <c r="J8" s="133"/>
      <c r="K8" s="134">
        <f>SUM(K9:K11)</f>
        <v>0</v>
      </c>
      <c r="L8" s="128"/>
      <c r="M8" s="128">
        <f>SUM(M9:M11)</f>
        <v>0</v>
      </c>
      <c r="N8" s="128"/>
      <c r="O8" s="128">
        <f>SUM(O9:O11)</f>
        <v>0.47000000000000003</v>
      </c>
      <c r="P8" s="128"/>
      <c r="Q8" s="128">
        <f>SUM(Q9:Q11)</f>
        <v>0</v>
      </c>
      <c r="R8" s="128"/>
      <c r="S8" s="128"/>
      <c r="T8" s="128"/>
      <c r="U8" s="128"/>
      <c r="V8" s="128">
        <f>SUM(V9:V11)</f>
        <v>1.29</v>
      </c>
      <c r="W8" s="128"/>
      <c r="X8" s="128"/>
      <c r="AG8" t="s">
        <v>90</v>
      </c>
    </row>
    <row r="9" spans="1:60" outlineLevel="1" x14ac:dyDescent="0.2">
      <c r="A9" s="139">
        <v>1</v>
      </c>
      <c r="B9" s="140" t="s">
        <v>91</v>
      </c>
      <c r="C9" s="148" t="s">
        <v>92</v>
      </c>
      <c r="D9" s="141" t="s">
        <v>93</v>
      </c>
      <c r="E9" s="142">
        <v>1</v>
      </c>
      <c r="F9" s="143">
        <v>0</v>
      </c>
      <c r="G9" s="143">
        <v>0</v>
      </c>
      <c r="H9" s="144">
        <v>0</v>
      </c>
      <c r="I9" s="143">
        <v>0</v>
      </c>
      <c r="J9" s="144">
        <v>0</v>
      </c>
      <c r="K9" s="145">
        <v>0</v>
      </c>
      <c r="L9" s="125">
        <v>21</v>
      </c>
      <c r="M9" s="125">
        <f>G9*(1+L9/100)</f>
        <v>0</v>
      </c>
      <c r="N9" s="125">
        <v>2.1250000000000002E-2</v>
      </c>
      <c r="O9" s="125">
        <f>ROUND(E9*N9,2)</f>
        <v>0.02</v>
      </c>
      <c r="P9" s="125">
        <v>0</v>
      </c>
      <c r="Q9" s="125">
        <f>ROUND(E9*P9,2)</f>
        <v>0</v>
      </c>
      <c r="R9" s="125"/>
      <c r="S9" s="125" t="s">
        <v>94</v>
      </c>
      <c r="T9" s="125" t="s">
        <v>95</v>
      </c>
      <c r="U9" s="125">
        <v>1.29</v>
      </c>
      <c r="V9" s="125">
        <f>ROUND(E9*U9,2)</f>
        <v>1.29</v>
      </c>
      <c r="W9" s="125"/>
      <c r="X9" s="125" t="s">
        <v>96</v>
      </c>
      <c r="Y9" s="116"/>
      <c r="Z9" s="116"/>
      <c r="AA9" s="116"/>
      <c r="AB9" s="116"/>
      <c r="AC9" s="116"/>
      <c r="AD9" s="116"/>
      <c r="AE9" s="116"/>
      <c r="AF9" s="116"/>
      <c r="AG9" s="116" t="s">
        <v>97</v>
      </c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  <c r="AS9" s="116"/>
      <c r="AT9" s="116"/>
      <c r="AU9" s="116"/>
      <c r="AV9" s="116"/>
      <c r="AW9" s="116"/>
      <c r="AX9" s="116"/>
      <c r="AY9" s="116"/>
      <c r="AZ9" s="116"/>
      <c r="BA9" s="116"/>
      <c r="BB9" s="116"/>
      <c r="BC9" s="116"/>
      <c r="BD9" s="116"/>
      <c r="BE9" s="116"/>
      <c r="BF9" s="116"/>
      <c r="BG9" s="116"/>
      <c r="BH9" s="116"/>
    </row>
    <row r="10" spans="1:60" outlineLevel="1" x14ac:dyDescent="0.2">
      <c r="A10" s="139">
        <v>2</v>
      </c>
      <c r="B10" s="140" t="s">
        <v>98</v>
      </c>
      <c r="C10" s="148" t="s">
        <v>99</v>
      </c>
      <c r="D10" s="141" t="s">
        <v>100</v>
      </c>
      <c r="E10" s="142">
        <v>0.82</v>
      </c>
      <c r="F10" s="143">
        <v>0</v>
      </c>
      <c r="G10" s="143">
        <v>0</v>
      </c>
      <c r="H10" s="144">
        <v>0</v>
      </c>
      <c r="I10" s="143">
        <v>0</v>
      </c>
      <c r="J10" s="144">
        <v>0</v>
      </c>
      <c r="K10" s="145">
        <v>0</v>
      </c>
      <c r="L10" s="125">
        <v>21</v>
      </c>
      <c r="M10" s="125">
        <f>G10*(1+L10/100)</f>
        <v>0</v>
      </c>
      <c r="N10" s="125">
        <v>0.55242999999999998</v>
      </c>
      <c r="O10" s="125">
        <f>ROUND(E10*N10,2)</f>
        <v>0.45</v>
      </c>
      <c r="P10" s="125">
        <v>0</v>
      </c>
      <c r="Q10" s="125">
        <f>ROUND(E10*P10,2)</f>
        <v>0</v>
      </c>
      <c r="R10" s="125"/>
      <c r="S10" s="125" t="s">
        <v>94</v>
      </c>
      <c r="T10" s="125" t="s">
        <v>95</v>
      </c>
      <c r="U10" s="125">
        <v>0</v>
      </c>
      <c r="V10" s="125">
        <f>ROUND(E10*U10,2)</f>
        <v>0</v>
      </c>
      <c r="W10" s="125"/>
      <c r="X10" s="125" t="s">
        <v>101</v>
      </c>
      <c r="Y10" s="116"/>
      <c r="Z10" s="116"/>
      <c r="AA10" s="116"/>
      <c r="AB10" s="116"/>
      <c r="AC10" s="116"/>
      <c r="AD10" s="116"/>
      <c r="AE10" s="116"/>
      <c r="AF10" s="116"/>
      <c r="AG10" s="116" t="s">
        <v>102</v>
      </c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</row>
    <row r="11" spans="1:60" outlineLevel="1" x14ac:dyDescent="0.2">
      <c r="A11" s="139">
        <v>3</v>
      </c>
      <c r="B11" s="140" t="s">
        <v>103</v>
      </c>
      <c r="C11" s="148" t="s">
        <v>104</v>
      </c>
      <c r="D11" s="141" t="s">
        <v>105</v>
      </c>
      <c r="E11" s="142">
        <v>1</v>
      </c>
      <c r="F11" s="143">
        <v>0</v>
      </c>
      <c r="G11" s="143">
        <v>0</v>
      </c>
      <c r="H11" s="144">
        <v>0</v>
      </c>
      <c r="I11" s="143">
        <v>0</v>
      </c>
      <c r="J11" s="144">
        <v>0</v>
      </c>
      <c r="K11" s="145">
        <v>0</v>
      </c>
      <c r="L11" s="125">
        <v>21</v>
      </c>
      <c r="M11" s="125">
        <f>G11*(1+L11/100)</f>
        <v>0</v>
      </c>
      <c r="N11" s="125">
        <v>0</v>
      </c>
      <c r="O11" s="125">
        <f>ROUND(E11*N11,2)</f>
        <v>0</v>
      </c>
      <c r="P11" s="125">
        <v>0</v>
      </c>
      <c r="Q11" s="125">
        <f>ROUND(E11*P11,2)</f>
        <v>0</v>
      </c>
      <c r="R11" s="125"/>
      <c r="S11" s="125" t="s">
        <v>94</v>
      </c>
      <c r="T11" s="125" t="s">
        <v>95</v>
      </c>
      <c r="U11" s="125">
        <v>0</v>
      </c>
      <c r="V11" s="125">
        <f>ROUND(E11*U11,2)</f>
        <v>0</v>
      </c>
      <c r="W11" s="125"/>
      <c r="X11" s="125" t="s">
        <v>101</v>
      </c>
      <c r="Y11" s="116"/>
      <c r="Z11" s="116"/>
      <c r="AA11" s="116"/>
      <c r="AB11" s="116"/>
      <c r="AC11" s="116"/>
      <c r="AD11" s="116"/>
      <c r="AE11" s="116"/>
      <c r="AF11" s="116"/>
      <c r="AG11" s="116" t="s">
        <v>102</v>
      </c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</row>
    <row r="12" spans="1:60" x14ac:dyDescent="0.2">
      <c r="A12" s="129" t="s">
        <v>89</v>
      </c>
      <c r="B12" s="130" t="s">
        <v>51</v>
      </c>
      <c r="C12" s="147" t="s">
        <v>52</v>
      </c>
      <c r="D12" s="131"/>
      <c r="E12" s="132"/>
      <c r="F12" s="133"/>
      <c r="G12" s="133">
        <f>SUMIF(AG13:AG16,"&lt;&gt;NOR",G13:G16)</f>
        <v>0</v>
      </c>
      <c r="H12" s="133"/>
      <c r="I12" s="133">
        <f>SUM(I13:I16)</f>
        <v>0</v>
      </c>
      <c r="J12" s="133"/>
      <c r="K12" s="134">
        <f>SUM(K13:K16)</f>
        <v>0</v>
      </c>
      <c r="L12" s="128"/>
      <c r="M12" s="128">
        <f>SUM(M13:M16)</f>
        <v>0</v>
      </c>
      <c r="N12" s="128"/>
      <c r="O12" s="128">
        <f>SUM(O13:O16)</f>
        <v>0</v>
      </c>
      <c r="P12" s="128"/>
      <c r="Q12" s="128">
        <f>SUM(Q13:Q16)</f>
        <v>0</v>
      </c>
      <c r="R12" s="128"/>
      <c r="S12" s="128"/>
      <c r="T12" s="128"/>
      <c r="U12" s="128"/>
      <c r="V12" s="128">
        <f>SUM(V13:V16)</f>
        <v>29.83</v>
      </c>
      <c r="W12" s="128"/>
      <c r="X12" s="128"/>
      <c r="AG12" t="s">
        <v>90</v>
      </c>
    </row>
    <row r="13" spans="1:60" outlineLevel="1" x14ac:dyDescent="0.2">
      <c r="A13" s="139">
        <v>4</v>
      </c>
      <c r="B13" s="140" t="s">
        <v>106</v>
      </c>
      <c r="C13" s="148" t="s">
        <v>107</v>
      </c>
      <c r="D13" s="141" t="s">
        <v>108</v>
      </c>
      <c r="E13" s="142">
        <v>132</v>
      </c>
      <c r="F13" s="143">
        <v>0</v>
      </c>
      <c r="G13" s="143">
        <v>0</v>
      </c>
      <c r="H13" s="144">
        <v>0</v>
      </c>
      <c r="I13" s="143">
        <v>0</v>
      </c>
      <c r="J13" s="144">
        <v>0</v>
      </c>
      <c r="K13" s="145">
        <v>0</v>
      </c>
      <c r="L13" s="125">
        <v>21</v>
      </c>
      <c r="M13" s="125">
        <f>G13*(1+L13/100)</f>
        <v>0</v>
      </c>
      <c r="N13" s="125">
        <v>0</v>
      </c>
      <c r="O13" s="125">
        <f>ROUND(E13*N13,2)</f>
        <v>0</v>
      </c>
      <c r="P13" s="125">
        <v>0</v>
      </c>
      <c r="Q13" s="125">
        <f>ROUND(E13*P13,2)</f>
        <v>0</v>
      </c>
      <c r="R13" s="125"/>
      <c r="S13" s="125" t="s">
        <v>94</v>
      </c>
      <c r="T13" s="125" t="s">
        <v>95</v>
      </c>
      <c r="U13" s="125">
        <v>0.16400000000000001</v>
      </c>
      <c r="V13" s="125">
        <f>ROUND(E13*U13,2)</f>
        <v>21.65</v>
      </c>
      <c r="W13" s="125"/>
      <c r="X13" s="125" t="s">
        <v>96</v>
      </c>
      <c r="Y13" s="116"/>
      <c r="Z13" s="116"/>
      <c r="AA13" s="116"/>
      <c r="AB13" s="116"/>
      <c r="AC13" s="116"/>
      <c r="AD13" s="116"/>
      <c r="AE13" s="116"/>
      <c r="AF13" s="116"/>
      <c r="AG13" s="116" t="s">
        <v>97</v>
      </c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116"/>
      <c r="AU13" s="116"/>
      <c r="AV13" s="116"/>
      <c r="AW13" s="116"/>
      <c r="AX13" s="116"/>
      <c r="AY13" s="116"/>
      <c r="AZ13" s="116"/>
      <c r="BA13" s="116"/>
      <c r="BB13" s="116"/>
      <c r="BC13" s="116"/>
      <c r="BD13" s="116"/>
      <c r="BE13" s="116"/>
      <c r="BF13" s="116"/>
      <c r="BG13" s="116"/>
      <c r="BH13" s="116"/>
    </row>
    <row r="14" spans="1:60" outlineLevel="1" x14ac:dyDescent="0.2">
      <c r="A14" s="139">
        <v>5</v>
      </c>
      <c r="B14" s="140" t="s">
        <v>109</v>
      </c>
      <c r="C14" s="148" t="s">
        <v>110</v>
      </c>
      <c r="D14" s="141" t="s">
        <v>108</v>
      </c>
      <c r="E14" s="142">
        <v>132</v>
      </c>
      <c r="F14" s="143">
        <v>0</v>
      </c>
      <c r="G14" s="143">
        <v>0</v>
      </c>
      <c r="H14" s="144">
        <v>0</v>
      </c>
      <c r="I14" s="143">
        <v>0</v>
      </c>
      <c r="J14" s="144">
        <v>0</v>
      </c>
      <c r="K14" s="145">
        <v>0</v>
      </c>
      <c r="L14" s="125">
        <v>21</v>
      </c>
      <c r="M14" s="125">
        <f>G14*(1+L14/100)</f>
        <v>0</v>
      </c>
      <c r="N14" s="125">
        <v>0</v>
      </c>
      <c r="O14" s="125">
        <f>ROUND(E14*N14,2)</f>
        <v>0</v>
      </c>
      <c r="P14" s="125">
        <v>0</v>
      </c>
      <c r="Q14" s="125">
        <f>ROUND(E14*P14,2)</f>
        <v>0</v>
      </c>
      <c r="R14" s="125"/>
      <c r="S14" s="125" t="s">
        <v>94</v>
      </c>
      <c r="T14" s="125" t="s">
        <v>95</v>
      </c>
      <c r="U14" s="125">
        <v>6.2E-2</v>
      </c>
      <c r="V14" s="125">
        <f>ROUND(E14*U14,2)</f>
        <v>8.18</v>
      </c>
      <c r="W14" s="125"/>
      <c r="X14" s="125" t="s">
        <v>96</v>
      </c>
      <c r="Y14" s="116"/>
      <c r="Z14" s="116"/>
      <c r="AA14" s="116"/>
      <c r="AB14" s="116"/>
      <c r="AC14" s="116"/>
      <c r="AD14" s="116"/>
      <c r="AE14" s="116"/>
      <c r="AF14" s="116"/>
      <c r="AG14" s="116" t="s">
        <v>97</v>
      </c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116"/>
      <c r="AU14" s="116"/>
      <c r="AV14" s="116"/>
      <c r="AW14" s="116"/>
      <c r="AX14" s="116"/>
      <c r="AY14" s="116"/>
      <c r="AZ14" s="116"/>
      <c r="BA14" s="116"/>
      <c r="BB14" s="116"/>
      <c r="BC14" s="116"/>
      <c r="BD14" s="116"/>
      <c r="BE14" s="116"/>
      <c r="BF14" s="116"/>
      <c r="BG14" s="116"/>
      <c r="BH14" s="116"/>
    </row>
    <row r="15" spans="1:60" outlineLevel="1" x14ac:dyDescent="0.2">
      <c r="A15" s="139">
        <v>6</v>
      </c>
      <c r="B15" s="140" t="s">
        <v>111</v>
      </c>
      <c r="C15" s="148" t="s">
        <v>112</v>
      </c>
      <c r="D15" s="141" t="s">
        <v>93</v>
      </c>
      <c r="E15" s="142">
        <v>1</v>
      </c>
      <c r="F15" s="143">
        <v>0</v>
      </c>
      <c r="G15" s="143">
        <v>0</v>
      </c>
      <c r="H15" s="144">
        <v>0</v>
      </c>
      <c r="I15" s="143">
        <v>0</v>
      </c>
      <c r="J15" s="144">
        <v>0</v>
      </c>
      <c r="K15" s="145">
        <v>0</v>
      </c>
      <c r="L15" s="125">
        <v>21</v>
      </c>
      <c r="M15" s="125">
        <f>G15*(1+L15/100)</f>
        <v>0</v>
      </c>
      <c r="N15" s="125">
        <v>0</v>
      </c>
      <c r="O15" s="125">
        <f>ROUND(E15*N15,2)</f>
        <v>0</v>
      </c>
      <c r="P15" s="125">
        <v>0</v>
      </c>
      <c r="Q15" s="125">
        <f>ROUND(E15*P15,2)</f>
        <v>0</v>
      </c>
      <c r="R15" s="125"/>
      <c r="S15" s="125" t="s">
        <v>113</v>
      </c>
      <c r="T15" s="125" t="s">
        <v>95</v>
      </c>
      <c r="U15" s="125">
        <v>0</v>
      </c>
      <c r="V15" s="125">
        <f>ROUND(E15*U15,2)</f>
        <v>0</v>
      </c>
      <c r="W15" s="125"/>
      <c r="X15" s="125" t="s">
        <v>96</v>
      </c>
      <c r="Y15" s="116"/>
      <c r="Z15" s="116"/>
      <c r="AA15" s="116"/>
      <c r="AB15" s="116"/>
      <c r="AC15" s="116"/>
      <c r="AD15" s="116"/>
      <c r="AE15" s="116"/>
      <c r="AF15" s="116"/>
      <c r="AG15" s="116" t="s">
        <v>97</v>
      </c>
      <c r="AH15" s="116"/>
      <c r="AI15" s="116"/>
      <c r="AJ15" s="116"/>
      <c r="AK15" s="116"/>
      <c r="AL15" s="116"/>
      <c r="AM15" s="116"/>
      <c r="AN15" s="116"/>
      <c r="AO15" s="116"/>
      <c r="AP15" s="116"/>
      <c r="AQ15" s="116"/>
      <c r="AR15" s="116"/>
      <c r="AS15" s="116"/>
      <c r="AT15" s="116"/>
      <c r="AU15" s="116"/>
      <c r="AV15" s="116"/>
      <c r="AW15" s="116"/>
      <c r="AX15" s="116"/>
      <c r="AY15" s="116"/>
      <c r="AZ15" s="116"/>
      <c r="BA15" s="116"/>
      <c r="BB15" s="116"/>
      <c r="BC15" s="116"/>
      <c r="BD15" s="116"/>
      <c r="BE15" s="116"/>
      <c r="BF15" s="116"/>
      <c r="BG15" s="116"/>
      <c r="BH15" s="116"/>
    </row>
    <row r="16" spans="1:60" outlineLevel="1" x14ac:dyDescent="0.2">
      <c r="A16" s="139">
        <v>7</v>
      </c>
      <c r="B16" s="140" t="s">
        <v>114</v>
      </c>
      <c r="C16" s="148" t="s">
        <v>115</v>
      </c>
      <c r="D16" s="141" t="s">
        <v>116</v>
      </c>
      <c r="E16" s="142">
        <v>1</v>
      </c>
      <c r="F16" s="143">
        <v>0</v>
      </c>
      <c r="G16" s="143">
        <v>0</v>
      </c>
      <c r="H16" s="144">
        <v>0</v>
      </c>
      <c r="I16" s="143">
        <v>0</v>
      </c>
      <c r="J16" s="144">
        <v>0</v>
      </c>
      <c r="K16" s="145">
        <v>0</v>
      </c>
      <c r="L16" s="125">
        <v>21</v>
      </c>
      <c r="M16" s="125">
        <f>G16*(1+L16/100)</f>
        <v>0</v>
      </c>
      <c r="N16" s="125">
        <v>0</v>
      </c>
      <c r="O16" s="125">
        <f>ROUND(E16*N16,2)</f>
        <v>0</v>
      </c>
      <c r="P16" s="125">
        <v>0</v>
      </c>
      <c r="Q16" s="125">
        <f>ROUND(E16*P16,2)</f>
        <v>0</v>
      </c>
      <c r="R16" s="125"/>
      <c r="S16" s="125" t="s">
        <v>113</v>
      </c>
      <c r="T16" s="125" t="s">
        <v>95</v>
      </c>
      <c r="U16" s="125">
        <v>0</v>
      </c>
      <c r="V16" s="125">
        <f>ROUND(E16*U16,2)</f>
        <v>0</v>
      </c>
      <c r="W16" s="125"/>
      <c r="X16" s="125" t="s">
        <v>96</v>
      </c>
      <c r="Y16" s="116"/>
      <c r="Z16" s="116"/>
      <c r="AA16" s="116"/>
      <c r="AB16" s="116"/>
      <c r="AC16" s="116"/>
      <c r="AD16" s="116"/>
      <c r="AE16" s="116"/>
      <c r="AF16" s="116"/>
      <c r="AG16" s="116" t="s">
        <v>97</v>
      </c>
      <c r="AH16" s="116"/>
      <c r="AI16" s="116"/>
      <c r="AJ16" s="116"/>
      <c r="AK16" s="116"/>
      <c r="AL16" s="116"/>
      <c r="AM16" s="116"/>
      <c r="AN16" s="116"/>
      <c r="AO16" s="116"/>
      <c r="AP16" s="116"/>
      <c r="AQ16" s="116"/>
      <c r="AR16" s="116"/>
      <c r="AS16" s="116"/>
      <c r="AT16" s="116"/>
      <c r="AU16" s="116"/>
      <c r="AV16" s="116"/>
      <c r="AW16" s="116"/>
      <c r="AX16" s="116"/>
      <c r="AY16" s="116"/>
      <c r="AZ16" s="116"/>
      <c r="BA16" s="116"/>
      <c r="BB16" s="116"/>
      <c r="BC16" s="116"/>
      <c r="BD16" s="116"/>
      <c r="BE16" s="116"/>
      <c r="BF16" s="116"/>
      <c r="BG16" s="116"/>
      <c r="BH16" s="116"/>
    </row>
    <row r="17" spans="1:60" x14ac:dyDescent="0.2">
      <c r="A17" s="129" t="s">
        <v>89</v>
      </c>
      <c r="B17" s="130" t="s">
        <v>53</v>
      </c>
      <c r="C17" s="147" t="s">
        <v>54</v>
      </c>
      <c r="D17" s="131"/>
      <c r="E17" s="132"/>
      <c r="F17" s="133"/>
      <c r="G17" s="133">
        <f>SUMIF(AG18:AG19,"&lt;&gt;NOR",G18:G19)</f>
        <v>0</v>
      </c>
      <c r="H17" s="133"/>
      <c r="I17" s="133">
        <f>SUM(I18:I19)</f>
        <v>0</v>
      </c>
      <c r="J17" s="133"/>
      <c r="K17" s="134">
        <f>SUM(K18:K19)</f>
        <v>0</v>
      </c>
      <c r="L17" s="128"/>
      <c r="M17" s="128">
        <f>SUM(M18:M19)</f>
        <v>0</v>
      </c>
      <c r="N17" s="128"/>
      <c r="O17" s="128">
        <f>SUM(O18:O19)</f>
        <v>0.04</v>
      </c>
      <c r="P17" s="128"/>
      <c r="Q17" s="128">
        <f>SUM(Q18:Q19)</f>
        <v>1.48</v>
      </c>
      <c r="R17" s="128"/>
      <c r="S17" s="128"/>
      <c r="T17" s="128"/>
      <c r="U17" s="128"/>
      <c r="V17" s="128">
        <f>SUM(V18:V19)</f>
        <v>28.04</v>
      </c>
      <c r="W17" s="128"/>
      <c r="X17" s="128"/>
      <c r="AG17" t="s">
        <v>90</v>
      </c>
    </row>
    <row r="18" spans="1:60" outlineLevel="1" x14ac:dyDescent="0.2">
      <c r="A18" s="135">
        <v>8</v>
      </c>
      <c r="B18" s="136" t="s">
        <v>117</v>
      </c>
      <c r="C18" s="149" t="s">
        <v>118</v>
      </c>
      <c r="D18" s="137" t="s">
        <v>108</v>
      </c>
      <c r="E18" s="138">
        <v>82</v>
      </c>
      <c r="F18" s="143">
        <v>0</v>
      </c>
      <c r="G18" s="143">
        <v>0</v>
      </c>
      <c r="H18" s="144">
        <v>0</v>
      </c>
      <c r="I18" s="143">
        <v>0</v>
      </c>
      <c r="J18" s="144">
        <v>0</v>
      </c>
      <c r="K18" s="145">
        <v>0</v>
      </c>
      <c r="L18" s="125">
        <v>21</v>
      </c>
      <c r="M18" s="125">
        <f>G18*(1+L18/100)</f>
        <v>0</v>
      </c>
      <c r="N18" s="125">
        <v>4.8999999999999998E-4</v>
      </c>
      <c r="O18" s="125">
        <f>ROUND(E18*N18,2)</f>
        <v>0.04</v>
      </c>
      <c r="P18" s="125">
        <v>1.7999999999999999E-2</v>
      </c>
      <c r="Q18" s="125">
        <f>ROUND(E18*P18,2)</f>
        <v>1.48</v>
      </c>
      <c r="R18" s="125"/>
      <c r="S18" s="125" t="s">
        <v>94</v>
      </c>
      <c r="T18" s="125" t="s">
        <v>95</v>
      </c>
      <c r="U18" s="125">
        <v>0.34200000000000003</v>
      </c>
      <c r="V18" s="125">
        <f>ROUND(E18*U18,2)</f>
        <v>28.04</v>
      </c>
      <c r="W18" s="125"/>
      <c r="X18" s="125" t="s">
        <v>96</v>
      </c>
      <c r="Y18" s="116"/>
      <c r="Z18" s="116"/>
      <c r="AA18" s="116"/>
      <c r="AB18" s="116"/>
      <c r="AC18" s="116"/>
      <c r="AD18" s="116"/>
      <c r="AE18" s="116"/>
      <c r="AF18" s="116"/>
      <c r="AG18" s="116" t="s">
        <v>97</v>
      </c>
      <c r="AH18" s="116"/>
      <c r="AI18" s="116"/>
      <c r="AJ18" s="116"/>
      <c r="AK18" s="116"/>
      <c r="AL18" s="116"/>
      <c r="AM18" s="116"/>
      <c r="AN18" s="116"/>
      <c r="AO18" s="116"/>
      <c r="AP18" s="116"/>
      <c r="AQ18" s="116"/>
      <c r="AR18" s="116"/>
      <c r="AS18" s="116"/>
      <c r="AT18" s="116"/>
      <c r="AU18" s="116"/>
      <c r="AV18" s="116"/>
      <c r="AW18" s="116"/>
      <c r="AX18" s="116"/>
      <c r="AY18" s="116"/>
      <c r="AZ18" s="116"/>
      <c r="BA18" s="116"/>
      <c r="BB18" s="116"/>
      <c r="BC18" s="116"/>
      <c r="BD18" s="116"/>
      <c r="BE18" s="116"/>
      <c r="BF18" s="116"/>
      <c r="BG18" s="116"/>
      <c r="BH18" s="116"/>
    </row>
    <row r="19" spans="1:60" outlineLevel="1" x14ac:dyDescent="0.2">
      <c r="A19" s="123"/>
      <c r="B19" s="124"/>
      <c r="C19" s="150" t="s">
        <v>119</v>
      </c>
      <c r="D19" s="126"/>
      <c r="E19" s="127">
        <v>82</v>
      </c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16"/>
      <c r="Z19" s="116"/>
      <c r="AA19" s="116"/>
      <c r="AB19" s="116"/>
      <c r="AC19" s="116"/>
      <c r="AD19" s="116"/>
      <c r="AE19" s="116"/>
      <c r="AF19" s="116"/>
      <c r="AG19" s="116" t="s">
        <v>120</v>
      </c>
      <c r="AH19" s="116">
        <v>0</v>
      </c>
      <c r="AI19" s="116"/>
      <c r="AJ19" s="116"/>
      <c r="AK19" s="116"/>
      <c r="AL19" s="116"/>
      <c r="AM19" s="116"/>
      <c r="AN19" s="116"/>
      <c r="AO19" s="116"/>
      <c r="AP19" s="116"/>
      <c r="AQ19" s="116"/>
      <c r="AR19" s="116"/>
      <c r="AS19" s="116"/>
      <c r="AT19" s="116"/>
      <c r="AU19" s="116"/>
      <c r="AV19" s="116"/>
      <c r="AW19" s="116"/>
      <c r="AX19" s="116"/>
      <c r="AY19" s="116"/>
      <c r="AZ19" s="116"/>
      <c r="BA19" s="116"/>
      <c r="BB19" s="116"/>
      <c r="BC19" s="116"/>
      <c r="BD19" s="116"/>
      <c r="BE19" s="116"/>
      <c r="BF19" s="116"/>
      <c r="BG19" s="116"/>
      <c r="BH19" s="116"/>
    </row>
    <row r="20" spans="1:60" x14ac:dyDescent="0.2">
      <c r="A20" s="129" t="s">
        <v>89</v>
      </c>
      <c r="B20" s="130" t="s">
        <v>55</v>
      </c>
      <c r="C20" s="147" t="s">
        <v>56</v>
      </c>
      <c r="D20" s="131"/>
      <c r="E20" s="132"/>
      <c r="F20" s="133"/>
      <c r="G20" s="133">
        <f>SUMIF(AG21:AG68,"&lt;&gt;NOR",G21:G68)</f>
        <v>0</v>
      </c>
      <c r="H20" s="133"/>
      <c r="I20" s="133">
        <f>SUM(I21:I68)</f>
        <v>0</v>
      </c>
      <c r="J20" s="133"/>
      <c r="K20" s="134">
        <f>SUM(K21:K68)</f>
        <v>0</v>
      </c>
      <c r="L20" s="128"/>
      <c r="M20" s="128">
        <f>SUM(M21:M68)</f>
        <v>0</v>
      </c>
      <c r="N20" s="128"/>
      <c r="O20" s="128">
        <f>SUM(O21:O68)</f>
        <v>0.72000000000000008</v>
      </c>
      <c r="P20" s="128"/>
      <c r="Q20" s="128">
        <f>SUM(Q21:Q68)</f>
        <v>0</v>
      </c>
      <c r="R20" s="128"/>
      <c r="S20" s="128"/>
      <c r="T20" s="128"/>
      <c r="U20" s="128"/>
      <c r="V20" s="128">
        <f>SUM(V21:V68)</f>
        <v>78.489999999999981</v>
      </c>
      <c r="W20" s="128"/>
      <c r="X20" s="128"/>
      <c r="AG20" t="s">
        <v>90</v>
      </c>
    </row>
    <row r="21" spans="1:60" ht="22.5" outlineLevel="1" x14ac:dyDescent="0.2">
      <c r="A21" s="139">
        <v>9</v>
      </c>
      <c r="B21" s="140" t="s">
        <v>121</v>
      </c>
      <c r="C21" s="148" t="s">
        <v>122</v>
      </c>
      <c r="D21" s="141" t="s">
        <v>108</v>
      </c>
      <c r="E21" s="142">
        <v>55</v>
      </c>
      <c r="F21" s="143">
        <v>0</v>
      </c>
      <c r="G21" s="143">
        <v>0</v>
      </c>
      <c r="H21" s="144">
        <v>0</v>
      </c>
      <c r="I21" s="143">
        <v>0</v>
      </c>
      <c r="J21" s="144">
        <v>0</v>
      </c>
      <c r="K21" s="145">
        <v>0</v>
      </c>
      <c r="L21" s="125">
        <v>21</v>
      </c>
      <c r="M21" s="125">
        <f t="shared" ref="M21:M68" si="0">G21*(1+L21/100)</f>
        <v>0</v>
      </c>
      <c r="N21" s="125">
        <v>4.8700000000000002E-3</v>
      </c>
      <c r="O21" s="125">
        <f t="shared" ref="O21:O68" si="1">ROUND(E21*N21,2)</f>
        <v>0.27</v>
      </c>
      <c r="P21" s="125">
        <v>0</v>
      </c>
      <c r="Q21" s="125">
        <f t="shared" ref="Q21:Q68" si="2">ROUND(E21*P21,2)</f>
        <v>0</v>
      </c>
      <c r="R21" s="125"/>
      <c r="S21" s="125" t="s">
        <v>94</v>
      </c>
      <c r="T21" s="125" t="s">
        <v>95</v>
      </c>
      <c r="U21" s="125">
        <v>0.44556000000000001</v>
      </c>
      <c r="V21" s="125">
        <f t="shared" ref="V21:V68" si="3">ROUND(E21*U21,2)</f>
        <v>24.51</v>
      </c>
      <c r="W21" s="125"/>
      <c r="X21" s="125" t="s">
        <v>96</v>
      </c>
      <c r="Y21" s="116"/>
      <c r="Z21" s="116"/>
      <c r="AA21" s="116"/>
      <c r="AB21" s="116"/>
      <c r="AC21" s="116"/>
      <c r="AD21" s="116"/>
      <c r="AE21" s="116"/>
      <c r="AF21" s="116"/>
      <c r="AG21" s="116" t="s">
        <v>97</v>
      </c>
      <c r="AH21" s="116"/>
      <c r="AI21" s="116"/>
      <c r="AJ21" s="116"/>
      <c r="AK21" s="116"/>
      <c r="AL21" s="116"/>
      <c r="AM21" s="116"/>
      <c r="AN21" s="116"/>
      <c r="AO21" s="116"/>
      <c r="AP21" s="116"/>
      <c r="AQ21" s="116"/>
      <c r="AR21" s="116"/>
      <c r="AS21" s="116"/>
      <c r="AT21" s="116"/>
      <c r="AU21" s="116"/>
      <c r="AV21" s="116"/>
      <c r="AW21" s="116"/>
      <c r="AX21" s="116"/>
      <c r="AY21" s="116"/>
      <c r="AZ21" s="116"/>
      <c r="BA21" s="116"/>
      <c r="BB21" s="116"/>
      <c r="BC21" s="116"/>
      <c r="BD21" s="116"/>
      <c r="BE21" s="116"/>
      <c r="BF21" s="116"/>
      <c r="BG21" s="116"/>
      <c r="BH21" s="116"/>
    </row>
    <row r="22" spans="1:60" ht="22.5" outlineLevel="1" x14ac:dyDescent="0.2">
      <c r="A22" s="139">
        <v>10</v>
      </c>
      <c r="B22" s="140" t="s">
        <v>123</v>
      </c>
      <c r="C22" s="148" t="s">
        <v>124</v>
      </c>
      <c r="D22" s="141" t="s">
        <v>108</v>
      </c>
      <c r="E22" s="142">
        <v>55</v>
      </c>
      <c r="F22" s="143">
        <v>0</v>
      </c>
      <c r="G22" s="143">
        <v>0</v>
      </c>
      <c r="H22" s="144">
        <v>0</v>
      </c>
      <c r="I22" s="143">
        <v>0</v>
      </c>
      <c r="J22" s="144">
        <v>0</v>
      </c>
      <c r="K22" s="145">
        <v>0</v>
      </c>
      <c r="L22" s="125">
        <v>21</v>
      </c>
      <c r="M22" s="125">
        <f t="shared" si="0"/>
        <v>0</v>
      </c>
      <c r="N22" s="125">
        <v>0</v>
      </c>
      <c r="O22" s="125">
        <f t="shared" si="1"/>
        <v>0</v>
      </c>
      <c r="P22" s="125">
        <v>0</v>
      </c>
      <c r="Q22" s="125">
        <f t="shared" si="2"/>
        <v>0</v>
      </c>
      <c r="R22" s="125"/>
      <c r="S22" s="125" t="s">
        <v>113</v>
      </c>
      <c r="T22" s="125" t="s">
        <v>95</v>
      </c>
      <c r="U22" s="125">
        <v>0</v>
      </c>
      <c r="V22" s="125">
        <f t="shared" si="3"/>
        <v>0</v>
      </c>
      <c r="W22" s="125"/>
      <c r="X22" s="125" t="s">
        <v>125</v>
      </c>
      <c r="Y22" s="116"/>
      <c r="Z22" s="116"/>
      <c r="AA22" s="116"/>
      <c r="AB22" s="116"/>
      <c r="AC22" s="116"/>
      <c r="AD22" s="116"/>
      <c r="AE22" s="116"/>
      <c r="AF22" s="116"/>
      <c r="AG22" s="116" t="s">
        <v>126</v>
      </c>
      <c r="AH22" s="116"/>
      <c r="AI22" s="116"/>
      <c r="AJ22" s="116"/>
      <c r="AK22" s="116"/>
      <c r="AL22" s="116"/>
      <c r="AM22" s="116"/>
      <c r="AN22" s="116"/>
      <c r="AO22" s="116"/>
      <c r="AP22" s="116"/>
      <c r="AQ22" s="116"/>
      <c r="AR22" s="116"/>
      <c r="AS22" s="116"/>
      <c r="AT22" s="116"/>
      <c r="AU22" s="116"/>
      <c r="AV22" s="116"/>
      <c r="AW22" s="116"/>
      <c r="AX22" s="116"/>
      <c r="AY22" s="116"/>
      <c r="AZ22" s="116"/>
      <c r="BA22" s="116"/>
      <c r="BB22" s="116"/>
      <c r="BC22" s="116"/>
      <c r="BD22" s="116"/>
      <c r="BE22" s="116"/>
      <c r="BF22" s="116"/>
      <c r="BG22" s="116"/>
      <c r="BH22" s="116"/>
    </row>
    <row r="23" spans="1:60" ht="22.5" outlineLevel="1" x14ac:dyDescent="0.2">
      <c r="A23" s="139">
        <v>11</v>
      </c>
      <c r="B23" s="140" t="s">
        <v>127</v>
      </c>
      <c r="C23" s="148" t="s">
        <v>128</v>
      </c>
      <c r="D23" s="141" t="s">
        <v>108</v>
      </c>
      <c r="E23" s="142">
        <v>47</v>
      </c>
      <c r="F23" s="143">
        <v>0</v>
      </c>
      <c r="G23" s="143">
        <v>0</v>
      </c>
      <c r="H23" s="144">
        <v>0</v>
      </c>
      <c r="I23" s="143">
        <v>0</v>
      </c>
      <c r="J23" s="144">
        <v>0</v>
      </c>
      <c r="K23" s="145">
        <v>0</v>
      </c>
      <c r="L23" s="125">
        <v>21</v>
      </c>
      <c r="M23" s="125">
        <f t="shared" si="0"/>
        <v>0</v>
      </c>
      <c r="N23" s="125">
        <v>4.8900000000000002E-3</v>
      </c>
      <c r="O23" s="125">
        <f t="shared" si="1"/>
        <v>0.23</v>
      </c>
      <c r="P23" s="125">
        <v>0</v>
      </c>
      <c r="Q23" s="125">
        <f t="shared" si="2"/>
        <v>0</v>
      </c>
      <c r="R23" s="125"/>
      <c r="S23" s="125" t="s">
        <v>94</v>
      </c>
      <c r="T23" s="125" t="s">
        <v>95</v>
      </c>
      <c r="U23" s="125">
        <v>0.47355999999999998</v>
      </c>
      <c r="V23" s="125">
        <f t="shared" si="3"/>
        <v>22.26</v>
      </c>
      <c r="W23" s="125"/>
      <c r="X23" s="125" t="s">
        <v>96</v>
      </c>
      <c r="Y23" s="116"/>
      <c r="Z23" s="116"/>
      <c r="AA23" s="116"/>
      <c r="AB23" s="116"/>
      <c r="AC23" s="116"/>
      <c r="AD23" s="116"/>
      <c r="AE23" s="116"/>
      <c r="AF23" s="116"/>
      <c r="AG23" s="116" t="s">
        <v>97</v>
      </c>
      <c r="AH23" s="116"/>
      <c r="AI23" s="116"/>
      <c r="AJ23" s="116"/>
      <c r="AK23" s="116"/>
      <c r="AL23" s="116"/>
      <c r="AM23" s="116"/>
      <c r="AN23" s="116"/>
      <c r="AO23" s="116"/>
      <c r="AP23" s="116"/>
      <c r="AQ23" s="116"/>
      <c r="AR23" s="116"/>
      <c r="AS23" s="116"/>
      <c r="AT23" s="116"/>
      <c r="AU23" s="116"/>
      <c r="AV23" s="116"/>
      <c r="AW23" s="116"/>
      <c r="AX23" s="116"/>
      <c r="AY23" s="116"/>
      <c r="AZ23" s="116"/>
      <c r="BA23" s="116"/>
      <c r="BB23" s="116"/>
      <c r="BC23" s="116"/>
      <c r="BD23" s="116"/>
      <c r="BE23" s="116"/>
      <c r="BF23" s="116"/>
      <c r="BG23" s="116"/>
      <c r="BH23" s="116"/>
    </row>
    <row r="24" spans="1:60" ht="22.5" outlineLevel="1" x14ac:dyDescent="0.2">
      <c r="A24" s="139">
        <v>12</v>
      </c>
      <c r="B24" s="140" t="s">
        <v>129</v>
      </c>
      <c r="C24" s="148" t="s">
        <v>130</v>
      </c>
      <c r="D24" s="141" t="s">
        <v>108</v>
      </c>
      <c r="E24" s="142">
        <v>47</v>
      </c>
      <c r="F24" s="143">
        <v>0</v>
      </c>
      <c r="G24" s="143">
        <v>0</v>
      </c>
      <c r="H24" s="144">
        <v>0</v>
      </c>
      <c r="I24" s="143">
        <v>0</v>
      </c>
      <c r="J24" s="144">
        <v>0</v>
      </c>
      <c r="K24" s="145">
        <v>0</v>
      </c>
      <c r="L24" s="125">
        <v>21</v>
      </c>
      <c r="M24" s="125">
        <f t="shared" si="0"/>
        <v>0</v>
      </c>
      <c r="N24" s="125">
        <v>0</v>
      </c>
      <c r="O24" s="125">
        <f t="shared" si="1"/>
        <v>0</v>
      </c>
      <c r="P24" s="125">
        <v>0</v>
      </c>
      <c r="Q24" s="125">
        <f t="shared" si="2"/>
        <v>0</v>
      </c>
      <c r="R24" s="125"/>
      <c r="S24" s="125" t="s">
        <v>113</v>
      </c>
      <c r="T24" s="125" t="s">
        <v>95</v>
      </c>
      <c r="U24" s="125">
        <v>0</v>
      </c>
      <c r="V24" s="125">
        <f t="shared" si="3"/>
        <v>0</v>
      </c>
      <c r="W24" s="125"/>
      <c r="X24" s="125" t="s">
        <v>125</v>
      </c>
      <c r="Y24" s="116"/>
      <c r="Z24" s="116"/>
      <c r="AA24" s="116"/>
      <c r="AB24" s="116"/>
      <c r="AC24" s="116"/>
      <c r="AD24" s="116"/>
      <c r="AE24" s="116"/>
      <c r="AF24" s="116"/>
      <c r="AG24" s="116" t="s">
        <v>126</v>
      </c>
      <c r="AH24" s="116"/>
      <c r="AI24" s="116"/>
      <c r="AJ24" s="116"/>
      <c r="AK24" s="116"/>
      <c r="AL24" s="116"/>
      <c r="AM24" s="116"/>
      <c r="AN24" s="116"/>
      <c r="AO24" s="116"/>
      <c r="AP24" s="116"/>
      <c r="AQ24" s="116"/>
      <c r="AR24" s="116"/>
      <c r="AS24" s="116"/>
      <c r="AT24" s="116"/>
      <c r="AU24" s="116"/>
      <c r="AV24" s="116"/>
      <c r="AW24" s="116"/>
      <c r="AX24" s="116"/>
      <c r="AY24" s="116"/>
      <c r="AZ24" s="116"/>
      <c r="BA24" s="116"/>
      <c r="BB24" s="116"/>
      <c r="BC24" s="116"/>
      <c r="BD24" s="116"/>
      <c r="BE24" s="116"/>
      <c r="BF24" s="116"/>
      <c r="BG24" s="116"/>
      <c r="BH24" s="116"/>
    </row>
    <row r="25" spans="1:60" outlineLevel="1" x14ac:dyDescent="0.2">
      <c r="A25" s="139">
        <v>13</v>
      </c>
      <c r="B25" s="140" t="s">
        <v>131</v>
      </c>
      <c r="C25" s="148" t="s">
        <v>132</v>
      </c>
      <c r="D25" s="141" t="s">
        <v>108</v>
      </c>
      <c r="E25" s="142">
        <v>30</v>
      </c>
      <c r="F25" s="143">
        <v>0</v>
      </c>
      <c r="G25" s="143">
        <v>0</v>
      </c>
      <c r="H25" s="144">
        <v>0</v>
      </c>
      <c r="I25" s="143">
        <v>0</v>
      </c>
      <c r="J25" s="144">
        <v>0</v>
      </c>
      <c r="K25" s="145">
        <v>0</v>
      </c>
      <c r="L25" s="125">
        <v>21</v>
      </c>
      <c r="M25" s="125">
        <f t="shared" si="0"/>
        <v>0</v>
      </c>
      <c r="N25" s="125">
        <v>5.1399999999999996E-3</v>
      </c>
      <c r="O25" s="125">
        <f t="shared" si="1"/>
        <v>0.15</v>
      </c>
      <c r="P25" s="125">
        <v>0</v>
      </c>
      <c r="Q25" s="125">
        <f t="shared" si="2"/>
        <v>0</v>
      </c>
      <c r="R25" s="125"/>
      <c r="S25" s="125" t="s">
        <v>94</v>
      </c>
      <c r="T25" s="125" t="s">
        <v>95</v>
      </c>
      <c r="U25" s="125">
        <v>0.51456000000000002</v>
      </c>
      <c r="V25" s="125">
        <f t="shared" si="3"/>
        <v>15.44</v>
      </c>
      <c r="W25" s="125"/>
      <c r="X25" s="125" t="s">
        <v>96</v>
      </c>
      <c r="Y25" s="116"/>
      <c r="Z25" s="116"/>
      <c r="AA25" s="116"/>
      <c r="AB25" s="116"/>
      <c r="AC25" s="116"/>
      <c r="AD25" s="116"/>
      <c r="AE25" s="116"/>
      <c r="AF25" s="116"/>
      <c r="AG25" s="116" t="s">
        <v>97</v>
      </c>
      <c r="AH25" s="116"/>
      <c r="AI25" s="116"/>
      <c r="AJ25" s="116"/>
      <c r="AK25" s="116"/>
      <c r="AL25" s="116"/>
      <c r="AM25" s="116"/>
      <c r="AN25" s="116"/>
      <c r="AO25" s="116"/>
      <c r="AP25" s="116"/>
      <c r="AQ25" s="116"/>
      <c r="AR25" s="116"/>
      <c r="AS25" s="116"/>
      <c r="AT25" s="116"/>
      <c r="AU25" s="116"/>
      <c r="AV25" s="116"/>
      <c r="AW25" s="116"/>
      <c r="AX25" s="116"/>
      <c r="AY25" s="116"/>
      <c r="AZ25" s="116"/>
      <c r="BA25" s="116"/>
      <c r="BB25" s="116"/>
      <c r="BC25" s="116"/>
      <c r="BD25" s="116"/>
      <c r="BE25" s="116"/>
      <c r="BF25" s="116"/>
      <c r="BG25" s="116"/>
      <c r="BH25" s="116"/>
    </row>
    <row r="26" spans="1:60" ht="22.5" outlineLevel="1" x14ac:dyDescent="0.2">
      <c r="A26" s="139">
        <v>14</v>
      </c>
      <c r="B26" s="140" t="s">
        <v>133</v>
      </c>
      <c r="C26" s="148" t="s">
        <v>134</v>
      </c>
      <c r="D26" s="141" t="s">
        <v>108</v>
      </c>
      <c r="E26" s="142">
        <v>30</v>
      </c>
      <c r="F26" s="143">
        <v>0</v>
      </c>
      <c r="G26" s="143">
        <v>0</v>
      </c>
      <c r="H26" s="144">
        <v>0</v>
      </c>
      <c r="I26" s="143">
        <v>0</v>
      </c>
      <c r="J26" s="144">
        <v>0</v>
      </c>
      <c r="K26" s="145">
        <v>0</v>
      </c>
      <c r="L26" s="125">
        <v>21</v>
      </c>
      <c r="M26" s="125">
        <f t="shared" si="0"/>
        <v>0</v>
      </c>
      <c r="N26" s="125">
        <v>0</v>
      </c>
      <c r="O26" s="125">
        <f t="shared" si="1"/>
        <v>0</v>
      </c>
      <c r="P26" s="125">
        <v>0</v>
      </c>
      <c r="Q26" s="125">
        <f t="shared" si="2"/>
        <v>0</v>
      </c>
      <c r="R26" s="125" t="s">
        <v>135</v>
      </c>
      <c r="S26" s="125" t="s">
        <v>94</v>
      </c>
      <c r="T26" s="125" t="s">
        <v>95</v>
      </c>
      <c r="U26" s="125">
        <v>0</v>
      </c>
      <c r="V26" s="125">
        <f t="shared" si="3"/>
        <v>0</v>
      </c>
      <c r="W26" s="125"/>
      <c r="X26" s="125" t="s">
        <v>125</v>
      </c>
      <c r="Y26" s="116"/>
      <c r="Z26" s="116"/>
      <c r="AA26" s="116"/>
      <c r="AB26" s="116"/>
      <c r="AC26" s="116"/>
      <c r="AD26" s="116"/>
      <c r="AE26" s="116"/>
      <c r="AF26" s="116"/>
      <c r="AG26" s="116" t="s">
        <v>126</v>
      </c>
      <c r="AH26" s="116"/>
      <c r="AI26" s="116"/>
      <c r="AJ26" s="116"/>
      <c r="AK26" s="116"/>
      <c r="AL26" s="116"/>
      <c r="AM26" s="116"/>
      <c r="AN26" s="116"/>
      <c r="AO26" s="116"/>
      <c r="AP26" s="116"/>
      <c r="AQ26" s="116"/>
      <c r="AR26" s="116"/>
      <c r="AS26" s="116"/>
      <c r="AT26" s="116"/>
      <c r="AU26" s="116"/>
      <c r="AV26" s="116"/>
      <c r="AW26" s="116"/>
      <c r="AX26" s="116"/>
      <c r="AY26" s="116"/>
      <c r="AZ26" s="116"/>
      <c r="BA26" s="116"/>
      <c r="BB26" s="116"/>
      <c r="BC26" s="116"/>
      <c r="BD26" s="116"/>
      <c r="BE26" s="116"/>
      <c r="BF26" s="116"/>
      <c r="BG26" s="116"/>
      <c r="BH26" s="116"/>
    </row>
    <row r="27" spans="1:60" outlineLevel="1" x14ac:dyDescent="0.2">
      <c r="A27" s="139">
        <v>15</v>
      </c>
      <c r="B27" s="140" t="s">
        <v>136</v>
      </c>
      <c r="C27" s="148" t="s">
        <v>137</v>
      </c>
      <c r="D27" s="141" t="s">
        <v>93</v>
      </c>
      <c r="E27" s="142">
        <v>11</v>
      </c>
      <c r="F27" s="143">
        <v>0</v>
      </c>
      <c r="G27" s="143">
        <v>0</v>
      </c>
      <c r="H27" s="144">
        <v>0</v>
      </c>
      <c r="I27" s="143">
        <v>0</v>
      </c>
      <c r="J27" s="144">
        <v>0</v>
      </c>
      <c r="K27" s="145">
        <v>0</v>
      </c>
      <c r="L27" s="125">
        <v>21</v>
      </c>
      <c r="M27" s="125">
        <f t="shared" si="0"/>
        <v>0</v>
      </c>
      <c r="N27" s="125">
        <v>0</v>
      </c>
      <c r="O27" s="125">
        <f t="shared" si="1"/>
        <v>0</v>
      </c>
      <c r="P27" s="125">
        <v>0</v>
      </c>
      <c r="Q27" s="125">
        <f t="shared" si="2"/>
        <v>0</v>
      </c>
      <c r="R27" s="125"/>
      <c r="S27" s="125" t="s">
        <v>94</v>
      </c>
      <c r="T27" s="125" t="s">
        <v>95</v>
      </c>
      <c r="U27" s="125">
        <v>0.22700000000000001</v>
      </c>
      <c r="V27" s="125">
        <f t="shared" si="3"/>
        <v>2.5</v>
      </c>
      <c r="W27" s="125"/>
      <c r="X27" s="125" t="s">
        <v>96</v>
      </c>
      <c r="Y27" s="116"/>
      <c r="Z27" s="116"/>
      <c r="AA27" s="116"/>
      <c r="AB27" s="116"/>
      <c r="AC27" s="116"/>
      <c r="AD27" s="116"/>
      <c r="AE27" s="116"/>
      <c r="AF27" s="116"/>
      <c r="AG27" s="116" t="s">
        <v>97</v>
      </c>
      <c r="AH27" s="116"/>
      <c r="AI27" s="116"/>
      <c r="AJ27" s="116"/>
      <c r="AK27" s="116"/>
      <c r="AL27" s="116"/>
      <c r="AM27" s="116"/>
      <c r="AN27" s="116"/>
      <c r="AO27" s="116"/>
      <c r="AP27" s="116"/>
      <c r="AQ27" s="116"/>
      <c r="AR27" s="116"/>
      <c r="AS27" s="116"/>
      <c r="AT27" s="116"/>
      <c r="AU27" s="116"/>
      <c r="AV27" s="116"/>
      <c r="AW27" s="116"/>
      <c r="AX27" s="116"/>
      <c r="AY27" s="116"/>
      <c r="AZ27" s="116"/>
      <c r="BA27" s="116"/>
      <c r="BB27" s="116"/>
      <c r="BC27" s="116"/>
      <c r="BD27" s="116"/>
      <c r="BE27" s="116"/>
      <c r="BF27" s="116"/>
      <c r="BG27" s="116"/>
      <c r="BH27" s="116"/>
    </row>
    <row r="28" spans="1:60" outlineLevel="1" x14ac:dyDescent="0.2">
      <c r="A28" s="139">
        <v>16</v>
      </c>
      <c r="B28" s="140" t="s">
        <v>138</v>
      </c>
      <c r="C28" s="148" t="s">
        <v>139</v>
      </c>
      <c r="D28" s="141" t="s">
        <v>93</v>
      </c>
      <c r="E28" s="142">
        <v>11</v>
      </c>
      <c r="F28" s="143">
        <v>0</v>
      </c>
      <c r="G28" s="143">
        <v>0</v>
      </c>
      <c r="H28" s="144">
        <v>0</v>
      </c>
      <c r="I28" s="143">
        <v>0</v>
      </c>
      <c r="J28" s="144">
        <v>0</v>
      </c>
      <c r="K28" s="145">
        <v>0</v>
      </c>
      <c r="L28" s="125">
        <v>21</v>
      </c>
      <c r="M28" s="125">
        <f t="shared" si="0"/>
        <v>0</v>
      </c>
      <c r="N28" s="125">
        <v>3.6000000000000002E-4</v>
      </c>
      <c r="O28" s="125">
        <f t="shared" si="1"/>
        <v>0</v>
      </c>
      <c r="P28" s="125">
        <v>0</v>
      </c>
      <c r="Q28" s="125">
        <f t="shared" si="2"/>
        <v>0</v>
      </c>
      <c r="R28" s="125" t="s">
        <v>135</v>
      </c>
      <c r="S28" s="125" t="s">
        <v>94</v>
      </c>
      <c r="T28" s="125" t="s">
        <v>95</v>
      </c>
      <c r="U28" s="125">
        <v>0</v>
      </c>
      <c r="V28" s="125">
        <f t="shared" si="3"/>
        <v>0</v>
      </c>
      <c r="W28" s="125"/>
      <c r="X28" s="125" t="s">
        <v>125</v>
      </c>
      <c r="Y28" s="116"/>
      <c r="Z28" s="116"/>
      <c r="AA28" s="116"/>
      <c r="AB28" s="116"/>
      <c r="AC28" s="116"/>
      <c r="AD28" s="116"/>
      <c r="AE28" s="116"/>
      <c r="AF28" s="116"/>
      <c r="AG28" s="116" t="s">
        <v>126</v>
      </c>
      <c r="AH28" s="116"/>
      <c r="AI28" s="116"/>
      <c r="AJ28" s="116"/>
      <c r="AK28" s="116"/>
      <c r="AL28" s="116"/>
      <c r="AM28" s="116"/>
      <c r="AN28" s="116"/>
      <c r="AO28" s="116"/>
      <c r="AP28" s="116"/>
      <c r="AQ28" s="116"/>
      <c r="AR28" s="116"/>
      <c r="AS28" s="116"/>
      <c r="AT28" s="116"/>
      <c r="AU28" s="116"/>
      <c r="AV28" s="116"/>
      <c r="AW28" s="116"/>
      <c r="AX28" s="116"/>
      <c r="AY28" s="116"/>
      <c r="AZ28" s="116"/>
      <c r="BA28" s="116"/>
      <c r="BB28" s="116"/>
      <c r="BC28" s="116"/>
      <c r="BD28" s="116"/>
      <c r="BE28" s="116"/>
      <c r="BF28" s="116"/>
      <c r="BG28" s="116"/>
      <c r="BH28" s="116"/>
    </row>
    <row r="29" spans="1:60" outlineLevel="1" x14ac:dyDescent="0.2">
      <c r="A29" s="139">
        <v>17</v>
      </c>
      <c r="B29" s="140" t="s">
        <v>136</v>
      </c>
      <c r="C29" s="148" t="s">
        <v>137</v>
      </c>
      <c r="D29" s="141" t="s">
        <v>93</v>
      </c>
      <c r="E29" s="142">
        <v>4</v>
      </c>
      <c r="F29" s="143">
        <v>0</v>
      </c>
      <c r="G29" s="143">
        <v>0</v>
      </c>
      <c r="H29" s="144">
        <v>0</v>
      </c>
      <c r="I29" s="143">
        <v>0</v>
      </c>
      <c r="J29" s="144">
        <v>0</v>
      </c>
      <c r="K29" s="145">
        <v>0</v>
      </c>
      <c r="L29" s="125">
        <v>21</v>
      </c>
      <c r="M29" s="125">
        <f t="shared" si="0"/>
        <v>0</v>
      </c>
      <c r="N29" s="125">
        <v>0</v>
      </c>
      <c r="O29" s="125">
        <f t="shared" si="1"/>
        <v>0</v>
      </c>
      <c r="P29" s="125">
        <v>0</v>
      </c>
      <c r="Q29" s="125">
        <f t="shared" si="2"/>
        <v>0</v>
      </c>
      <c r="R29" s="125"/>
      <c r="S29" s="125" t="s">
        <v>94</v>
      </c>
      <c r="T29" s="125" t="s">
        <v>95</v>
      </c>
      <c r="U29" s="125">
        <v>0.22700000000000001</v>
      </c>
      <c r="V29" s="125">
        <f t="shared" si="3"/>
        <v>0.91</v>
      </c>
      <c r="W29" s="125"/>
      <c r="X29" s="125" t="s">
        <v>96</v>
      </c>
      <c r="Y29" s="116"/>
      <c r="Z29" s="116"/>
      <c r="AA29" s="116"/>
      <c r="AB29" s="116"/>
      <c r="AC29" s="116"/>
      <c r="AD29" s="116"/>
      <c r="AE29" s="116"/>
      <c r="AF29" s="116"/>
      <c r="AG29" s="116" t="s">
        <v>97</v>
      </c>
      <c r="AH29" s="116"/>
      <c r="AI29" s="116"/>
      <c r="AJ29" s="116"/>
      <c r="AK29" s="116"/>
      <c r="AL29" s="116"/>
      <c r="AM29" s="116"/>
      <c r="AN29" s="116"/>
      <c r="AO29" s="116"/>
      <c r="AP29" s="116"/>
      <c r="AQ29" s="116"/>
      <c r="AR29" s="116"/>
      <c r="AS29" s="116"/>
      <c r="AT29" s="116"/>
      <c r="AU29" s="116"/>
      <c r="AV29" s="116"/>
      <c r="AW29" s="116"/>
      <c r="AX29" s="116"/>
      <c r="AY29" s="116"/>
      <c r="AZ29" s="116"/>
      <c r="BA29" s="116"/>
      <c r="BB29" s="116"/>
      <c r="BC29" s="116"/>
      <c r="BD29" s="116"/>
      <c r="BE29" s="116"/>
      <c r="BF29" s="116"/>
      <c r="BG29" s="116"/>
      <c r="BH29" s="116"/>
    </row>
    <row r="30" spans="1:60" outlineLevel="1" x14ac:dyDescent="0.2">
      <c r="A30" s="139">
        <v>18</v>
      </c>
      <c r="B30" s="140" t="s">
        <v>140</v>
      </c>
      <c r="C30" s="148" t="s">
        <v>141</v>
      </c>
      <c r="D30" s="141" t="s">
        <v>93</v>
      </c>
      <c r="E30" s="142">
        <v>4</v>
      </c>
      <c r="F30" s="143">
        <v>0</v>
      </c>
      <c r="G30" s="143">
        <v>0</v>
      </c>
      <c r="H30" s="144">
        <v>0</v>
      </c>
      <c r="I30" s="143">
        <v>0</v>
      </c>
      <c r="J30" s="144">
        <v>0</v>
      </c>
      <c r="K30" s="145">
        <v>0</v>
      </c>
      <c r="L30" s="125">
        <v>21</v>
      </c>
      <c r="M30" s="125">
        <f t="shared" si="0"/>
        <v>0</v>
      </c>
      <c r="N30" s="125">
        <v>3.6000000000000002E-4</v>
      </c>
      <c r="O30" s="125">
        <f t="shared" si="1"/>
        <v>0</v>
      </c>
      <c r="P30" s="125">
        <v>0</v>
      </c>
      <c r="Q30" s="125">
        <f t="shared" si="2"/>
        <v>0</v>
      </c>
      <c r="R30" s="125"/>
      <c r="S30" s="125" t="s">
        <v>113</v>
      </c>
      <c r="T30" s="125" t="s">
        <v>95</v>
      </c>
      <c r="U30" s="125">
        <v>0</v>
      </c>
      <c r="V30" s="125">
        <f t="shared" si="3"/>
        <v>0</v>
      </c>
      <c r="W30" s="125"/>
      <c r="X30" s="125" t="s">
        <v>125</v>
      </c>
      <c r="Y30" s="116"/>
      <c r="Z30" s="116"/>
      <c r="AA30" s="116"/>
      <c r="AB30" s="116"/>
      <c r="AC30" s="116"/>
      <c r="AD30" s="116"/>
      <c r="AE30" s="116"/>
      <c r="AF30" s="116"/>
      <c r="AG30" s="116" t="s">
        <v>126</v>
      </c>
      <c r="AH30" s="116"/>
      <c r="AI30" s="116"/>
      <c r="AJ30" s="116"/>
      <c r="AK30" s="116"/>
      <c r="AL30" s="116"/>
      <c r="AM30" s="116"/>
      <c r="AN30" s="116"/>
      <c r="AO30" s="116"/>
      <c r="AP30" s="116"/>
      <c r="AQ30" s="116"/>
      <c r="AR30" s="116"/>
      <c r="AS30" s="116"/>
      <c r="AT30" s="116"/>
      <c r="AU30" s="116"/>
      <c r="AV30" s="116"/>
      <c r="AW30" s="116"/>
      <c r="AX30" s="116"/>
      <c r="AY30" s="116"/>
      <c r="AZ30" s="116"/>
      <c r="BA30" s="116"/>
      <c r="BB30" s="116"/>
      <c r="BC30" s="116"/>
      <c r="BD30" s="116"/>
      <c r="BE30" s="116"/>
      <c r="BF30" s="116"/>
      <c r="BG30" s="116"/>
      <c r="BH30" s="116"/>
    </row>
    <row r="31" spans="1:60" outlineLevel="1" x14ac:dyDescent="0.2">
      <c r="A31" s="139">
        <v>19</v>
      </c>
      <c r="B31" s="140" t="s">
        <v>142</v>
      </c>
      <c r="C31" s="148" t="s">
        <v>143</v>
      </c>
      <c r="D31" s="141" t="s">
        <v>93</v>
      </c>
      <c r="E31" s="142">
        <v>1</v>
      </c>
      <c r="F31" s="143">
        <v>0</v>
      </c>
      <c r="G31" s="143">
        <v>0</v>
      </c>
      <c r="H31" s="144">
        <v>0</v>
      </c>
      <c r="I31" s="143">
        <v>0</v>
      </c>
      <c r="J31" s="144">
        <v>0</v>
      </c>
      <c r="K31" s="145">
        <v>0</v>
      </c>
      <c r="L31" s="125">
        <v>21</v>
      </c>
      <c r="M31" s="125">
        <f t="shared" si="0"/>
        <v>0</v>
      </c>
      <c r="N31" s="125">
        <v>0</v>
      </c>
      <c r="O31" s="125">
        <f t="shared" si="1"/>
        <v>0</v>
      </c>
      <c r="P31" s="125">
        <v>0</v>
      </c>
      <c r="Q31" s="125">
        <f t="shared" si="2"/>
        <v>0</v>
      </c>
      <c r="R31" s="125"/>
      <c r="S31" s="125" t="s">
        <v>94</v>
      </c>
      <c r="T31" s="125" t="s">
        <v>94</v>
      </c>
      <c r="U31" s="125">
        <v>0.11</v>
      </c>
      <c r="V31" s="125">
        <f t="shared" si="3"/>
        <v>0.11</v>
      </c>
      <c r="W31" s="125"/>
      <c r="X31" s="125" t="s">
        <v>96</v>
      </c>
      <c r="Y31" s="116"/>
      <c r="Z31" s="116"/>
      <c r="AA31" s="116"/>
      <c r="AB31" s="116"/>
      <c r="AC31" s="116"/>
      <c r="AD31" s="116"/>
      <c r="AE31" s="116"/>
      <c r="AF31" s="116"/>
      <c r="AG31" s="116" t="s">
        <v>97</v>
      </c>
      <c r="AH31" s="116"/>
      <c r="AI31" s="116"/>
      <c r="AJ31" s="116"/>
      <c r="AK31" s="116"/>
      <c r="AL31" s="116"/>
      <c r="AM31" s="116"/>
      <c r="AN31" s="116"/>
      <c r="AO31" s="116"/>
      <c r="AP31" s="116"/>
      <c r="AQ31" s="116"/>
      <c r="AR31" s="116"/>
      <c r="AS31" s="116"/>
      <c r="AT31" s="116"/>
      <c r="AU31" s="116"/>
      <c r="AV31" s="116"/>
      <c r="AW31" s="116"/>
      <c r="AX31" s="116"/>
      <c r="AY31" s="116"/>
      <c r="AZ31" s="116"/>
      <c r="BA31" s="116"/>
      <c r="BB31" s="116"/>
      <c r="BC31" s="116"/>
      <c r="BD31" s="116"/>
      <c r="BE31" s="116"/>
      <c r="BF31" s="116"/>
      <c r="BG31" s="116"/>
      <c r="BH31" s="116"/>
    </row>
    <row r="32" spans="1:60" ht="22.5" outlineLevel="1" x14ac:dyDescent="0.2">
      <c r="A32" s="139">
        <v>20</v>
      </c>
      <c r="B32" s="140" t="s">
        <v>144</v>
      </c>
      <c r="C32" s="148" t="s">
        <v>145</v>
      </c>
      <c r="D32" s="141" t="s">
        <v>93</v>
      </c>
      <c r="E32" s="142">
        <v>1</v>
      </c>
      <c r="F32" s="143">
        <v>0</v>
      </c>
      <c r="G32" s="143">
        <v>0</v>
      </c>
      <c r="H32" s="144">
        <v>0</v>
      </c>
      <c r="I32" s="143">
        <v>0</v>
      </c>
      <c r="J32" s="144">
        <v>0</v>
      </c>
      <c r="K32" s="145">
        <v>0</v>
      </c>
      <c r="L32" s="125">
        <v>21</v>
      </c>
      <c r="M32" s="125">
        <f t="shared" si="0"/>
        <v>0</v>
      </c>
      <c r="N32" s="125">
        <v>4.0000000000000002E-4</v>
      </c>
      <c r="O32" s="125">
        <f t="shared" si="1"/>
        <v>0</v>
      </c>
      <c r="P32" s="125">
        <v>0</v>
      </c>
      <c r="Q32" s="125">
        <f t="shared" si="2"/>
        <v>0</v>
      </c>
      <c r="R32" s="125" t="s">
        <v>135</v>
      </c>
      <c r="S32" s="125" t="s">
        <v>94</v>
      </c>
      <c r="T32" s="125" t="s">
        <v>94</v>
      </c>
      <c r="U32" s="125">
        <v>0</v>
      </c>
      <c r="V32" s="125">
        <f t="shared" si="3"/>
        <v>0</v>
      </c>
      <c r="W32" s="125"/>
      <c r="X32" s="125" t="s">
        <v>125</v>
      </c>
      <c r="Y32" s="116"/>
      <c r="Z32" s="116"/>
      <c r="AA32" s="116"/>
      <c r="AB32" s="116"/>
      <c r="AC32" s="116"/>
      <c r="AD32" s="116"/>
      <c r="AE32" s="116"/>
      <c r="AF32" s="116"/>
      <c r="AG32" s="116" t="s">
        <v>126</v>
      </c>
      <c r="AH32" s="116"/>
      <c r="AI32" s="116"/>
      <c r="AJ32" s="116"/>
      <c r="AK32" s="116"/>
      <c r="AL32" s="116"/>
      <c r="AM32" s="116"/>
      <c r="AN32" s="116"/>
      <c r="AO32" s="116"/>
      <c r="AP32" s="116"/>
      <c r="AQ32" s="116"/>
      <c r="AR32" s="116"/>
      <c r="AS32" s="116"/>
      <c r="AT32" s="116"/>
      <c r="AU32" s="116"/>
      <c r="AV32" s="116"/>
      <c r="AW32" s="116"/>
      <c r="AX32" s="116"/>
      <c r="AY32" s="116"/>
      <c r="AZ32" s="116"/>
      <c r="BA32" s="116"/>
      <c r="BB32" s="116"/>
      <c r="BC32" s="116"/>
      <c r="BD32" s="116"/>
      <c r="BE32" s="116"/>
      <c r="BF32" s="116"/>
      <c r="BG32" s="116"/>
      <c r="BH32" s="116"/>
    </row>
    <row r="33" spans="1:60" ht="22.5" outlineLevel="1" x14ac:dyDescent="0.2">
      <c r="A33" s="139">
        <v>21</v>
      </c>
      <c r="B33" s="140" t="s">
        <v>127</v>
      </c>
      <c r="C33" s="148" t="s">
        <v>128</v>
      </c>
      <c r="D33" s="141" t="s">
        <v>108</v>
      </c>
      <c r="E33" s="142">
        <v>3</v>
      </c>
      <c r="F33" s="143">
        <v>0</v>
      </c>
      <c r="G33" s="143">
        <v>0</v>
      </c>
      <c r="H33" s="144">
        <v>0</v>
      </c>
      <c r="I33" s="143">
        <v>0</v>
      </c>
      <c r="J33" s="144">
        <v>0</v>
      </c>
      <c r="K33" s="145">
        <v>0</v>
      </c>
      <c r="L33" s="125">
        <v>21</v>
      </c>
      <c r="M33" s="125">
        <f t="shared" si="0"/>
        <v>0</v>
      </c>
      <c r="N33" s="125">
        <v>4.8900000000000002E-3</v>
      </c>
      <c r="O33" s="125">
        <f t="shared" si="1"/>
        <v>0.01</v>
      </c>
      <c r="P33" s="125">
        <v>0</v>
      </c>
      <c r="Q33" s="125">
        <f t="shared" si="2"/>
        <v>0</v>
      </c>
      <c r="R33" s="125"/>
      <c r="S33" s="125" t="s">
        <v>94</v>
      </c>
      <c r="T33" s="125" t="s">
        <v>95</v>
      </c>
      <c r="U33" s="125">
        <v>0.47355999999999998</v>
      </c>
      <c r="V33" s="125">
        <f t="shared" si="3"/>
        <v>1.42</v>
      </c>
      <c r="W33" s="125"/>
      <c r="X33" s="125" t="s">
        <v>96</v>
      </c>
      <c r="Y33" s="116"/>
      <c r="Z33" s="116"/>
      <c r="AA33" s="116"/>
      <c r="AB33" s="116"/>
      <c r="AC33" s="116"/>
      <c r="AD33" s="116"/>
      <c r="AE33" s="116"/>
      <c r="AF33" s="116"/>
      <c r="AG33" s="116" t="s">
        <v>97</v>
      </c>
      <c r="AH33" s="116"/>
      <c r="AI33" s="116"/>
      <c r="AJ33" s="116"/>
      <c r="AK33" s="116"/>
      <c r="AL33" s="116"/>
      <c r="AM33" s="116"/>
      <c r="AN33" s="116"/>
      <c r="AO33" s="116"/>
      <c r="AP33" s="116"/>
      <c r="AQ33" s="116"/>
      <c r="AR33" s="116"/>
      <c r="AS33" s="116"/>
      <c r="AT33" s="116"/>
      <c r="AU33" s="116"/>
      <c r="AV33" s="116"/>
      <c r="AW33" s="116"/>
      <c r="AX33" s="116"/>
      <c r="AY33" s="116"/>
      <c r="AZ33" s="116"/>
      <c r="BA33" s="116"/>
      <c r="BB33" s="116"/>
      <c r="BC33" s="116"/>
      <c r="BD33" s="116"/>
      <c r="BE33" s="116"/>
      <c r="BF33" s="116"/>
      <c r="BG33" s="116"/>
      <c r="BH33" s="116"/>
    </row>
    <row r="34" spans="1:60" outlineLevel="1" x14ac:dyDescent="0.2">
      <c r="A34" s="139">
        <v>22</v>
      </c>
      <c r="B34" s="140" t="s">
        <v>146</v>
      </c>
      <c r="C34" s="148" t="s">
        <v>147</v>
      </c>
      <c r="D34" s="141" t="s">
        <v>108</v>
      </c>
      <c r="E34" s="142">
        <v>3</v>
      </c>
      <c r="F34" s="143">
        <v>0</v>
      </c>
      <c r="G34" s="143">
        <v>0</v>
      </c>
      <c r="H34" s="144">
        <v>0</v>
      </c>
      <c r="I34" s="143">
        <v>0</v>
      </c>
      <c r="J34" s="144">
        <v>0</v>
      </c>
      <c r="K34" s="145">
        <v>0</v>
      </c>
      <c r="L34" s="125">
        <v>21</v>
      </c>
      <c r="M34" s="125">
        <f t="shared" si="0"/>
        <v>0</v>
      </c>
      <c r="N34" s="125">
        <v>1.6999999999999999E-3</v>
      </c>
      <c r="O34" s="125">
        <f t="shared" si="1"/>
        <v>0.01</v>
      </c>
      <c r="P34" s="125">
        <v>0</v>
      </c>
      <c r="Q34" s="125">
        <f t="shared" si="2"/>
        <v>0</v>
      </c>
      <c r="R34" s="125"/>
      <c r="S34" s="125" t="s">
        <v>113</v>
      </c>
      <c r="T34" s="125" t="s">
        <v>94</v>
      </c>
      <c r="U34" s="125">
        <v>0</v>
      </c>
      <c r="V34" s="125">
        <f t="shared" si="3"/>
        <v>0</v>
      </c>
      <c r="W34" s="125"/>
      <c r="X34" s="125" t="s">
        <v>125</v>
      </c>
      <c r="Y34" s="116"/>
      <c r="Z34" s="116"/>
      <c r="AA34" s="116"/>
      <c r="AB34" s="116"/>
      <c r="AC34" s="116"/>
      <c r="AD34" s="116"/>
      <c r="AE34" s="116"/>
      <c r="AF34" s="116"/>
      <c r="AG34" s="116" t="s">
        <v>126</v>
      </c>
      <c r="AH34" s="116"/>
      <c r="AI34" s="116"/>
      <c r="AJ34" s="116"/>
      <c r="AK34" s="116"/>
      <c r="AL34" s="116"/>
      <c r="AM34" s="116"/>
      <c r="AN34" s="116"/>
      <c r="AO34" s="116"/>
      <c r="AP34" s="116"/>
      <c r="AQ34" s="116"/>
      <c r="AR34" s="116"/>
      <c r="AS34" s="116"/>
      <c r="AT34" s="116"/>
      <c r="AU34" s="116"/>
      <c r="AV34" s="116"/>
      <c r="AW34" s="116"/>
      <c r="AX34" s="116"/>
      <c r="AY34" s="116"/>
      <c r="AZ34" s="116"/>
      <c r="BA34" s="116"/>
      <c r="BB34" s="116"/>
      <c r="BC34" s="116"/>
      <c r="BD34" s="116"/>
      <c r="BE34" s="116"/>
      <c r="BF34" s="116"/>
      <c r="BG34" s="116"/>
      <c r="BH34" s="116"/>
    </row>
    <row r="35" spans="1:60" ht="22.5" outlineLevel="1" x14ac:dyDescent="0.2">
      <c r="A35" s="139">
        <v>23</v>
      </c>
      <c r="B35" s="140" t="s">
        <v>148</v>
      </c>
      <c r="C35" s="148" t="s">
        <v>149</v>
      </c>
      <c r="D35" s="141" t="s">
        <v>108</v>
      </c>
      <c r="E35" s="142">
        <v>1.5</v>
      </c>
      <c r="F35" s="143">
        <v>0</v>
      </c>
      <c r="G35" s="143">
        <v>0</v>
      </c>
      <c r="H35" s="144">
        <v>0</v>
      </c>
      <c r="I35" s="143">
        <v>0</v>
      </c>
      <c r="J35" s="144">
        <v>0</v>
      </c>
      <c r="K35" s="145">
        <v>0</v>
      </c>
      <c r="L35" s="125">
        <v>21</v>
      </c>
      <c r="M35" s="125">
        <f t="shared" si="0"/>
        <v>0</v>
      </c>
      <c r="N35" s="125">
        <v>4.8900000000000002E-3</v>
      </c>
      <c r="O35" s="125">
        <f t="shared" si="1"/>
        <v>0.01</v>
      </c>
      <c r="P35" s="125">
        <v>0</v>
      </c>
      <c r="Q35" s="125">
        <f t="shared" si="2"/>
        <v>0</v>
      </c>
      <c r="R35" s="125"/>
      <c r="S35" s="125" t="s">
        <v>113</v>
      </c>
      <c r="T35" s="125" t="s">
        <v>95</v>
      </c>
      <c r="U35" s="125">
        <v>0.47355999999999998</v>
      </c>
      <c r="V35" s="125">
        <f t="shared" si="3"/>
        <v>0.71</v>
      </c>
      <c r="W35" s="125"/>
      <c r="X35" s="125" t="s">
        <v>96</v>
      </c>
      <c r="Y35" s="116"/>
      <c r="Z35" s="116"/>
      <c r="AA35" s="116"/>
      <c r="AB35" s="116"/>
      <c r="AC35" s="116"/>
      <c r="AD35" s="116"/>
      <c r="AE35" s="116"/>
      <c r="AF35" s="116"/>
      <c r="AG35" s="116" t="s">
        <v>97</v>
      </c>
      <c r="AH35" s="116"/>
      <c r="AI35" s="116"/>
      <c r="AJ35" s="116"/>
      <c r="AK35" s="116"/>
      <c r="AL35" s="116"/>
      <c r="AM35" s="116"/>
      <c r="AN35" s="116"/>
      <c r="AO35" s="116"/>
      <c r="AP35" s="116"/>
      <c r="AQ35" s="116"/>
      <c r="AR35" s="116"/>
      <c r="AS35" s="116"/>
      <c r="AT35" s="116"/>
      <c r="AU35" s="116"/>
      <c r="AV35" s="116"/>
      <c r="AW35" s="116"/>
      <c r="AX35" s="116"/>
      <c r="AY35" s="116"/>
      <c r="AZ35" s="116"/>
      <c r="BA35" s="116"/>
      <c r="BB35" s="116"/>
      <c r="BC35" s="116"/>
      <c r="BD35" s="116"/>
      <c r="BE35" s="116"/>
      <c r="BF35" s="116"/>
      <c r="BG35" s="116"/>
      <c r="BH35" s="116"/>
    </row>
    <row r="36" spans="1:60" outlineLevel="1" x14ac:dyDescent="0.2">
      <c r="A36" s="139">
        <v>24</v>
      </c>
      <c r="B36" s="140" t="s">
        <v>150</v>
      </c>
      <c r="C36" s="148" t="s">
        <v>151</v>
      </c>
      <c r="D36" s="141" t="s">
        <v>108</v>
      </c>
      <c r="E36" s="142">
        <v>1.5</v>
      </c>
      <c r="F36" s="143">
        <v>0</v>
      </c>
      <c r="G36" s="143">
        <v>0</v>
      </c>
      <c r="H36" s="144">
        <v>0</v>
      </c>
      <c r="I36" s="143">
        <v>0</v>
      </c>
      <c r="J36" s="144">
        <v>0</v>
      </c>
      <c r="K36" s="145">
        <v>0</v>
      </c>
      <c r="L36" s="125">
        <v>21</v>
      </c>
      <c r="M36" s="125">
        <f t="shared" si="0"/>
        <v>0</v>
      </c>
      <c r="N36" s="125">
        <v>3.47E-3</v>
      </c>
      <c r="O36" s="125">
        <f t="shared" si="1"/>
        <v>0.01</v>
      </c>
      <c r="P36" s="125">
        <v>0</v>
      </c>
      <c r="Q36" s="125">
        <f t="shared" si="2"/>
        <v>0</v>
      </c>
      <c r="R36" s="125" t="s">
        <v>135</v>
      </c>
      <c r="S36" s="125" t="s">
        <v>94</v>
      </c>
      <c r="T36" s="125" t="s">
        <v>94</v>
      </c>
      <c r="U36" s="125">
        <v>0</v>
      </c>
      <c r="V36" s="125">
        <f t="shared" si="3"/>
        <v>0</v>
      </c>
      <c r="W36" s="125"/>
      <c r="X36" s="125" t="s">
        <v>125</v>
      </c>
      <c r="Y36" s="116"/>
      <c r="Z36" s="116"/>
      <c r="AA36" s="116"/>
      <c r="AB36" s="116"/>
      <c r="AC36" s="116"/>
      <c r="AD36" s="116"/>
      <c r="AE36" s="116"/>
      <c r="AF36" s="116"/>
      <c r="AG36" s="116" t="s">
        <v>126</v>
      </c>
      <c r="AH36" s="116"/>
      <c r="AI36" s="116"/>
      <c r="AJ36" s="116"/>
      <c r="AK36" s="116"/>
      <c r="AL36" s="116"/>
      <c r="AM36" s="116"/>
      <c r="AN36" s="116"/>
      <c r="AO36" s="116"/>
      <c r="AP36" s="116"/>
      <c r="AQ36" s="116"/>
      <c r="AR36" s="116"/>
      <c r="AS36" s="116"/>
      <c r="AT36" s="116"/>
      <c r="AU36" s="116"/>
      <c r="AV36" s="116"/>
      <c r="AW36" s="116"/>
      <c r="AX36" s="116"/>
      <c r="AY36" s="116"/>
      <c r="AZ36" s="116"/>
      <c r="BA36" s="116"/>
      <c r="BB36" s="116"/>
      <c r="BC36" s="116"/>
      <c r="BD36" s="116"/>
      <c r="BE36" s="116"/>
      <c r="BF36" s="116"/>
      <c r="BG36" s="116"/>
      <c r="BH36" s="116"/>
    </row>
    <row r="37" spans="1:60" outlineLevel="1" x14ac:dyDescent="0.2">
      <c r="A37" s="139">
        <v>25</v>
      </c>
      <c r="B37" s="140" t="s">
        <v>152</v>
      </c>
      <c r="C37" s="148" t="s">
        <v>153</v>
      </c>
      <c r="D37" s="141" t="s">
        <v>108</v>
      </c>
      <c r="E37" s="142">
        <v>3</v>
      </c>
      <c r="F37" s="143">
        <v>0</v>
      </c>
      <c r="G37" s="143">
        <v>0</v>
      </c>
      <c r="H37" s="144">
        <v>0</v>
      </c>
      <c r="I37" s="143">
        <v>0</v>
      </c>
      <c r="J37" s="144">
        <v>0</v>
      </c>
      <c r="K37" s="145">
        <v>0</v>
      </c>
      <c r="L37" s="125">
        <v>21</v>
      </c>
      <c r="M37" s="125">
        <f t="shared" si="0"/>
        <v>0</v>
      </c>
      <c r="N37" s="125">
        <v>3.8999999999999999E-4</v>
      </c>
      <c r="O37" s="125">
        <f t="shared" si="1"/>
        <v>0</v>
      </c>
      <c r="P37" s="125">
        <v>0</v>
      </c>
      <c r="Q37" s="125">
        <f t="shared" si="2"/>
        <v>0</v>
      </c>
      <c r="R37" s="125"/>
      <c r="S37" s="125" t="s">
        <v>94</v>
      </c>
      <c r="T37" s="125" t="s">
        <v>94</v>
      </c>
      <c r="U37" s="125">
        <v>0.46860000000000002</v>
      </c>
      <c r="V37" s="125">
        <f t="shared" si="3"/>
        <v>1.41</v>
      </c>
      <c r="W37" s="125"/>
      <c r="X37" s="125" t="s">
        <v>96</v>
      </c>
      <c r="Y37" s="116"/>
      <c r="Z37" s="116"/>
      <c r="AA37" s="116"/>
      <c r="AB37" s="116"/>
      <c r="AC37" s="116"/>
      <c r="AD37" s="116"/>
      <c r="AE37" s="116"/>
      <c r="AF37" s="116"/>
      <c r="AG37" s="116" t="s">
        <v>97</v>
      </c>
      <c r="AH37" s="116"/>
      <c r="AI37" s="116"/>
      <c r="AJ37" s="116"/>
      <c r="AK37" s="116"/>
      <c r="AL37" s="116"/>
      <c r="AM37" s="116"/>
      <c r="AN37" s="116"/>
      <c r="AO37" s="116"/>
      <c r="AP37" s="116"/>
      <c r="AQ37" s="116"/>
      <c r="AR37" s="116"/>
      <c r="AS37" s="116"/>
      <c r="AT37" s="116"/>
      <c r="AU37" s="116"/>
      <c r="AV37" s="116"/>
      <c r="AW37" s="116"/>
      <c r="AX37" s="116"/>
      <c r="AY37" s="116"/>
      <c r="AZ37" s="116"/>
      <c r="BA37" s="116"/>
      <c r="BB37" s="116"/>
      <c r="BC37" s="116"/>
      <c r="BD37" s="116"/>
      <c r="BE37" s="116"/>
      <c r="BF37" s="116"/>
      <c r="BG37" s="116"/>
      <c r="BH37" s="116"/>
    </row>
    <row r="38" spans="1:60" outlineLevel="1" x14ac:dyDescent="0.2">
      <c r="A38" s="139">
        <v>26</v>
      </c>
      <c r="B38" s="140" t="s">
        <v>154</v>
      </c>
      <c r="C38" s="148" t="s">
        <v>155</v>
      </c>
      <c r="D38" s="141" t="s">
        <v>108</v>
      </c>
      <c r="E38" s="142">
        <v>3</v>
      </c>
      <c r="F38" s="143">
        <v>0</v>
      </c>
      <c r="G38" s="143">
        <v>0</v>
      </c>
      <c r="H38" s="144">
        <v>0</v>
      </c>
      <c r="I38" s="143">
        <v>0</v>
      </c>
      <c r="J38" s="144">
        <v>0</v>
      </c>
      <c r="K38" s="145">
        <v>0</v>
      </c>
      <c r="L38" s="125">
        <v>21</v>
      </c>
      <c r="M38" s="125">
        <f t="shared" si="0"/>
        <v>0</v>
      </c>
      <c r="N38" s="125">
        <v>4.8700000000000002E-3</v>
      </c>
      <c r="O38" s="125">
        <f t="shared" si="1"/>
        <v>0.01</v>
      </c>
      <c r="P38" s="125">
        <v>0</v>
      </c>
      <c r="Q38" s="125">
        <f t="shared" si="2"/>
        <v>0</v>
      </c>
      <c r="R38" s="125"/>
      <c r="S38" s="125" t="s">
        <v>113</v>
      </c>
      <c r="T38" s="125" t="s">
        <v>94</v>
      </c>
      <c r="U38" s="125">
        <v>0</v>
      </c>
      <c r="V38" s="125">
        <f t="shared" si="3"/>
        <v>0</v>
      </c>
      <c r="W38" s="125"/>
      <c r="X38" s="125" t="s">
        <v>125</v>
      </c>
      <c r="Y38" s="116"/>
      <c r="Z38" s="116"/>
      <c r="AA38" s="116"/>
      <c r="AB38" s="116"/>
      <c r="AC38" s="116"/>
      <c r="AD38" s="116"/>
      <c r="AE38" s="116"/>
      <c r="AF38" s="116"/>
      <c r="AG38" s="116" t="s">
        <v>126</v>
      </c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116"/>
      <c r="BE38" s="116"/>
      <c r="BF38" s="116"/>
      <c r="BG38" s="116"/>
      <c r="BH38" s="116"/>
    </row>
    <row r="39" spans="1:60" outlineLevel="1" x14ac:dyDescent="0.2">
      <c r="A39" s="139">
        <v>27</v>
      </c>
      <c r="B39" s="140" t="s">
        <v>156</v>
      </c>
      <c r="C39" s="148" t="s">
        <v>157</v>
      </c>
      <c r="D39" s="141" t="s">
        <v>158</v>
      </c>
      <c r="E39" s="142">
        <v>1</v>
      </c>
      <c r="F39" s="143">
        <v>0</v>
      </c>
      <c r="G39" s="143">
        <v>0</v>
      </c>
      <c r="H39" s="144">
        <v>0</v>
      </c>
      <c r="I39" s="143">
        <v>0</v>
      </c>
      <c r="J39" s="144">
        <v>0</v>
      </c>
      <c r="K39" s="145">
        <v>0</v>
      </c>
      <c r="L39" s="125">
        <v>21</v>
      </c>
      <c r="M39" s="125">
        <f t="shared" si="0"/>
        <v>0</v>
      </c>
      <c r="N39" s="125">
        <v>8.6300000000000005E-3</v>
      </c>
      <c r="O39" s="125">
        <f t="shared" si="1"/>
        <v>0.01</v>
      </c>
      <c r="P39" s="125">
        <v>0</v>
      </c>
      <c r="Q39" s="125">
        <f t="shared" si="2"/>
        <v>0</v>
      </c>
      <c r="R39" s="125"/>
      <c r="S39" s="125" t="s">
        <v>94</v>
      </c>
      <c r="T39" s="125" t="s">
        <v>94</v>
      </c>
      <c r="U39" s="125">
        <v>2.3199999999999998</v>
      </c>
      <c r="V39" s="125">
        <f t="shared" si="3"/>
        <v>2.3199999999999998</v>
      </c>
      <c r="W39" s="125"/>
      <c r="X39" s="125" t="s">
        <v>96</v>
      </c>
      <c r="Y39" s="116"/>
      <c r="Z39" s="116"/>
      <c r="AA39" s="116"/>
      <c r="AB39" s="116"/>
      <c r="AC39" s="116"/>
      <c r="AD39" s="116"/>
      <c r="AE39" s="116"/>
      <c r="AF39" s="116"/>
      <c r="AG39" s="116" t="s">
        <v>97</v>
      </c>
      <c r="AH39" s="116"/>
      <c r="AI39" s="116"/>
      <c r="AJ39" s="116"/>
      <c r="AK39" s="116"/>
      <c r="AL39" s="116"/>
      <c r="AM39" s="116"/>
      <c r="AN39" s="116"/>
      <c r="AO39" s="116"/>
      <c r="AP39" s="116"/>
      <c r="AQ39" s="116"/>
      <c r="AR39" s="116"/>
      <c r="AS39" s="116"/>
      <c r="AT39" s="116"/>
      <c r="AU39" s="116"/>
      <c r="AV39" s="116"/>
      <c r="AW39" s="116"/>
      <c r="AX39" s="116"/>
      <c r="AY39" s="116"/>
      <c r="AZ39" s="116"/>
      <c r="BA39" s="116"/>
      <c r="BB39" s="116"/>
      <c r="BC39" s="116"/>
      <c r="BD39" s="116"/>
      <c r="BE39" s="116"/>
      <c r="BF39" s="116"/>
      <c r="BG39" s="116"/>
      <c r="BH39" s="116"/>
    </row>
    <row r="40" spans="1:60" outlineLevel="1" x14ac:dyDescent="0.2">
      <c r="A40" s="139">
        <v>28</v>
      </c>
      <c r="B40" s="140" t="s">
        <v>159</v>
      </c>
      <c r="C40" s="148" t="s">
        <v>160</v>
      </c>
      <c r="D40" s="141" t="s">
        <v>158</v>
      </c>
      <c r="E40" s="142">
        <v>1</v>
      </c>
      <c r="F40" s="143">
        <v>0</v>
      </c>
      <c r="G40" s="143">
        <v>0</v>
      </c>
      <c r="H40" s="144">
        <v>0</v>
      </c>
      <c r="I40" s="143">
        <v>0</v>
      </c>
      <c r="J40" s="144">
        <v>0</v>
      </c>
      <c r="K40" s="145">
        <v>0</v>
      </c>
      <c r="L40" s="125">
        <v>21</v>
      </c>
      <c r="M40" s="125">
        <f t="shared" si="0"/>
        <v>0</v>
      </c>
      <c r="N40" s="125">
        <v>2.2000000000000001E-4</v>
      </c>
      <c r="O40" s="125">
        <f t="shared" si="1"/>
        <v>0</v>
      </c>
      <c r="P40" s="125">
        <v>0</v>
      </c>
      <c r="Q40" s="125">
        <f t="shared" si="2"/>
        <v>0</v>
      </c>
      <c r="R40" s="125"/>
      <c r="S40" s="125" t="s">
        <v>94</v>
      </c>
      <c r="T40" s="125" t="s">
        <v>94</v>
      </c>
      <c r="U40" s="125">
        <v>0.83799999999999997</v>
      </c>
      <c r="V40" s="125">
        <f t="shared" si="3"/>
        <v>0.84</v>
      </c>
      <c r="W40" s="125"/>
      <c r="X40" s="125" t="s">
        <v>96</v>
      </c>
      <c r="Y40" s="116"/>
      <c r="Z40" s="116"/>
      <c r="AA40" s="116"/>
      <c r="AB40" s="116"/>
      <c r="AC40" s="116"/>
      <c r="AD40" s="116"/>
      <c r="AE40" s="116"/>
      <c r="AF40" s="116"/>
      <c r="AG40" s="116" t="s">
        <v>97</v>
      </c>
      <c r="AH40" s="116"/>
      <c r="AI40" s="116"/>
      <c r="AJ40" s="116"/>
      <c r="AK40" s="116"/>
      <c r="AL40" s="116"/>
      <c r="AM40" s="116"/>
      <c r="AN40" s="116"/>
      <c r="AO40" s="116"/>
      <c r="AP40" s="116"/>
      <c r="AQ40" s="116"/>
      <c r="AR40" s="116"/>
      <c r="AS40" s="116"/>
      <c r="AT40" s="116"/>
      <c r="AU40" s="116"/>
      <c r="AV40" s="116"/>
      <c r="AW40" s="116"/>
      <c r="AX40" s="116"/>
      <c r="AY40" s="116"/>
      <c r="AZ40" s="116"/>
      <c r="BA40" s="116"/>
      <c r="BB40" s="116"/>
      <c r="BC40" s="116"/>
      <c r="BD40" s="116"/>
      <c r="BE40" s="116"/>
      <c r="BF40" s="116"/>
      <c r="BG40" s="116"/>
      <c r="BH40" s="116"/>
    </row>
    <row r="41" spans="1:60" outlineLevel="1" x14ac:dyDescent="0.2">
      <c r="A41" s="139">
        <v>29</v>
      </c>
      <c r="B41" s="140" t="s">
        <v>161</v>
      </c>
      <c r="C41" s="148" t="s">
        <v>162</v>
      </c>
      <c r="D41" s="141" t="s">
        <v>93</v>
      </c>
      <c r="E41" s="142">
        <v>1</v>
      </c>
      <c r="F41" s="143">
        <v>0</v>
      </c>
      <c r="G41" s="143">
        <v>0</v>
      </c>
      <c r="H41" s="144">
        <v>0</v>
      </c>
      <c r="I41" s="143">
        <v>0</v>
      </c>
      <c r="J41" s="144">
        <v>0</v>
      </c>
      <c r="K41" s="145">
        <v>0</v>
      </c>
      <c r="L41" s="125">
        <v>21</v>
      </c>
      <c r="M41" s="125">
        <f t="shared" si="0"/>
        <v>0</v>
      </c>
      <c r="N41" s="125">
        <v>0</v>
      </c>
      <c r="O41" s="125">
        <f t="shared" si="1"/>
        <v>0</v>
      </c>
      <c r="P41" s="125">
        <v>0</v>
      </c>
      <c r="Q41" s="125">
        <f t="shared" si="2"/>
        <v>0</v>
      </c>
      <c r="R41" s="125"/>
      <c r="S41" s="125" t="s">
        <v>94</v>
      </c>
      <c r="T41" s="125" t="s">
        <v>95</v>
      </c>
      <c r="U41" s="125">
        <v>0.35</v>
      </c>
      <c r="V41" s="125">
        <f t="shared" si="3"/>
        <v>0.35</v>
      </c>
      <c r="W41" s="125"/>
      <c r="X41" s="125" t="s">
        <v>96</v>
      </c>
      <c r="Y41" s="116"/>
      <c r="Z41" s="116"/>
      <c r="AA41" s="116"/>
      <c r="AB41" s="116"/>
      <c r="AC41" s="116"/>
      <c r="AD41" s="116"/>
      <c r="AE41" s="116"/>
      <c r="AF41" s="116"/>
      <c r="AG41" s="116" t="s">
        <v>97</v>
      </c>
      <c r="AH41" s="116"/>
      <c r="AI41" s="116"/>
      <c r="AJ41" s="116"/>
      <c r="AK41" s="116"/>
      <c r="AL41" s="116"/>
      <c r="AM41" s="116"/>
      <c r="AN41" s="116"/>
      <c r="AO41" s="116"/>
      <c r="AP41" s="116"/>
      <c r="AQ41" s="116"/>
      <c r="AR41" s="116"/>
      <c r="AS41" s="116"/>
      <c r="AT41" s="116"/>
      <c r="AU41" s="116"/>
      <c r="AV41" s="116"/>
      <c r="AW41" s="116"/>
      <c r="AX41" s="116"/>
      <c r="AY41" s="116"/>
      <c r="AZ41" s="116"/>
      <c r="BA41" s="116"/>
      <c r="BB41" s="116"/>
      <c r="BC41" s="116"/>
      <c r="BD41" s="116"/>
      <c r="BE41" s="116"/>
      <c r="BF41" s="116"/>
      <c r="BG41" s="116"/>
      <c r="BH41" s="116"/>
    </row>
    <row r="42" spans="1:60" outlineLevel="1" x14ac:dyDescent="0.2">
      <c r="A42" s="139">
        <v>30</v>
      </c>
      <c r="B42" s="140" t="s">
        <v>163</v>
      </c>
      <c r="C42" s="148" t="s">
        <v>164</v>
      </c>
      <c r="D42" s="141" t="s">
        <v>93</v>
      </c>
      <c r="E42" s="142">
        <v>1</v>
      </c>
      <c r="F42" s="143">
        <v>0</v>
      </c>
      <c r="G42" s="143">
        <v>0</v>
      </c>
      <c r="H42" s="144">
        <v>0</v>
      </c>
      <c r="I42" s="143">
        <v>0</v>
      </c>
      <c r="J42" s="144">
        <v>0</v>
      </c>
      <c r="K42" s="145">
        <v>0</v>
      </c>
      <c r="L42" s="125">
        <v>21</v>
      </c>
      <c r="M42" s="125">
        <f t="shared" si="0"/>
        <v>0</v>
      </c>
      <c r="N42" s="125">
        <v>3.6000000000000002E-4</v>
      </c>
      <c r="O42" s="125">
        <f t="shared" si="1"/>
        <v>0</v>
      </c>
      <c r="P42" s="125">
        <v>0</v>
      </c>
      <c r="Q42" s="125">
        <f t="shared" si="2"/>
        <v>0</v>
      </c>
      <c r="R42" s="125"/>
      <c r="S42" s="125" t="s">
        <v>113</v>
      </c>
      <c r="T42" s="125" t="s">
        <v>95</v>
      </c>
      <c r="U42" s="125">
        <v>0</v>
      </c>
      <c r="V42" s="125">
        <f t="shared" si="3"/>
        <v>0</v>
      </c>
      <c r="W42" s="125"/>
      <c r="X42" s="125" t="s">
        <v>125</v>
      </c>
      <c r="Y42" s="116"/>
      <c r="Z42" s="116"/>
      <c r="AA42" s="116"/>
      <c r="AB42" s="116"/>
      <c r="AC42" s="116"/>
      <c r="AD42" s="116"/>
      <c r="AE42" s="116"/>
      <c r="AF42" s="116"/>
      <c r="AG42" s="116" t="s">
        <v>126</v>
      </c>
      <c r="AH42" s="116"/>
      <c r="AI42" s="116"/>
      <c r="AJ42" s="116"/>
      <c r="AK42" s="116"/>
      <c r="AL42" s="116"/>
      <c r="AM42" s="116"/>
      <c r="AN42" s="116"/>
      <c r="AO42" s="116"/>
      <c r="AP42" s="116"/>
      <c r="AQ42" s="116"/>
      <c r="AR42" s="116"/>
      <c r="AS42" s="116"/>
      <c r="AT42" s="116"/>
      <c r="AU42" s="116"/>
      <c r="AV42" s="116"/>
      <c r="AW42" s="116"/>
      <c r="AX42" s="116"/>
      <c r="AY42" s="116"/>
      <c r="AZ42" s="116"/>
      <c r="BA42" s="116"/>
      <c r="BB42" s="116"/>
      <c r="BC42" s="116"/>
      <c r="BD42" s="116"/>
      <c r="BE42" s="116"/>
      <c r="BF42" s="116"/>
      <c r="BG42" s="116"/>
      <c r="BH42" s="116"/>
    </row>
    <row r="43" spans="1:60" outlineLevel="1" x14ac:dyDescent="0.2">
      <c r="A43" s="139">
        <v>31</v>
      </c>
      <c r="B43" s="140" t="s">
        <v>165</v>
      </c>
      <c r="C43" s="148" t="s">
        <v>166</v>
      </c>
      <c r="D43" s="141" t="s">
        <v>93</v>
      </c>
      <c r="E43" s="142">
        <v>4</v>
      </c>
      <c r="F43" s="143">
        <v>0</v>
      </c>
      <c r="G43" s="143">
        <v>0</v>
      </c>
      <c r="H43" s="144">
        <v>0</v>
      </c>
      <c r="I43" s="143">
        <v>0</v>
      </c>
      <c r="J43" s="144">
        <v>0</v>
      </c>
      <c r="K43" s="145">
        <v>0</v>
      </c>
      <c r="L43" s="125">
        <v>21</v>
      </c>
      <c r="M43" s="125">
        <f t="shared" si="0"/>
        <v>0</v>
      </c>
      <c r="N43" s="125">
        <v>0</v>
      </c>
      <c r="O43" s="125">
        <f t="shared" si="1"/>
        <v>0</v>
      </c>
      <c r="P43" s="125">
        <v>0</v>
      </c>
      <c r="Q43" s="125">
        <f t="shared" si="2"/>
        <v>0</v>
      </c>
      <c r="R43" s="125"/>
      <c r="S43" s="125" t="s">
        <v>94</v>
      </c>
      <c r="T43" s="125" t="s">
        <v>95</v>
      </c>
      <c r="U43" s="125">
        <v>0.53600000000000003</v>
      </c>
      <c r="V43" s="125">
        <f t="shared" si="3"/>
        <v>2.14</v>
      </c>
      <c r="W43" s="125"/>
      <c r="X43" s="125" t="s">
        <v>96</v>
      </c>
      <c r="Y43" s="116"/>
      <c r="Z43" s="116"/>
      <c r="AA43" s="116"/>
      <c r="AB43" s="116"/>
      <c r="AC43" s="116"/>
      <c r="AD43" s="116"/>
      <c r="AE43" s="116"/>
      <c r="AF43" s="116"/>
      <c r="AG43" s="116" t="s">
        <v>97</v>
      </c>
      <c r="AH43" s="116"/>
      <c r="AI43" s="116"/>
      <c r="AJ43" s="116"/>
      <c r="AK43" s="116"/>
      <c r="AL43" s="116"/>
      <c r="AM43" s="116"/>
      <c r="AN43" s="116"/>
      <c r="AO43" s="116"/>
      <c r="AP43" s="116"/>
      <c r="AQ43" s="116"/>
      <c r="AR43" s="116"/>
      <c r="AS43" s="116"/>
      <c r="AT43" s="116"/>
      <c r="AU43" s="116"/>
      <c r="AV43" s="116"/>
      <c r="AW43" s="116"/>
      <c r="AX43" s="116"/>
      <c r="AY43" s="116"/>
      <c r="AZ43" s="116"/>
      <c r="BA43" s="116"/>
      <c r="BB43" s="116"/>
      <c r="BC43" s="116"/>
      <c r="BD43" s="116"/>
      <c r="BE43" s="116"/>
      <c r="BF43" s="116"/>
      <c r="BG43" s="116"/>
      <c r="BH43" s="116"/>
    </row>
    <row r="44" spans="1:60" outlineLevel="1" x14ac:dyDescent="0.2">
      <c r="A44" s="139">
        <v>32</v>
      </c>
      <c r="B44" s="140" t="s">
        <v>167</v>
      </c>
      <c r="C44" s="148" t="s">
        <v>168</v>
      </c>
      <c r="D44" s="141" t="s">
        <v>93</v>
      </c>
      <c r="E44" s="142">
        <v>4</v>
      </c>
      <c r="F44" s="143">
        <v>0</v>
      </c>
      <c r="G44" s="143">
        <v>0</v>
      </c>
      <c r="H44" s="144">
        <v>0</v>
      </c>
      <c r="I44" s="143">
        <v>0</v>
      </c>
      <c r="J44" s="144">
        <v>0</v>
      </c>
      <c r="K44" s="145">
        <v>0</v>
      </c>
      <c r="L44" s="125">
        <v>21</v>
      </c>
      <c r="M44" s="125">
        <f t="shared" si="0"/>
        <v>0</v>
      </c>
      <c r="N44" s="125">
        <v>3.6000000000000002E-4</v>
      </c>
      <c r="O44" s="125">
        <f t="shared" si="1"/>
        <v>0</v>
      </c>
      <c r="P44" s="125">
        <v>0</v>
      </c>
      <c r="Q44" s="125">
        <f t="shared" si="2"/>
        <v>0</v>
      </c>
      <c r="R44" s="125"/>
      <c r="S44" s="125" t="s">
        <v>113</v>
      </c>
      <c r="T44" s="125" t="s">
        <v>95</v>
      </c>
      <c r="U44" s="125">
        <v>0</v>
      </c>
      <c r="V44" s="125">
        <f t="shared" si="3"/>
        <v>0</v>
      </c>
      <c r="W44" s="125"/>
      <c r="X44" s="125" t="s">
        <v>125</v>
      </c>
      <c r="Y44" s="116"/>
      <c r="Z44" s="116"/>
      <c r="AA44" s="116"/>
      <c r="AB44" s="116"/>
      <c r="AC44" s="116"/>
      <c r="AD44" s="116"/>
      <c r="AE44" s="116"/>
      <c r="AF44" s="116"/>
      <c r="AG44" s="116" t="s">
        <v>126</v>
      </c>
      <c r="AH44" s="116"/>
      <c r="AI44" s="116"/>
      <c r="AJ44" s="116"/>
      <c r="AK44" s="116"/>
      <c r="AL44" s="116"/>
      <c r="AM44" s="116"/>
      <c r="AN44" s="116"/>
      <c r="AO44" s="116"/>
      <c r="AP44" s="116"/>
      <c r="AQ44" s="116"/>
      <c r="AR44" s="116"/>
      <c r="AS44" s="116"/>
      <c r="AT44" s="116"/>
      <c r="AU44" s="116"/>
      <c r="AV44" s="116"/>
      <c r="AW44" s="116"/>
      <c r="AX44" s="116"/>
      <c r="AY44" s="116"/>
      <c r="AZ44" s="116"/>
      <c r="BA44" s="116"/>
      <c r="BB44" s="116"/>
      <c r="BC44" s="116"/>
      <c r="BD44" s="116"/>
      <c r="BE44" s="116"/>
      <c r="BF44" s="116"/>
      <c r="BG44" s="116"/>
      <c r="BH44" s="116"/>
    </row>
    <row r="45" spans="1:60" outlineLevel="1" x14ac:dyDescent="0.2">
      <c r="A45" s="139">
        <v>33</v>
      </c>
      <c r="B45" s="140" t="s">
        <v>169</v>
      </c>
      <c r="C45" s="148" t="s">
        <v>170</v>
      </c>
      <c r="D45" s="141" t="s">
        <v>93</v>
      </c>
      <c r="E45" s="142">
        <v>4</v>
      </c>
      <c r="F45" s="143">
        <v>0</v>
      </c>
      <c r="G45" s="143">
        <v>0</v>
      </c>
      <c r="H45" s="144">
        <v>0</v>
      </c>
      <c r="I45" s="143">
        <v>0</v>
      </c>
      <c r="J45" s="144">
        <v>0</v>
      </c>
      <c r="K45" s="145">
        <v>0</v>
      </c>
      <c r="L45" s="125">
        <v>21</v>
      </c>
      <c r="M45" s="125">
        <f t="shared" si="0"/>
        <v>0</v>
      </c>
      <c r="N45" s="125">
        <v>0</v>
      </c>
      <c r="O45" s="125">
        <f t="shared" si="1"/>
        <v>0</v>
      </c>
      <c r="P45" s="125">
        <v>0</v>
      </c>
      <c r="Q45" s="125">
        <f t="shared" si="2"/>
        <v>0</v>
      </c>
      <c r="R45" s="125"/>
      <c r="S45" s="125" t="s">
        <v>113</v>
      </c>
      <c r="T45" s="125" t="s">
        <v>95</v>
      </c>
      <c r="U45" s="125">
        <v>0</v>
      </c>
      <c r="V45" s="125">
        <f t="shared" si="3"/>
        <v>0</v>
      </c>
      <c r="W45" s="125"/>
      <c r="X45" s="125" t="s">
        <v>96</v>
      </c>
      <c r="Y45" s="116"/>
      <c r="Z45" s="116"/>
      <c r="AA45" s="116"/>
      <c r="AB45" s="116"/>
      <c r="AC45" s="116"/>
      <c r="AD45" s="116"/>
      <c r="AE45" s="116"/>
      <c r="AF45" s="116"/>
      <c r="AG45" s="116" t="s">
        <v>97</v>
      </c>
      <c r="AH45" s="116"/>
      <c r="AI45" s="116"/>
      <c r="AJ45" s="116"/>
      <c r="AK45" s="116"/>
      <c r="AL45" s="116"/>
      <c r="AM45" s="116"/>
      <c r="AN45" s="116"/>
      <c r="AO45" s="116"/>
      <c r="AP45" s="116"/>
      <c r="AQ45" s="116"/>
      <c r="AR45" s="116"/>
      <c r="AS45" s="116"/>
      <c r="AT45" s="116"/>
      <c r="AU45" s="116"/>
      <c r="AV45" s="116"/>
      <c r="AW45" s="116"/>
      <c r="AX45" s="116"/>
      <c r="AY45" s="116"/>
      <c r="AZ45" s="116"/>
      <c r="BA45" s="116"/>
      <c r="BB45" s="116"/>
      <c r="BC45" s="116"/>
      <c r="BD45" s="116"/>
      <c r="BE45" s="116"/>
      <c r="BF45" s="116"/>
      <c r="BG45" s="116"/>
      <c r="BH45" s="116"/>
    </row>
    <row r="46" spans="1:60" outlineLevel="1" x14ac:dyDescent="0.2">
      <c r="A46" s="139">
        <v>34</v>
      </c>
      <c r="B46" s="140" t="s">
        <v>171</v>
      </c>
      <c r="C46" s="148" t="s">
        <v>172</v>
      </c>
      <c r="D46" s="141" t="s">
        <v>93</v>
      </c>
      <c r="E46" s="142">
        <v>4</v>
      </c>
      <c r="F46" s="143">
        <v>0</v>
      </c>
      <c r="G46" s="143">
        <v>0</v>
      </c>
      <c r="H46" s="144">
        <v>0</v>
      </c>
      <c r="I46" s="143">
        <v>0</v>
      </c>
      <c r="J46" s="144">
        <v>0</v>
      </c>
      <c r="K46" s="145">
        <v>0</v>
      </c>
      <c r="L46" s="125">
        <v>21</v>
      </c>
      <c r="M46" s="125">
        <f t="shared" si="0"/>
        <v>0</v>
      </c>
      <c r="N46" s="125">
        <v>0</v>
      </c>
      <c r="O46" s="125">
        <f t="shared" si="1"/>
        <v>0</v>
      </c>
      <c r="P46" s="125">
        <v>0</v>
      </c>
      <c r="Q46" s="125">
        <f t="shared" si="2"/>
        <v>0</v>
      </c>
      <c r="R46" s="125"/>
      <c r="S46" s="125" t="s">
        <v>113</v>
      </c>
      <c r="T46" s="125" t="s">
        <v>95</v>
      </c>
      <c r="U46" s="125">
        <v>0</v>
      </c>
      <c r="V46" s="125">
        <f t="shared" si="3"/>
        <v>0</v>
      </c>
      <c r="W46" s="125"/>
      <c r="X46" s="125" t="s">
        <v>125</v>
      </c>
      <c r="Y46" s="116"/>
      <c r="Z46" s="116"/>
      <c r="AA46" s="116"/>
      <c r="AB46" s="116"/>
      <c r="AC46" s="116"/>
      <c r="AD46" s="116"/>
      <c r="AE46" s="116"/>
      <c r="AF46" s="116"/>
      <c r="AG46" s="116" t="s">
        <v>126</v>
      </c>
      <c r="AH46" s="116"/>
      <c r="AI46" s="116"/>
      <c r="AJ46" s="116"/>
      <c r="AK46" s="116"/>
      <c r="AL46" s="116"/>
      <c r="AM46" s="116"/>
      <c r="AN46" s="116"/>
      <c r="AO46" s="116"/>
      <c r="AP46" s="116"/>
      <c r="AQ46" s="116"/>
      <c r="AR46" s="116"/>
      <c r="AS46" s="116"/>
      <c r="AT46" s="116"/>
      <c r="AU46" s="116"/>
      <c r="AV46" s="116"/>
      <c r="AW46" s="116"/>
      <c r="AX46" s="116"/>
      <c r="AY46" s="116"/>
      <c r="AZ46" s="116"/>
      <c r="BA46" s="116"/>
      <c r="BB46" s="116"/>
      <c r="BC46" s="116"/>
      <c r="BD46" s="116"/>
      <c r="BE46" s="116"/>
      <c r="BF46" s="116"/>
      <c r="BG46" s="116"/>
      <c r="BH46" s="116"/>
    </row>
    <row r="47" spans="1:60" outlineLevel="1" x14ac:dyDescent="0.2">
      <c r="A47" s="139">
        <v>35</v>
      </c>
      <c r="B47" s="140" t="s">
        <v>173</v>
      </c>
      <c r="C47" s="148" t="s">
        <v>174</v>
      </c>
      <c r="D47" s="141" t="s">
        <v>93</v>
      </c>
      <c r="E47" s="142">
        <v>2</v>
      </c>
      <c r="F47" s="143">
        <v>0</v>
      </c>
      <c r="G47" s="143">
        <v>0</v>
      </c>
      <c r="H47" s="144">
        <v>0</v>
      </c>
      <c r="I47" s="143">
        <v>0</v>
      </c>
      <c r="J47" s="144">
        <v>0</v>
      </c>
      <c r="K47" s="145">
        <v>0</v>
      </c>
      <c r="L47" s="125">
        <v>21</v>
      </c>
      <c r="M47" s="125">
        <f t="shared" si="0"/>
        <v>0</v>
      </c>
      <c r="N47" s="125">
        <v>2.0000000000000002E-5</v>
      </c>
      <c r="O47" s="125">
        <f t="shared" si="1"/>
        <v>0</v>
      </c>
      <c r="P47" s="125">
        <v>0</v>
      </c>
      <c r="Q47" s="125">
        <f t="shared" si="2"/>
        <v>0</v>
      </c>
      <c r="R47" s="125"/>
      <c r="S47" s="125" t="s">
        <v>94</v>
      </c>
      <c r="T47" s="125" t="s">
        <v>95</v>
      </c>
      <c r="U47" s="125">
        <v>0.2402</v>
      </c>
      <c r="V47" s="125">
        <f t="shared" si="3"/>
        <v>0.48</v>
      </c>
      <c r="W47" s="125"/>
      <c r="X47" s="125" t="s">
        <v>96</v>
      </c>
      <c r="Y47" s="116"/>
      <c r="Z47" s="116"/>
      <c r="AA47" s="116"/>
      <c r="AB47" s="116"/>
      <c r="AC47" s="116"/>
      <c r="AD47" s="116"/>
      <c r="AE47" s="116"/>
      <c r="AF47" s="116"/>
      <c r="AG47" s="116" t="s">
        <v>97</v>
      </c>
      <c r="AH47" s="116"/>
      <c r="AI47" s="116"/>
      <c r="AJ47" s="116"/>
      <c r="AK47" s="116"/>
      <c r="AL47" s="116"/>
      <c r="AM47" s="116"/>
      <c r="AN47" s="116"/>
      <c r="AO47" s="116"/>
      <c r="AP47" s="116"/>
      <c r="AQ47" s="116"/>
      <c r="AR47" s="116"/>
      <c r="AS47" s="116"/>
      <c r="AT47" s="116"/>
      <c r="AU47" s="116"/>
      <c r="AV47" s="116"/>
      <c r="AW47" s="116"/>
      <c r="AX47" s="116"/>
      <c r="AY47" s="116"/>
      <c r="AZ47" s="116"/>
      <c r="BA47" s="116"/>
      <c r="BB47" s="116"/>
      <c r="BC47" s="116"/>
      <c r="BD47" s="116"/>
      <c r="BE47" s="116"/>
      <c r="BF47" s="116"/>
      <c r="BG47" s="116"/>
      <c r="BH47" s="116"/>
    </row>
    <row r="48" spans="1:60" outlineLevel="1" x14ac:dyDescent="0.2">
      <c r="A48" s="139">
        <v>36</v>
      </c>
      <c r="B48" s="140" t="s">
        <v>175</v>
      </c>
      <c r="C48" s="148" t="s">
        <v>176</v>
      </c>
      <c r="D48" s="141" t="s">
        <v>93</v>
      </c>
      <c r="E48" s="142">
        <v>2</v>
      </c>
      <c r="F48" s="143">
        <v>0</v>
      </c>
      <c r="G48" s="143">
        <v>0</v>
      </c>
      <c r="H48" s="144">
        <v>0</v>
      </c>
      <c r="I48" s="143">
        <v>0</v>
      </c>
      <c r="J48" s="144">
        <v>0</v>
      </c>
      <c r="K48" s="145">
        <v>0</v>
      </c>
      <c r="L48" s="125">
        <v>21</v>
      </c>
      <c r="M48" s="125">
        <f t="shared" si="0"/>
        <v>0</v>
      </c>
      <c r="N48" s="125">
        <v>5.9999999999999995E-4</v>
      </c>
      <c r="O48" s="125">
        <f t="shared" si="1"/>
        <v>0</v>
      </c>
      <c r="P48" s="125">
        <v>0</v>
      </c>
      <c r="Q48" s="125">
        <f t="shared" si="2"/>
        <v>0</v>
      </c>
      <c r="R48" s="125"/>
      <c r="S48" s="125" t="s">
        <v>113</v>
      </c>
      <c r="T48" s="125" t="s">
        <v>95</v>
      </c>
      <c r="U48" s="125">
        <v>0</v>
      </c>
      <c r="V48" s="125">
        <f t="shared" si="3"/>
        <v>0</v>
      </c>
      <c r="W48" s="125"/>
      <c r="X48" s="125" t="s">
        <v>125</v>
      </c>
      <c r="Y48" s="116"/>
      <c r="Z48" s="116"/>
      <c r="AA48" s="116"/>
      <c r="AB48" s="116"/>
      <c r="AC48" s="116"/>
      <c r="AD48" s="116"/>
      <c r="AE48" s="116"/>
      <c r="AF48" s="116"/>
      <c r="AG48" s="116" t="s">
        <v>126</v>
      </c>
      <c r="AH48" s="116"/>
      <c r="AI48" s="116"/>
      <c r="AJ48" s="116"/>
      <c r="AK48" s="116"/>
      <c r="AL48" s="116"/>
      <c r="AM48" s="116"/>
      <c r="AN48" s="116"/>
      <c r="AO48" s="116"/>
      <c r="AP48" s="116"/>
      <c r="AQ48" s="116"/>
      <c r="AR48" s="116"/>
      <c r="AS48" s="116"/>
      <c r="AT48" s="116"/>
      <c r="AU48" s="116"/>
      <c r="AV48" s="116"/>
      <c r="AW48" s="116"/>
      <c r="AX48" s="116"/>
      <c r="AY48" s="116"/>
      <c r="AZ48" s="116"/>
      <c r="BA48" s="116"/>
      <c r="BB48" s="116"/>
      <c r="BC48" s="116"/>
      <c r="BD48" s="116"/>
      <c r="BE48" s="116"/>
      <c r="BF48" s="116"/>
      <c r="BG48" s="116"/>
      <c r="BH48" s="116"/>
    </row>
    <row r="49" spans="1:60" outlineLevel="1" x14ac:dyDescent="0.2">
      <c r="A49" s="139">
        <v>37</v>
      </c>
      <c r="B49" s="140" t="s">
        <v>173</v>
      </c>
      <c r="C49" s="148" t="s">
        <v>174</v>
      </c>
      <c r="D49" s="141" t="s">
        <v>93</v>
      </c>
      <c r="E49" s="142">
        <v>1</v>
      </c>
      <c r="F49" s="143">
        <v>0</v>
      </c>
      <c r="G49" s="143">
        <v>0</v>
      </c>
      <c r="H49" s="144">
        <v>0</v>
      </c>
      <c r="I49" s="143">
        <v>0</v>
      </c>
      <c r="J49" s="144">
        <v>0</v>
      </c>
      <c r="K49" s="145">
        <v>0</v>
      </c>
      <c r="L49" s="125">
        <v>21</v>
      </c>
      <c r="M49" s="125">
        <f t="shared" si="0"/>
        <v>0</v>
      </c>
      <c r="N49" s="125">
        <v>2.0000000000000002E-5</v>
      </c>
      <c r="O49" s="125">
        <f t="shared" si="1"/>
        <v>0</v>
      </c>
      <c r="P49" s="125">
        <v>0</v>
      </c>
      <c r="Q49" s="125">
        <f t="shared" si="2"/>
        <v>0</v>
      </c>
      <c r="R49" s="125"/>
      <c r="S49" s="125" t="s">
        <v>94</v>
      </c>
      <c r="T49" s="125" t="s">
        <v>95</v>
      </c>
      <c r="U49" s="125">
        <v>0.2402</v>
      </c>
      <c r="V49" s="125">
        <f t="shared" si="3"/>
        <v>0.24</v>
      </c>
      <c r="W49" s="125"/>
      <c r="X49" s="125" t="s">
        <v>96</v>
      </c>
      <c r="Y49" s="116"/>
      <c r="Z49" s="116"/>
      <c r="AA49" s="116"/>
      <c r="AB49" s="116"/>
      <c r="AC49" s="116"/>
      <c r="AD49" s="116"/>
      <c r="AE49" s="116"/>
      <c r="AF49" s="116"/>
      <c r="AG49" s="116" t="s">
        <v>97</v>
      </c>
      <c r="AH49" s="116"/>
      <c r="AI49" s="116"/>
      <c r="AJ49" s="116"/>
      <c r="AK49" s="116"/>
      <c r="AL49" s="116"/>
      <c r="AM49" s="116"/>
      <c r="AN49" s="116"/>
      <c r="AO49" s="116"/>
      <c r="AP49" s="116"/>
      <c r="AQ49" s="116"/>
      <c r="AR49" s="116"/>
      <c r="AS49" s="116"/>
      <c r="AT49" s="116"/>
      <c r="AU49" s="116"/>
      <c r="AV49" s="116"/>
      <c r="AW49" s="116"/>
      <c r="AX49" s="116"/>
      <c r="AY49" s="116"/>
      <c r="AZ49" s="116"/>
      <c r="BA49" s="116"/>
      <c r="BB49" s="116"/>
      <c r="BC49" s="116"/>
      <c r="BD49" s="116"/>
      <c r="BE49" s="116"/>
      <c r="BF49" s="116"/>
      <c r="BG49" s="116"/>
      <c r="BH49" s="116"/>
    </row>
    <row r="50" spans="1:60" ht="22.5" outlineLevel="1" x14ac:dyDescent="0.2">
      <c r="A50" s="139">
        <v>38</v>
      </c>
      <c r="B50" s="140" t="s">
        <v>177</v>
      </c>
      <c r="C50" s="148" t="s">
        <v>178</v>
      </c>
      <c r="D50" s="141" t="s">
        <v>93</v>
      </c>
      <c r="E50" s="142">
        <v>1</v>
      </c>
      <c r="F50" s="143">
        <v>0</v>
      </c>
      <c r="G50" s="143">
        <v>0</v>
      </c>
      <c r="H50" s="144">
        <v>0</v>
      </c>
      <c r="I50" s="143">
        <v>0</v>
      </c>
      <c r="J50" s="144">
        <v>0</v>
      </c>
      <c r="K50" s="145">
        <v>0</v>
      </c>
      <c r="L50" s="125">
        <v>21</v>
      </c>
      <c r="M50" s="125">
        <f t="shared" si="0"/>
        <v>0</v>
      </c>
      <c r="N50" s="125">
        <v>0</v>
      </c>
      <c r="O50" s="125">
        <f t="shared" si="1"/>
        <v>0</v>
      </c>
      <c r="P50" s="125">
        <v>0</v>
      </c>
      <c r="Q50" s="125">
        <f t="shared" si="2"/>
        <v>0</v>
      </c>
      <c r="R50" s="125"/>
      <c r="S50" s="125" t="s">
        <v>113</v>
      </c>
      <c r="T50" s="125" t="s">
        <v>95</v>
      </c>
      <c r="U50" s="125">
        <v>0</v>
      </c>
      <c r="V50" s="125">
        <f t="shared" si="3"/>
        <v>0</v>
      </c>
      <c r="W50" s="125"/>
      <c r="X50" s="125" t="s">
        <v>125</v>
      </c>
      <c r="Y50" s="116"/>
      <c r="Z50" s="116"/>
      <c r="AA50" s="116"/>
      <c r="AB50" s="116"/>
      <c r="AC50" s="116"/>
      <c r="AD50" s="116"/>
      <c r="AE50" s="116"/>
      <c r="AF50" s="116"/>
      <c r="AG50" s="116" t="s">
        <v>126</v>
      </c>
      <c r="AH50" s="116"/>
      <c r="AI50" s="116"/>
      <c r="AJ50" s="116"/>
      <c r="AK50" s="116"/>
      <c r="AL50" s="116"/>
      <c r="AM50" s="116"/>
      <c r="AN50" s="116"/>
      <c r="AO50" s="116"/>
      <c r="AP50" s="116"/>
      <c r="AQ50" s="116"/>
      <c r="AR50" s="116"/>
      <c r="AS50" s="116"/>
      <c r="AT50" s="116"/>
      <c r="AU50" s="116"/>
      <c r="AV50" s="116"/>
      <c r="AW50" s="116"/>
      <c r="AX50" s="116"/>
      <c r="AY50" s="116"/>
      <c r="AZ50" s="116"/>
      <c r="BA50" s="116"/>
      <c r="BB50" s="116"/>
      <c r="BC50" s="116"/>
      <c r="BD50" s="116"/>
      <c r="BE50" s="116"/>
      <c r="BF50" s="116"/>
      <c r="BG50" s="116"/>
      <c r="BH50" s="116"/>
    </row>
    <row r="51" spans="1:60" ht="22.5" outlineLevel="1" x14ac:dyDescent="0.2">
      <c r="A51" s="139">
        <v>39</v>
      </c>
      <c r="B51" s="140" t="s">
        <v>179</v>
      </c>
      <c r="C51" s="148" t="s">
        <v>180</v>
      </c>
      <c r="D51" s="141" t="s">
        <v>93</v>
      </c>
      <c r="E51" s="142">
        <v>1</v>
      </c>
      <c r="F51" s="143">
        <v>0</v>
      </c>
      <c r="G51" s="143">
        <v>0</v>
      </c>
      <c r="H51" s="144">
        <v>0</v>
      </c>
      <c r="I51" s="143">
        <v>0</v>
      </c>
      <c r="J51" s="144">
        <v>0</v>
      </c>
      <c r="K51" s="145">
        <v>0</v>
      </c>
      <c r="L51" s="125">
        <v>21</v>
      </c>
      <c r="M51" s="125">
        <f t="shared" si="0"/>
        <v>0</v>
      </c>
      <c r="N51" s="125">
        <v>2.0000000000000002E-5</v>
      </c>
      <c r="O51" s="125">
        <f t="shared" si="1"/>
        <v>0</v>
      </c>
      <c r="P51" s="125">
        <v>0</v>
      </c>
      <c r="Q51" s="125">
        <f t="shared" si="2"/>
        <v>0</v>
      </c>
      <c r="R51" s="125"/>
      <c r="S51" s="125" t="s">
        <v>113</v>
      </c>
      <c r="T51" s="125" t="s">
        <v>95</v>
      </c>
      <c r="U51" s="125">
        <v>0.2402</v>
      </c>
      <c r="V51" s="125">
        <f t="shared" si="3"/>
        <v>0.24</v>
      </c>
      <c r="W51" s="125"/>
      <c r="X51" s="125" t="s">
        <v>96</v>
      </c>
      <c r="Y51" s="116"/>
      <c r="Z51" s="116"/>
      <c r="AA51" s="116"/>
      <c r="AB51" s="116"/>
      <c r="AC51" s="116"/>
      <c r="AD51" s="116"/>
      <c r="AE51" s="116"/>
      <c r="AF51" s="116"/>
      <c r="AG51" s="116" t="s">
        <v>97</v>
      </c>
      <c r="AH51" s="116"/>
      <c r="AI51" s="116"/>
      <c r="AJ51" s="116"/>
      <c r="AK51" s="116"/>
      <c r="AL51" s="116"/>
      <c r="AM51" s="116"/>
      <c r="AN51" s="116"/>
      <c r="AO51" s="116"/>
      <c r="AP51" s="116"/>
      <c r="AQ51" s="116"/>
      <c r="AR51" s="116"/>
      <c r="AS51" s="116"/>
      <c r="AT51" s="116"/>
      <c r="AU51" s="116"/>
      <c r="AV51" s="116"/>
      <c r="AW51" s="116"/>
      <c r="AX51" s="116"/>
      <c r="AY51" s="116"/>
      <c r="AZ51" s="116"/>
      <c r="BA51" s="116"/>
      <c r="BB51" s="116"/>
      <c r="BC51" s="116"/>
      <c r="BD51" s="116"/>
      <c r="BE51" s="116"/>
      <c r="BF51" s="116"/>
      <c r="BG51" s="116"/>
      <c r="BH51" s="116"/>
    </row>
    <row r="52" spans="1:60" outlineLevel="1" x14ac:dyDescent="0.2">
      <c r="A52" s="139">
        <v>40</v>
      </c>
      <c r="B52" s="140" t="s">
        <v>181</v>
      </c>
      <c r="C52" s="148" t="s">
        <v>182</v>
      </c>
      <c r="D52" s="141" t="s">
        <v>93</v>
      </c>
      <c r="E52" s="142">
        <v>1</v>
      </c>
      <c r="F52" s="143">
        <v>0</v>
      </c>
      <c r="G52" s="143">
        <v>0</v>
      </c>
      <c r="H52" s="144">
        <v>0</v>
      </c>
      <c r="I52" s="143">
        <v>0</v>
      </c>
      <c r="J52" s="144">
        <v>0</v>
      </c>
      <c r="K52" s="145">
        <v>0</v>
      </c>
      <c r="L52" s="125">
        <v>21</v>
      </c>
      <c r="M52" s="125">
        <f t="shared" si="0"/>
        <v>0</v>
      </c>
      <c r="N52" s="125">
        <v>5.4999999999999997E-3</v>
      </c>
      <c r="O52" s="125">
        <f t="shared" si="1"/>
        <v>0.01</v>
      </c>
      <c r="P52" s="125">
        <v>0</v>
      </c>
      <c r="Q52" s="125">
        <f t="shared" si="2"/>
        <v>0</v>
      </c>
      <c r="R52" s="125"/>
      <c r="S52" s="125" t="s">
        <v>113</v>
      </c>
      <c r="T52" s="125" t="s">
        <v>95</v>
      </c>
      <c r="U52" s="125">
        <v>0</v>
      </c>
      <c r="V52" s="125">
        <f t="shared" si="3"/>
        <v>0</v>
      </c>
      <c r="W52" s="125"/>
      <c r="X52" s="125" t="s">
        <v>125</v>
      </c>
      <c r="Y52" s="116"/>
      <c r="Z52" s="116"/>
      <c r="AA52" s="116"/>
      <c r="AB52" s="116"/>
      <c r="AC52" s="116"/>
      <c r="AD52" s="116"/>
      <c r="AE52" s="116"/>
      <c r="AF52" s="116"/>
      <c r="AG52" s="116" t="s">
        <v>126</v>
      </c>
      <c r="AH52" s="116"/>
      <c r="AI52" s="116"/>
      <c r="AJ52" s="116"/>
      <c r="AK52" s="116"/>
      <c r="AL52" s="116"/>
      <c r="AM52" s="116"/>
      <c r="AN52" s="116"/>
      <c r="AO52" s="116"/>
      <c r="AP52" s="116"/>
      <c r="AQ52" s="116"/>
      <c r="AR52" s="116"/>
      <c r="AS52" s="116"/>
      <c r="AT52" s="116"/>
      <c r="AU52" s="116"/>
      <c r="AV52" s="116"/>
      <c r="AW52" s="116"/>
      <c r="AX52" s="116"/>
      <c r="AY52" s="116"/>
      <c r="AZ52" s="116"/>
      <c r="BA52" s="116"/>
      <c r="BB52" s="116"/>
      <c r="BC52" s="116"/>
      <c r="BD52" s="116"/>
      <c r="BE52" s="116"/>
      <c r="BF52" s="116"/>
      <c r="BG52" s="116"/>
      <c r="BH52" s="116"/>
    </row>
    <row r="53" spans="1:60" outlineLevel="1" x14ac:dyDescent="0.2">
      <c r="A53" s="139">
        <v>41</v>
      </c>
      <c r="B53" s="140" t="s">
        <v>183</v>
      </c>
      <c r="C53" s="148" t="s">
        <v>184</v>
      </c>
      <c r="D53" s="141" t="s">
        <v>93</v>
      </c>
      <c r="E53" s="142">
        <v>1</v>
      </c>
      <c r="F53" s="143">
        <v>0</v>
      </c>
      <c r="G53" s="143">
        <v>0</v>
      </c>
      <c r="H53" s="144">
        <v>0</v>
      </c>
      <c r="I53" s="143">
        <v>0</v>
      </c>
      <c r="J53" s="144">
        <v>0</v>
      </c>
      <c r="K53" s="145">
        <v>0</v>
      </c>
      <c r="L53" s="125">
        <v>21</v>
      </c>
      <c r="M53" s="125">
        <f t="shared" si="0"/>
        <v>0</v>
      </c>
      <c r="N53" s="125">
        <v>1.5E-3</v>
      </c>
      <c r="O53" s="125">
        <f t="shared" si="1"/>
        <v>0</v>
      </c>
      <c r="P53" s="125">
        <v>0</v>
      </c>
      <c r="Q53" s="125">
        <f t="shared" si="2"/>
        <v>0</v>
      </c>
      <c r="R53" s="125"/>
      <c r="S53" s="125" t="s">
        <v>113</v>
      </c>
      <c r="T53" s="125" t="s">
        <v>95</v>
      </c>
      <c r="U53" s="125">
        <v>0</v>
      </c>
      <c r="V53" s="125">
        <f t="shared" si="3"/>
        <v>0</v>
      </c>
      <c r="W53" s="125"/>
      <c r="X53" s="125" t="s">
        <v>96</v>
      </c>
      <c r="Y53" s="116"/>
      <c r="Z53" s="116"/>
      <c r="AA53" s="116"/>
      <c r="AB53" s="116"/>
      <c r="AC53" s="116"/>
      <c r="AD53" s="116"/>
      <c r="AE53" s="116"/>
      <c r="AF53" s="116"/>
      <c r="AG53" s="116" t="s">
        <v>97</v>
      </c>
      <c r="AH53" s="116"/>
      <c r="AI53" s="116"/>
      <c r="AJ53" s="116"/>
      <c r="AK53" s="116"/>
      <c r="AL53" s="116"/>
      <c r="AM53" s="116"/>
      <c r="AN53" s="116"/>
      <c r="AO53" s="116"/>
      <c r="AP53" s="116"/>
      <c r="AQ53" s="116"/>
      <c r="AR53" s="116"/>
      <c r="AS53" s="116"/>
      <c r="AT53" s="116"/>
      <c r="AU53" s="116"/>
      <c r="AV53" s="116"/>
      <c r="AW53" s="116"/>
      <c r="AX53" s="116"/>
      <c r="AY53" s="116"/>
      <c r="AZ53" s="116"/>
      <c r="BA53" s="116"/>
      <c r="BB53" s="116"/>
      <c r="BC53" s="116"/>
      <c r="BD53" s="116"/>
      <c r="BE53" s="116"/>
      <c r="BF53" s="116"/>
      <c r="BG53" s="116"/>
      <c r="BH53" s="116"/>
    </row>
    <row r="54" spans="1:60" outlineLevel="1" x14ac:dyDescent="0.2">
      <c r="A54" s="139">
        <v>42</v>
      </c>
      <c r="B54" s="140" t="s">
        <v>185</v>
      </c>
      <c r="C54" s="148" t="s">
        <v>186</v>
      </c>
      <c r="D54" s="141" t="s">
        <v>93</v>
      </c>
      <c r="E54" s="142">
        <v>1</v>
      </c>
      <c r="F54" s="143">
        <v>0</v>
      </c>
      <c r="G54" s="143">
        <v>0</v>
      </c>
      <c r="H54" s="144">
        <v>0</v>
      </c>
      <c r="I54" s="143">
        <v>0</v>
      </c>
      <c r="J54" s="144">
        <v>0</v>
      </c>
      <c r="K54" s="145">
        <v>0</v>
      </c>
      <c r="L54" s="125">
        <v>21</v>
      </c>
      <c r="M54" s="125">
        <f t="shared" si="0"/>
        <v>0</v>
      </c>
      <c r="N54" s="125">
        <v>1.5E-3</v>
      </c>
      <c r="O54" s="125">
        <f t="shared" si="1"/>
        <v>0</v>
      </c>
      <c r="P54" s="125">
        <v>0</v>
      </c>
      <c r="Q54" s="125">
        <f t="shared" si="2"/>
        <v>0</v>
      </c>
      <c r="R54" s="125"/>
      <c r="S54" s="125" t="s">
        <v>113</v>
      </c>
      <c r="T54" s="125" t="s">
        <v>95</v>
      </c>
      <c r="U54" s="125">
        <v>0</v>
      </c>
      <c r="V54" s="125">
        <f t="shared" si="3"/>
        <v>0</v>
      </c>
      <c r="W54" s="125"/>
      <c r="X54" s="125" t="s">
        <v>125</v>
      </c>
      <c r="Y54" s="116"/>
      <c r="Z54" s="116"/>
      <c r="AA54" s="116"/>
      <c r="AB54" s="116"/>
      <c r="AC54" s="116"/>
      <c r="AD54" s="116"/>
      <c r="AE54" s="116"/>
      <c r="AF54" s="116"/>
      <c r="AG54" s="116" t="s">
        <v>126</v>
      </c>
      <c r="AH54" s="116"/>
      <c r="AI54" s="116"/>
      <c r="AJ54" s="116"/>
      <c r="AK54" s="116"/>
      <c r="AL54" s="116"/>
      <c r="AM54" s="116"/>
      <c r="AN54" s="116"/>
      <c r="AO54" s="116"/>
      <c r="AP54" s="116"/>
      <c r="AQ54" s="116"/>
      <c r="AR54" s="116"/>
      <c r="AS54" s="116"/>
      <c r="AT54" s="116"/>
      <c r="AU54" s="116"/>
      <c r="AV54" s="116"/>
      <c r="AW54" s="116"/>
      <c r="AX54" s="116"/>
      <c r="AY54" s="116"/>
      <c r="AZ54" s="116"/>
      <c r="BA54" s="116"/>
      <c r="BB54" s="116"/>
      <c r="BC54" s="116"/>
      <c r="BD54" s="116"/>
      <c r="BE54" s="116"/>
      <c r="BF54" s="116"/>
      <c r="BG54" s="116"/>
      <c r="BH54" s="116"/>
    </row>
    <row r="55" spans="1:60" outlineLevel="1" x14ac:dyDescent="0.2">
      <c r="A55" s="139">
        <v>43</v>
      </c>
      <c r="B55" s="140" t="s">
        <v>173</v>
      </c>
      <c r="C55" s="148" t="s">
        <v>174</v>
      </c>
      <c r="D55" s="141" t="s">
        <v>93</v>
      </c>
      <c r="E55" s="142">
        <v>1</v>
      </c>
      <c r="F55" s="143">
        <v>0</v>
      </c>
      <c r="G55" s="143">
        <v>0</v>
      </c>
      <c r="H55" s="144">
        <v>0</v>
      </c>
      <c r="I55" s="143">
        <v>0</v>
      </c>
      <c r="J55" s="144">
        <v>0</v>
      </c>
      <c r="K55" s="145">
        <v>0</v>
      </c>
      <c r="L55" s="125">
        <v>21</v>
      </c>
      <c r="M55" s="125">
        <f t="shared" si="0"/>
        <v>0</v>
      </c>
      <c r="N55" s="125">
        <v>2.0000000000000002E-5</v>
      </c>
      <c r="O55" s="125">
        <f t="shared" si="1"/>
        <v>0</v>
      </c>
      <c r="P55" s="125">
        <v>0</v>
      </c>
      <c r="Q55" s="125">
        <f t="shared" si="2"/>
        <v>0</v>
      </c>
      <c r="R55" s="125"/>
      <c r="S55" s="125" t="s">
        <v>94</v>
      </c>
      <c r="T55" s="125" t="s">
        <v>95</v>
      </c>
      <c r="U55" s="125">
        <v>0.2402</v>
      </c>
      <c r="V55" s="125">
        <f t="shared" si="3"/>
        <v>0.24</v>
      </c>
      <c r="W55" s="125"/>
      <c r="X55" s="125" t="s">
        <v>96</v>
      </c>
      <c r="Y55" s="116"/>
      <c r="Z55" s="116"/>
      <c r="AA55" s="116"/>
      <c r="AB55" s="116"/>
      <c r="AC55" s="116"/>
      <c r="AD55" s="116"/>
      <c r="AE55" s="116"/>
      <c r="AF55" s="116"/>
      <c r="AG55" s="116" t="s">
        <v>97</v>
      </c>
      <c r="AH55" s="116"/>
      <c r="AI55" s="116"/>
      <c r="AJ55" s="116"/>
      <c r="AK55" s="116"/>
      <c r="AL55" s="116"/>
      <c r="AM55" s="116"/>
      <c r="AN55" s="116"/>
      <c r="AO55" s="116"/>
      <c r="AP55" s="116"/>
      <c r="AQ55" s="116"/>
      <c r="AR55" s="116"/>
      <c r="AS55" s="116"/>
      <c r="AT55" s="116"/>
      <c r="AU55" s="116"/>
      <c r="AV55" s="116"/>
      <c r="AW55" s="116"/>
      <c r="AX55" s="116"/>
      <c r="AY55" s="116"/>
      <c r="AZ55" s="116"/>
      <c r="BA55" s="116"/>
      <c r="BB55" s="116"/>
      <c r="BC55" s="116"/>
      <c r="BD55" s="116"/>
      <c r="BE55" s="116"/>
      <c r="BF55" s="116"/>
      <c r="BG55" s="116"/>
      <c r="BH55" s="116"/>
    </row>
    <row r="56" spans="1:60" ht="22.5" outlineLevel="1" x14ac:dyDescent="0.2">
      <c r="A56" s="139">
        <v>44</v>
      </c>
      <c r="B56" s="140" t="s">
        <v>105</v>
      </c>
      <c r="C56" s="148" t="s">
        <v>187</v>
      </c>
      <c r="D56" s="141" t="s">
        <v>93</v>
      </c>
      <c r="E56" s="142">
        <v>1</v>
      </c>
      <c r="F56" s="143">
        <v>0</v>
      </c>
      <c r="G56" s="143">
        <v>0</v>
      </c>
      <c r="H56" s="144">
        <v>0</v>
      </c>
      <c r="I56" s="143">
        <v>0</v>
      </c>
      <c r="J56" s="144">
        <v>0</v>
      </c>
      <c r="K56" s="145">
        <v>0</v>
      </c>
      <c r="L56" s="125">
        <v>21</v>
      </c>
      <c r="M56" s="125">
        <f t="shared" si="0"/>
        <v>0</v>
      </c>
      <c r="N56" s="125">
        <v>0</v>
      </c>
      <c r="O56" s="125">
        <f t="shared" si="1"/>
        <v>0</v>
      </c>
      <c r="P56" s="125">
        <v>0</v>
      </c>
      <c r="Q56" s="125">
        <f t="shared" si="2"/>
        <v>0</v>
      </c>
      <c r="R56" s="125"/>
      <c r="S56" s="125" t="s">
        <v>113</v>
      </c>
      <c r="T56" s="125" t="s">
        <v>95</v>
      </c>
      <c r="U56" s="125">
        <v>0</v>
      </c>
      <c r="V56" s="125">
        <f t="shared" si="3"/>
        <v>0</v>
      </c>
      <c r="W56" s="125"/>
      <c r="X56" s="125" t="s">
        <v>125</v>
      </c>
      <c r="Y56" s="116"/>
      <c r="Z56" s="116"/>
      <c r="AA56" s="116"/>
      <c r="AB56" s="116"/>
      <c r="AC56" s="116"/>
      <c r="AD56" s="116"/>
      <c r="AE56" s="116"/>
      <c r="AF56" s="116"/>
      <c r="AG56" s="116" t="s">
        <v>126</v>
      </c>
      <c r="AH56" s="116"/>
      <c r="AI56" s="116"/>
      <c r="AJ56" s="116"/>
      <c r="AK56" s="116"/>
      <c r="AL56" s="116"/>
      <c r="AM56" s="116"/>
      <c r="AN56" s="116"/>
      <c r="AO56" s="116"/>
      <c r="AP56" s="116"/>
      <c r="AQ56" s="116"/>
      <c r="AR56" s="116"/>
      <c r="AS56" s="116"/>
      <c r="AT56" s="116"/>
      <c r="AU56" s="116"/>
      <c r="AV56" s="116"/>
      <c r="AW56" s="116"/>
      <c r="AX56" s="116"/>
      <c r="AY56" s="116"/>
      <c r="AZ56" s="116"/>
      <c r="BA56" s="116"/>
      <c r="BB56" s="116"/>
      <c r="BC56" s="116"/>
      <c r="BD56" s="116"/>
      <c r="BE56" s="116"/>
      <c r="BF56" s="116"/>
      <c r="BG56" s="116"/>
      <c r="BH56" s="116"/>
    </row>
    <row r="57" spans="1:60" outlineLevel="1" x14ac:dyDescent="0.2">
      <c r="A57" s="139">
        <v>45</v>
      </c>
      <c r="B57" s="140" t="s">
        <v>188</v>
      </c>
      <c r="C57" s="148" t="s">
        <v>189</v>
      </c>
      <c r="D57" s="141" t="s">
        <v>93</v>
      </c>
      <c r="E57" s="142">
        <v>1</v>
      </c>
      <c r="F57" s="143">
        <v>0</v>
      </c>
      <c r="G57" s="143">
        <v>0</v>
      </c>
      <c r="H57" s="144">
        <v>0</v>
      </c>
      <c r="I57" s="143">
        <v>0</v>
      </c>
      <c r="J57" s="144">
        <v>0</v>
      </c>
      <c r="K57" s="145">
        <v>0</v>
      </c>
      <c r="L57" s="125">
        <v>21</v>
      </c>
      <c r="M57" s="125">
        <f t="shared" si="0"/>
        <v>0</v>
      </c>
      <c r="N57" s="125">
        <v>3.0000000000000001E-5</v>
      </c>
      <c r="O57" s="125">
        <f t="shared" si="1"/>
        <v>0</v>
      </c>
      <c r="P57" s="125">
        <v>0</v>
      </c>
      <c r="Q57" s="125">
        <f t="shared" si="2"/>
        <v>0</v>
      </c>
      <c r="R57" s="125"/>
      <c r="S57" s="125" t="s">
        <v>94</v>
      </c>
      <c r="T57" s="125" t="s">
        <v>95</v>
      </c>
      <c r="U57" s="125">
        <v>0.621</v>
      </c>
      <c r="V57" s="125">
        <f t="shared" si="3"/>
        <v>0.62</v>
      </c>
      <c r="W57" s="125"/>
      <c r="X57" s="125" t="s">
        <v>96</v>
      </c>
      <c r="Y57" s="116"/>
      <c r="Z57" s="116"/>
      <c r="AA57" s="116"/>
      <c r="AB57" s="116"/>
      <c r="AC57" s="116"/>
      <c r="AD57" s="116"/>
      <c r="AE57" s="116"/>
      <c r="AF57" s="116"/>
      <c r="AG57" s="116" t="s">
        <v>97</v>
      </c>
      <c r="AH57" s="116"/>
      <c r="AI57" s="116"/>
      <c r="AJ57" s="116"/>
      <c r="AK57" s="116"/>
      <c r="AL57" s="116"/>
      <c r="AM57" s="116"/>
      <c r="AN57" s="116"/>
      <c r="AO57" s="116"/>
      <c r="AP57" s="116"/>
      <c r="AQ57" s="116"/>
      <c r="AR57" s="116"/>
      <c r="AS57" s="116"/>
      <c r="AT57" s="116"/>
      <c r="AU57" s="116"/>
      <c r="AV57" s="116"/>
      <c r="AW57" s="116"/>
      <c r="AX57" s="116"/>
      <c r="AY57" s="116"/>
      <c r="AZ57" s="116"/>
      <c r="BA57" s="116"/>
      <c r="BB57" s="116"/>
      <c r="BC57" s="116"/>
      <c r="BD57" s="116"/>
      <c r="BE57" s="116"/>
      <c r="BF57" s="116"/>
      <c r="BG57" s="116"/>
      <c r="BH57" s="116"/>
    </row>
    <row r="58" spans="1:60" outlineLevel="1" x14ac:dyDescent="0.2">
      <c r="A58" s="139">
        <v>46</v>
      </c>
      <c r="B58" s="140" t="s">
        <v>190</v>
      </c>
      <c r="C58" s="148" t="s">
        <v>191</v>
      </c>
      <c r="D58" s="141" t="s">
        <v>93</v>
      </c>
      <c r="E58" s="142">
        <v>1</v>
      </c>
      <c r="F58" s="143">
        <v>0</v>
      </c>
      <c r="G58" s="143">
        <v>0</v>
      </c>
      <c r="H58" s="144">
        <v>0</v>
      </c>
      <c r="I58" s="143">
        <v>0</v>
      </c>
      <c r="J58" s="144">
        <v>0</v>
      </c>
      <c r="K58" s="145">
        <v>0</v>
      </c>
      <c r="L58" s="125">
        <v>21</v>
      </c>
      <c r="M58" s="125">
        <f t="shared" si="0"/>
        <v>0</v>
      </c>
      <c r="N58" s="125">
        <v>1.2999999999999999E-3</v>
      </c>
      <c r="O58" s="125">
        <f t="shared" si="1"/>
        <v>0</v>
      </c>
      <c r="P58" s="125">
        <v>0</v>
      </c>
      <c r="Q58" s="125">
        <f t="shared" si="2"/>
        <v>0</v>
      </c>
      <c r="R58" s="125"/>
      <c r="S58" s="125" t="s">
        <v>113</v>
      </c>
      <c r="T58" s="125" t="s">
        <v>95</v>
      </c>
      <c r="U58" s="125">
        <v>0</v>
      </c>
      <c r="V58" s="125">
        <f t="shared" si="3"/>
        <v>0</v>
      </c>
      <c r="W58" s="125"/>
      <c r="X58" s="125" t="s">
        <v>125</v>
      </c>
      <c r="Y58" s="116"/>
      <c r="Z58" s="116"/>
      <c r="AA58" s="116"/>
      <c r="AB58" s="116"/>
      <c r="AC58" s="116"/>
      <c r="AD58" s="116"/>
      <c r="AE58" s="116"/>
      <c r="AF58" s="116"/>
      <c r="AG58" s="116" t="s">
        <v>126</v>
      </c>
      <c r="AH58" s="116"/>
      <c r="AI58" s="116"/>
      <c r="AJ58" s="116"/>
      <c r="AK58" s="116"/>
      <c r="AL58" s="116"/>
      <c r="AM58" s="116"/>
      <c r="AN58" s="116"/>
      <c r="AO58" s="116"/>
      <c r="AP58" s="116"/>
      <c r="AQ58" s="116"/>
      <c r="AR58" s="116"/>
      <c r="AS58" s="116"/>
      <c r="AT58" s="116"/>
      <c r="AU58" s="116"/>
      <c r="AV58" s="116"/>
      <c r="AW58" s="116"/>
      <c r="AX58" s="116"/>
      <c r="AY58" s="116"/>
      <c r="AZ58" s="116"/>
      <c r="BA58" s="116"/>
      <c r="BB58" s="116"/>
      <c r="BC58" s="116"/>
      <c r="BD58" s="116"/>
      <c r="BE58" s="116"/>
      <c r="BF58" s="116"/>
      <c r="BG58" s="116"/>
      <c r="BH58" s="116"/>
    </row>
    <row r="59" spans="1:60" outlineLevel="1" x14ac:dyDescent="0.2">
      <c r="A59" s="139">
        <v>47</v>
      </c>
      <c r="B59" s="140" t="s">
        <v>192</v>
      </c>
      <c r="C59" s="148" t="s">
        <v>193</v>
      </c>
      <c r="D59" s="141" t="s">
        <v>93</v>
      </c>
      <c r="E59" s="142">
        <v>1</v>
      </c>
      <c r="F59" s="143">
        <v>0</v>
      </c>
      <c r="G59" s="143">
        <v>0</v>
      </c>
      <c r="H59" s="144">
        <v>0</v>
      </c>
      <c r="I59" s="143">
        <v>0</v>
      </c>
      <c r="J59" s="144">
        <v>0</v>
      </c>
      <c r="K59" s="145">
        <v>0</v>
      </c>
      <c r="L59" s="125">
        <v>21</v>
      </c>
      <c r="M59" s="125">
        <f t="shared" si="0"/>
        <v>0</v>
      </c>
      <c r="N59" s="125">
        <v>0</v>
      </c>
      <c r="O59" s="125">
        <f t="shared" si="1"/>
        <v>0</v>
      </c>
      <c r="P59" s="125">
        <v>0</v>
      </c>
      <c r="Q59" s="125">
        <f t="shared" si="2"/>
        <v>0</v>
      </c>
      <c r="R59" s="125"/>
      <c r="S59" s="125" t="s">
        <v>113</v>
      </c>
      <c r="T59" s="125" t="s">
        <v>95</v>
      </c>
      <c r="U59" s="125">
        <v>0</v>
      </c>
      <c r="V59" s="125">
        <f t="shared" si="3"/>
        <v>0</v>
      </c>
      <c r="W59" s="125"/>
      <c r="X59" s="125" t="s">
        <v>96</v>
      </c>
      <c r="Y59" s="116"/>
      <c r="Z59" s="116"/>
      <c r="AA59" s="116"/>
      <c r="AB59" s="116"/>
      <c r="AC59" s="116"/>
      <c r="AD59" s="116"/>
      <c r="AE59" s="116"/>
      <c r="AF59" s="116"/>
      <c r="AG59" s="116" t="s">
        <v>97</v>
      </c>
      <c r="AH59" s="116"/>
      <c r="AI59" s="116"/>
      <c r="AJ59" s="116"/>
      <c r="AK59" s="116"/>
      <c r="AL59" s="116"/>
      <c r="AM59" s="116"/>
      <c r="AN59" s="116"/>
      <c r="AO59" s="116"/>
      <c r="AP59" s="116"/>
      <c r="AQ59" s="116"/>
      <c r="AR59" s="116"/>
      <c r="AS59" s="116"/>
      <c r="AT59" s="116"/>
      <c r="AU59" s="116"/>
      <c r="AV59" s="116"/>
      <c r="AW59" s="116"/>
      <c r="AX59" s="116"/>
      <c r="AY59" s="116"/>
      <c r="AZ59" s="116"/>
      <c r="BA59" s="116"/>
      <c r="BB59" s="116"/>
      <c r="BC59" s="116"/>
      <c r="BD59" s="116"/>
      <c r="BE59" s="116"/>
      <c r="BF59" s="116"/>
      <c r="BG59" s="116"/>
      <c r="BH59" s="116"/>
    </row>
    <row r="60" spans="1:60" outlineLevel="1" x14ac:dyDescent="0.2">
      <c r="A60" s="139">
        <v>48</v>
      </c>
      <c r="B60" s="140" t="s">
        <v>194</v>
      </c>
      <c r="C60" s="148" t="s">
        <v>195</v>
      </c>
      <c r="D60" s="141" t="s">
        <v>93</v>
      </c>
      <c r="E60" s="142">
        <v>1</v>
      </c>
      <c r="F60" s="143">
        <v>0</v>
      </c>
      <c r="G60" s="143">
        <v>0</v>
      </c>
      <c r="H60" s="144">
        <v>0</v>
      </c>
      <c r="I60" s="143">
        <v>0</v>
      </c>
      <c r="J60" s="144">
        <v>0</v>
      </c>
      <c r="K60" s="145">
        <v>0</v>
      </c>
      <c r="L60" s="125">
        <v>21</v>
      </c>
      <c r="M60" s="125">
        <f t="shared" si="0"/>
        <v>0</v>
      </c>
      <c r="N60" s="125">
        <v>0</v>
      </c>
      <c r="O60" s="125">
        <f t="shared" si="1"/>
        <v>0</v>
      </c>
      <c r="P60" s="125">
        <v>0</v>
      </c>
      <c r="Q60" s="125">
        <f t="shared" si="2"/>
        <v>0</v>
      </c>
      <c r="R60" s="125"/>
      <c r="S60" s="125" t="s">
        <v>113</v>
      </c>
      <c r="T60" s="125" t="s">
        <v>95</v>
      </c>
      <c r="U60" s="125">
        <v>0</v>
      </c>
      <c r="V60" s="125">
        <f t="shared" si="3"/>
        <v>0</v>
      </c>
      <c r="W60" s="125"/>
      <c r="X60" s="125" t="s">
        <v>125</v>
      </c>
      <c r="Y60" s="116"/>
      <c r="Z60" s="116"/>
      <c r="AA60" s="116"/>
      <c r="AB60" s="116"/>
      <c r="AC60" s="116"/>
      <c r="AD60" s="116"/>
      <c r="AE60" s="116"/>
      <c r="AF60" s="116"/>
      <c r="AG60" s="116" t="s">
        <v>126</v>
      </c>
      <c r="AH60" s="116"/>
      <c r="AI60" s="116"/>
      <c r="AJ60" s="116"/>
      <c r="AK60" s="116"/>
      <c r="AL60" s="116"/>
      <c r="AM60" s="116"/>
      <c r="AN60" s="116"/>
      <c r="AO60" s="116"/>
      <c r="AP60" s="116"/>
      <c r="AQ60" s="116"/>
      <c r="AR60" s="116"/>
      <c r="AS60" s="116"/>
      <c r="AT60" s="116"/>
      <c r="AU60" s="116"/>
      <c r="AV60" s="116"/>
      <c r="AW60" s="116"/>
      <c r="AX60" s="116"/>
      <c r="AY60" s="116"/>
      <c r="AZ60" s="116"/>
      <c r="BA60" s="116"/>
      <c r="BB60" s="116"/>
      <c r="BC60" s="116"/>
      <c r="BD60" s="116"/>
      <c r="BE60" s="116"/>
      <c r="BF60" s="116"/>
      <c r="BG60" s="116"/>
      <c r="BH60" s="116"/>
    </row>
    <row r="61" spans="1:60" outlineLevel="1" x14ac:dyDescent="0.2">
      <c r="A61" s="139">
        <v>49</v>
      </c>
      <c r="B61" s="140" t="s">
        <v>196</v>
      </c>
      <c r="C61" s="148" t="s">
        <v>197</v>
      </c>
      <c r="D61" s="141" t="s">
        <v>93</v>
      </c>
      <c r="E61" s="142">
        <v>1</v>
      </c>
      <c r="F61" s="143">
        <v>0</v>
      </c>
      <c r="G61" s="143">
        <v>0</v>
      </c>
      <c r="H61" s="144">
        <v>0</v>
      </c>
      <c r="I61" s="143">
        <v>0</v>
      </c>
      <c r="J61" s="144">
        <v>0</v>
      </c>
      <c r="K61" s="145">
        <v>0</v>
      </c>
      <c r="L61" s="125">
        <v>21</v>
      </c>
      <c r="M61" s="125">
        <f t="shared" si="0"/>
        <v>0</v>
      </c>
      <c r="N61" s="125">
        <v>0</v>
      </c>
      <c r="O61" s="125">
        <f t="shared" si="1"/>
        <v>0</v>
      </c>
      <c r="P61" s="125">
        <v>0</v>
      </c>
      <c r="Q61" s="125">
        <f t="shared" si="2"/>
        <v>0</v>
      </c>
      <c r="R61" s="125"/>
      <c r="S61" s="125" t="s">
        <v>113</v>
      </c>
      <c r="T61" s="125" t="s">
        <v>95</v>
      </c>
      <c r="U61" s="125">
        <v>0</v>
      </c>
      <c r="V61" s="125">
        <f t="shared" si="3"/>
        <v>0</v>
      </c>
      <c r="W61" s="125"/>
      <c r="X61" s="125" t="s">
        <v>96</v>
      </c>
      <c r="Y61" s="116"/>
      <c r="Z61" s="116"/>
      <c r="AA61" s="116"/>
      <c r="AB61" s="116"/>
      <c r="AC61" s="116"/>
      <c r="AD61" s="116"/>
      <c r="AE61" s="116"/>
      <c r="AF61" s="116"/>
      <c r="AG61" s="116" t="s">
        <v>97</v>
      </c>
      <c r="AH61" s="116"/>
      <c r="AI61" s="116"/>
      <c r="AJ61" s="116"/>
      <c r="AK61" s="116"/>
      <c r="AL61" s="116"/>
      <c r="AM61" s="116"/>
      <c r="AN61" s="116"/>
      <c r="AO61" s="116"/>
      <c r="AP61" s="116"/>
      <c r="AQ61" s="116"/>
      <c r="AR61" s="116"/>
      <c r="AS61" s="116"/>
      <c r="AT61" s="116"/>
      <c r="AU61" s="116"/>
      <c r="AV61" s="116"/>
      <c r="AW61" s="116"/>
      <c r="AX61" s="116"/>
      <c r="AY61" s="116"/>
      <c r="AZ61" s="116"/>
      <c r="BA61" s="116"/>
      <c r="BB61" s="116"/>
      <c r="BC61" s="116"/>
      <c r="BD61" s="116"/>
      <c r="BE61" s="116"/>
      <c r="BF61" s="116"/>
      <c r="BG61" s="116"/>
      <c r="BH61" s="116"/>
    </row>
    <row r="62" spans="1:60" outlineLevel="1" x14ac:dyDescent="0.2">
      <c r="A62" s="139">
        <v>50</v>
      </c>
      <c r="B62" s="140" t="s">
        <v>198</v>
      </c>
      <c r="C62" s="148" t="s">
        <v>199</v>
      </c>
      <c r="D62" s="141" t="s">
        <v>93</v>
      </c>
      <c r="E62" s="142">
        <v>1</v>
      </c>
      <c r="F62" s="143">
        <v>0</v>
      </c>
      <c r="G62" s="143">
        <v>0</v>
      </c>
      <c r="H62" s="144">
        <v>0</v>
      </c>
      <c r="I62" s="143">
        <v>0</v>
      </c>
      <c r="J62" s="144">
        <v>0</v>
      </c>
      <c r="K62" s="145">
        <v>0</v>
      </c>
      <c r="L62" s="125">
        <v>21</v>
      </c>
      <c r="M62" s="125">
        <f t="shared" si="0"/>
        <v>0</v>
      </c>
      <c r="N62" s="125">
        <v>0</v>
      </c>
      <c r="O62" s="125">
        <f t="shared" si="1"/>
        <v>0</v>
      </c>
      <c r="P62" s="125">
        <v>0</v>
      </c>
      <c r="Q62" s="125">
        <f t="shared" si="2"/>
        <v>0</v>
      </c>
      <c r="R62" s="125"/>
      <c r="S62" s="125" t="s">
        <v>113</v>
      </c>
      <c r="T62" s="125" t="s">
        <v>95</v>
      </c>
      <c r="U62" s="125">
        <v>0</v>
      </c>
      <c r="V62" s="125">
        <f t="shared" si="3"/>
        <v>0</v>
      </c>
      <c r="W62" s="125"/>
      <c r="X62" s="125" t="s">
        <v>125</v>
      </c>
      <c r="Y62" s="116"/>
      <c r="Z62" s="116"/>
      <c r="AA62" s="116"/>
      <c r="AB62" s="116"/>
      <c r="AC62" s="116"/>
      <c r="AD62" s="116"/>
      <c r="AE62" s="116"/>
      <c r="AF62" s="116"/>
      <c r="AG62" s="116" t="s">
        <v>126</v>
      </c>
      <c r="AH62" s="116"/>
      <c r="AI62" s="116"/>
      <c r="AJ62" s="116"/>
      <c r="AK62" s="116"/>
      <c r="AL62" s="116"/>
      <c r="AM62" s="116"/>
      <c r="AN62" s="116"/>
      <c r="AO62" s="116"/>
      <c r="AP62" s="116"/>
      <c r="AQ62" s="116"/>
      <c r="AR62" s="116"/>
      <c r="AS62" s="116"/>
      <c r="AT62" s="116"/>
      <c r="AU62" s="116"/>
      <c r="AV62" s="116"/>
      <c r="AW62" s="116"/>
      <c r="AX62" s="116"/>
      <c r="AY62" s="116"/>
      <c r="AZ62" s="116"/>
      <c r="BA62" s="116"/>
      <c r="BB62" s="116"/>
      <c r="BC62" s="116"/>
      <c r="BD62" s="116"/>
      <c r="BE62" s="116"/>
      <c r="BF62" s="116"/>
      <c r="BG62" s="116"/>
      <c r="BH62" s="116"/>
    </row>
    <row r="63" spans="1:60" outlineLevel="1" x14ac:dyDescent="0.2">
      <c r="A63" s="139">
        <v>51</v>
      </c>
      <c r="B63" s="140" t="s">
        <v>200</v>
      </c>
      <c r="C63" s="148" t="s">
        <v>201</v>
      </c>
      <c r="D63" s="141" t="s">
        <v>93</v>
      </c>
      <c r="E63" s="142">
        <v>1</v>
      </c>
      <c r="F63" s="143">
        <v>0</v>
      </c>
      <c r="G63" s="143">
        <v>0</v>
      </c>
      <c r="H63" s="144">
        <v>0</v>
      </c>
      <c r="I63" s="143">
        <v>0</v>
      </c>
      <c r="J63" s="144">
        <v>0</v>
      </c>
      <c r="K63" s="145">
        <v>0</v>
      </c>
      <c r="L63" s="125">
        <v>21</v>
      </c>
      <c r="M63" s="125">
        <f t="shared" si="0"/>
        <v>0</v>
      </c>
      <c r="N63" s="125">
        <v>0</v>
      </c>
      <c r="O63" s="125">
        <f t="shared" si="1"/>
        <v>0</v>
      </c>
      <c r="P63" s="125">
        <v>0</v>
      </c>
      <c r="Q63" s="125">
        <f t="shared" si="2"/>
        <v>0</v>
      </c>
      <c r="R63" s="125"/>
      <c r="S63" s="125" t="s">
        <v>113</v>
      </c>
      <c r="T63" s="125" t="s">
        <v>95</v>
      </c>
      <c r="U63" s="125">
        <v>0</v>
      </c>
      <c r="V63" s="125">
        <f t="shared" si="3"/>
        <v>0</v>
      </c>
      <c r="W63" s="125"/>
      <c r="X63" s="125" t="s">
        <v>96</v>
      </c>
      <c r="Y63" s="116"/>
      <c r="Z63" s="116"/>
      <c r="AA63" s="116"/>
      <c r="AB63" s="116"/>
      <c r="AC63" s="116"/>
      <c r="AD63" s="116"/>
      <c r="AE63" s="116"/>
      <c r="AF63" s="116"/>
      <c r="AG63" s="116" t="s">
        <v>97</v>
      </c>
      <c r="AH63" s="116"/>
      <c r="AI63" s="116"/>
      <c r="AJ63" s="116"/>
      <c r="AK63" s="116"/>
      <c r="AL63" s="116"/>
      <c r="AM63" s="116"/>
      <c r="AN63" s="116"/>
      <c r="AO63" s="116"/>
      <c r="AP63" s="116"/>
      <c r="AQ63" s="116"/>
      <c r="AR63" s="116"/>
      <c r="AS63" s="116"/>
      <c r="AT63" s="116"/>
      <c r="AU63" s="116"/>
      <c r="AV63" s="116"/>
      <c r="AW63" s="116"/>
      <c r="AX63" s="116"/>
      <c r="AY63" s="116"/>
      <c r="AZ63" s="116"/>
      <c r="BA63" s="116"/>
      <c r="BB63" s="116"/>
      <c r="BC63" s="116"/>
      <c r="BD63" s="116"/>
      <c r="BE63" s="116"/>
      <c r="BF63" s="116"/>
      <c r="BG63" s="116"/>
      <c r="BH63" s="116"/>
    </row>
    <row r="64" spans="1:60" outlineLevel="1" x14ac:dyDescent="0.2">
      <c r="A64" s="139">
        <v>52</v>
      </c>
      <c r="B64" s="140" t="s">
        <v>202</v>
      </c>
      <c r="C64" s="148" t="s">
        <v>203</v>
      </c>
      <c r="D64" s="141" t="s">
        <v>93</v>
      </c>
      <c r="E64" s="142">
        <v>1</v>
      </c>
      <c r="F64" s="143">
        <v>0</v>
      </c>
      <c r="G64" s="143">
        <v>0</v>
      </c>
      <c r="H64" s="144">
        <v>0</v>
      </c>
      <c r="I64" s="143">
        <v>0</v>
      </c>
      <c r="J64" s="144">
        <v>0</v>
      </c>
      <c r="K64" s="145">
        <v>0</v>
      </c>
      <c r="L64" s="125">
        <v>21</v>
      </c>
      <c r="M64" s="125">
        <f t="shared" si="0"/>
        <v>0</v>
      </c>
      <c r="N64" s="125">
        <v>0</v>
      </c>
      <c r="O64" s="125">
        <f t="shared" si="1"/>
        <v>0</v>
      </c>
      <c r="P64" s="125">
        <v>0</v>
      </c>
      <c r="Q64" s="125">
        <f t="shared" si="2"/>
        <v>0</v>
      </c>
      <c r="R64" s="125"/>
      <c r="S64" s="125" t="s">
        <v>113</v>
      </c>
      <c r="T64" s="125" t="s">
        <v>95</v>
      </c>
      <c r="U64" s="125">
        <v>0</v>
      </c>
      <c r="V64" s="125">
        <f t="shared" si="3"/>
        <v>0</v>
      </c>
      <c r="W64" s="125"/>
      <c r="X64" s="125" t="s">
        <v>125</v>
      </c>
      <c r="Y64" s="116"/>
      <c r="Z64" s="116"/>
      <c r="AA64" s="116"/>
      <c r="AB64" s="116"/>
      <c r="AC64" s="116"/>
      <c r="AD64" s="116"/>
      <c r="AE64" s="116"/>
      <c r="AF64" s="116"/>
      <c r="AG64" s="116" t="s">
        <v>126</v>
      </c>
      <c r="AH64" s="116"/>
      <c r="AI64" s="116"/>
      <c r="AJ64" s="116"/>
      <c r="AK64" s="116"/>
      <c r="AL64" s="116"/>
      <c r="AM64" s="116"/>
      <c r="AN64" s="116"/>
      <c r="AO64" s="116"/>
      <c r="AP64" s="116"/>
      <c r="AQ64" s="116"/>
      <c r="AR64" s="116"/>
      <c r="AS64" s="116"/>
      <c r="AT64" s="116"/>
      <c r="AU64" s="116"/>
      <c r="AV64" s="116"/>
      <c r="AW64" s="116"/>
      <c r="AX64" s="116"/>
      <c r="AY64" s="116"/>
      <c r="AZ64" s="116"/>
      <c r="BA64" s="116"/>
      <c r="BB64" s="116"/>
      <c r="BC64" s="116"/>
      <c r="BD64" s="116"/>
      <c r="BE64" s="116"/>
      <c r="BF64" s="116"/>
      <c r="BG64" s="116"/>
      <c r="BH64" s="116"/>
    </row>
    <row r="65" spans="1:60" outlineLevel="1" x14ac:dyDescent="0.2">
      <c r="A65" s="139">
        <v>53</v>
      </c>
      <c r="B65" s="140" t="s">
        <v>204</v>
      </c>
      <c r="C65" s="148" t="s">
        <v>205</v>
      </c>
      <c r="D65" s="141" t="s">
        <v>0</v>
      </c>
      <c r="E65" s="142">
        <v>1996.3185000000001</v>
      </c>
      <c r="F65" s="143">
        <v>0</v>
      </c>
      <c r="G65" s="143">
        <v>0</v>
      </c>
      <c r="H65" s="144">
        <v>0</v>
      </c>
      <c r="I65" s="143">
        <v>0</v>
      </c>
      <c r="J65" s="144">
        <v>0</v>
      </c>
      <c r="K65" s="145">
        <v>0</v>
      </c>
      <c r="L65" s="125">
        <v>21</v>
      </c>
      <c r="M65" s="125">
        <f t="shared" si="0"/>
        <v>0</v>
      </c>
      <c r="N65" s="125">
        <v>0</v>
      </c>
      <c r="O65" s="125">
        <f t="shared" si="1"/>
        <v>0</v>
      </c>
      <c r="P65" s="125">
        <v>0</v>
      </c>
      <c r="Q65" s="125">
        <f t="shared" si="2"/>
        <v>0</v>
      </c>
      <c r="R65" s="125"/>
      <c r="S65" s="125" t="s">
        <v>94</v>
      </c>
      <c r="T65" s="125" t="s">
        <v>95</v>
      </c>
      <c r="U65" s="125">
        <v>0</v>
      </c>
      <c r="V65" s="125">
        <f t="shared" si="3"/>
        <v>0</v>
      </c>
      <c r="W65" s="125"/>
      <c r="X65" s="125" t="s">
        <v>96</v>
      </c>
      <c r="Y65" s="116"/>
      <c r="Z65" s="116"/>
      <c r="AA65" s="116"/>
      <c r="AB65" s="116"/>
      <c r="AC65" s="116"/>
      <c r="AD65" s="116"/>
      <c r="AE65" s="116"/>
      <c r="AF65" s="116"/>
      <c r="AG65" s="116" t="s">
        <v>206</v>
      </c>
      <c r="AH65" s="116"/>
      <c r="AI65" s="116"/>
      <c r="AJ65" s="116"/>
      <c r="AK65" s="116"/>
      <c r="AL65" s="116"/>
      <c r="AM65" s="116"/>
      <c r="AN65" s="116"/>
      <c r="AO65" s="116"/>
      <c r="AP65" s="116"/>
      <c r="AQ65" s="116"/>
      <c r="AR65" s="116"/>
      <c r="AS65" s="116"/>
      <c r="AT65" s="116"/>
      <c r="AU65" s="116"/>
      <c r="AV65" s="116"/>
      <c r="AW65" s="116"/>
      <c r="AX65" s="116"/>
      <c r="AY65" s="116"/>
      <c r="AZ65" s="116"/>
      <c r="BA65" s="116"/>
      <c r="BB65" s="116"/>
      <c r="BC65" s="116"/>
      <c r="BD65" s="116"/>
      <c r="BE65" s="116"/>
      <c r="BF65" s="116"/>
      <c r="BG65" s="116"/>
      <c r="BH65" s="116"/>
    </row>
    <row r="66" spans="1:60" outlineLevel="1" x14ac:dyDescent="0.2">
      <c r="A66" s="139">
        <v>54</v>
      </c>
      <c r="B66" s="140" t="s">
        <v>207</v>
      </c>
      <c r="C66" s="148" t="s">
        <v>208</v>
      </c>
      <c r="D66" s="141" t="s">
        <v>93</v>
      </c>
      <c r="E66" s="142">
        <v>4</v>
      </c>
      <c r="F66" s="143">
        <v>0</v>
      </c>
      <c r="G66" s="143">
        <v>0</v>
      </c>
      <c r="H66" s="144">
        <v>0</v>
      </c>
      <c r="I66" s="143">
        <v>0</v>
      </c>
      <c r="J66" s="144">
        <v>0</v>
      </c>
      <c r="K66" s="145">
        <v>0</v>
      </c>
      <c r="L66" s="125">
        <v>21</v>
      </c>
      <c r="M66" s="125">
        <f t="shared" si="0"/>
        <v>0</v>
      </c>
      <c r="N66" s="125">
        <v>0</v>
      </c>
      <c r="O66" s="125">
        <f t="shared" si="1"/>
        <v>0</v>
      </c>
      <c r="P66" s="125">
        <v>0</v>
      </c>
      <c r="Q66" s="125">
        <f t="shared" si="2"/>
        <v>0</v>
      </c>
      <c r="R66" s="125"/>
      <c r="S66" s="125" t="s">
        <v>94</v>
      </c>
      <c r="T66" s="125" t="s">
        <v>94</v>
      </c>
      <c r="U66" s="125">
        <v>0.437</v>
      </c>
      <c r="V66" s="125">
        <f t="shared" si="3"/>
        <v>1.75</v>
      </c>
      <c r="W66" s="125"/>
      <c r="X66" s="125" t="s">
        <v>96</v>
      </c>
      <c r="Y66" s="116"/>
      <c r="Z66" s="116"/>
      <c r="AA66" s="116"/>
      <c r="AB66" s="116"/>
      <c r="AC66" s="116"/>
      <c r="AD66" s="116"/>
      <c r="AE66" s="116"/>
      <c r="AF66" s="116"/>
      <c r="AG66" s="116" t="s">
        <v>97</v>
      </c>
      <c r="AH66" s="116"/>
      <c r="AI66" s="116"/>
      <c r="AJ66" s="116"/>
      <c r="AK66" s="116"/>
      <c r="AL66" s="116"/>
      <c r="AM66" s="116"/>
      <c r="AN66" s="116"/>
      <c r="AO66" s="116"/>
      <c r="AP66" s="116"/>
      <c r="AQ66" s="116"/>
      <c r="AR66" s="116"/>
      <c r="AS66" s="116"/>
      <c r="AT66" s="116"/>
      <c r="AU66" s="116"/>
      <c r="AV66" s="116"/>
      <c r="AW66" s="116"/>
      <c r="AX66" s="116"/>
      <c r="AY66" s="116"/>
      <c r="AZ66" s="116"/>
      <c r="BA66" s="116"/>
      <c r="BB66" s="116"/>
      <c r="BC66" s="116"/>
      <c r="BD66" s="116"/>
      <c r="BE66" s="116"/>
      <c r="BF66" s="116"/>
      <c r="BG66" s="116"/>
      <c r="BH66" s="116"/>
    </row>
    <row r="67" spans="1:60" outlineLevel="1" x14ac:dyDescent="0.2">
      <c r="A67" s="139">
        <v>55</v>
      </c>
      <c r="B67" s="140" t="s">
        <v>209</v>
      </c>
      <c r="C67" s="148" t="s">
        <v>210</v>
      </c>
      <c r="D67" s="141" t="s">
        <v>93</v>
      </c>
      <c r="E67" s="142">
        <v>4</v>
      </c>
      <c r="F67" s="143">
        <v>0</v>
      </c>
      <c r="G67" s="143">
        <v>0</v>
      </c>
      <c r="H67" s="144">
        <v>0</v>
      </c>
      <c r="I67" s="143">
        <v>0</v>
      </c>
      <c r="J67" s="144">
        <v>0</v>
      </c>
      <c r="K67" s="145">
        <v>0</v>
      </c>
      <c r="L67" s="125">
        <v>21</v>
      </c>
      <c r="M67" s="125">
        <f t="shared" si="0"/>
        <v>0</v>
      </c>
      <c r="N67" s="125">
        <v>0</v>
      </c>
      <c r="O67" s="125">
        <f t="shared" si="1"/>
        <v>0</v>
      </c>
      <c r="P67" s="125">
        <v>0</v>
      </c>
      <c r="Q67" s="125">
        <f t="shared" si="2"/>
        <v>0</v>
      </c>
      <c r="R67" s="125"/>
      <c r="S67" s="125" t="s">
        <v>113</v>
      </c>
      <c r="T67" s="125" t="s">
        <v>95</v>
      </c>
      <c r="U67" s="125">
        <v>0</v>
      </c>
      <c r="V67" s="125">
        <f t="shared" si="3"/>
        <v>0</v>
      </c>
      <c r="W67" s="125"/>
      <c r="X67" s="125" t="s">
        <v>96</v>
      </c>
      <c r="Y67" s="116"/>
      <c r="Z67" s="116"/>
      <c r="AA67" s="116"/>
      <c r="AB67" s="116"/>
      <c r="AC67" s="116"/>
      <c r="AD67" s="116"/>
      <c r="AE67" s="116"/>
      <c r="AF67" s="116"/>
      <c r="AG67" s="116" t="s">
        <v>97</v>
      </c>
      <c r="AH67" s="116"/>
      <c r="AI67" s="116"/>
      <c r="AJ67" s="116"/>
      <c r="AK67" s="116"/>
      <c r="AL67" s="116"/>
      <c r="AM67" s="116"/>
      <c r="AN67" s="116"/>
      <c r="AO67" s="116"/>
      <c r="AP67" s="116"/>
      <c r="AQ67" s="116"/>
      <c r="AR67" s="116"/>
      <c r="AS67" s="116"/>
      <c r="AT67" s="116"/>
      <c r="AU67" s="116"/>
      <c r="AV67" s="116"/>
      <c r="AW67" s="116"/>
      <c r="AX67" s="116"/>
      <c r="AY67" s="116"/>
      <c r="AZ67" s="116"/>
      <c r="BA67" s="116"/>
      <c r="BB67" s="116"/>
      <c r="BC67" s="116"/>
      <c r="BD67" s="116"/>
      <c r="BE67" s="116"/>
      <c r="BF67" s="116"/>
      <c r="BG67" s="116"/>
      <c r="BH67" s="116"/>
    </row>
    <row r="68" spans="1:60" outlineLevel="1" x14ac:dyDescent="0.2">
      <c r="A68" s="139">
        <v>56</v>
      </c>
      <c r="B68" s="140" t="s">
        <v>211</v>
      </c>
      <c r="C68" s="148" t="s">
        <v>212</v>
      </c>
      <c r="D68" s="141" t="s">
        <v>93</v>
      </c>
      <c r="E68" s="142">
        <v>4</v>
      </c>
      <c r="F68" s="143">
        <v>0</v>
      </c>
      <c r="G68" s="143">
        <v>0</v>
      </c>
      <c r="H68" s="144">
        <v>0</v>
      </c>
      <c r="I68" s="143">
        <v>0</v>
      </c>
      <c r="J68" s="144">
        <v>0</v>
      </c>
      <c r="K68" s="145">
        <v>0</v>
      </c>
      <c r="L68" s="125">
        <v>21</v>
      </c>
      <c r="M68" s="125">
        <f t="shared" si="0"/>
        <v>0</v>
      </c>
      <c r="N68" s="125">
        <v>0</v>
      </c>
      <c r="O68" s="125">
        <f t="shared" si="1"/>
        <v>0</v>
      </c>
      <c r="P68" s="125">
        <v>0</v>
      </c>
      <c r="Q68" s="125">
        <f t="shared" si="2"/>
        <v>0</v>
      </c>
      <c r="R68" s="125"/>
      <c r="S68" s="125" t="s">
        <v>113</v>
      </c>
      <c r="T68" s="125" t="s">
        <v>94</v>
      </c>
      <c r="U68" s="125">
        <v>0</v>
      </c>
      <c r="V68" s="125">
        <f t="shared" si="3"/>
        <v>0</v>
      </c>
      <c r="W68" s="125"/>
      <c r="X68" s="125" t="s">
        <v>125</v>
      </c>
      <c r="Y68" s="116"/>
      <c r="Z68" s="116"/>
      <c r="AA68" s="116"/>
      <c r="AB68" s="116"/>
      <c r="AC68" s="116"/>
      <c r="AD68" s="116"/>
      <c r="AE68" s="116"/>
      <c r="AF68" s="116"/>
      <c r="AG68" s="116" t="s">
        <v>126</v>
      </c>
      <c r="AH68" s="116"/>
      <c r="AI68" s="116"/>
      <c r="AJ68" s="116"/>
      <c r="AK68" s="116"/>
      <c r="AL68" s="116"/>
      <c r="AM68" s="116"/>
      <c r="AN68" s="116"/>
      <c r="AO68" s="116"/>
      <c r="AP68" s="116"/>
      <c r="AQ68" s="116"/>
      <c r="AR68" s="116"/>
      <c r="AS68" s="116"/>
      <c r="AT68" s="116"/>
      <c r="AU68" s="116"/>
      <c r="AV68" s="116"/>
      <c r="AW68" s="116"/>
      <c r="AX68" s="116"/>
      <c r="AY68" s="116"/>
      <c r="AZ68" s="116"/>
      <c r="BA68" s="116"/>
      <c r="BB68" s="116"/>
      <c r="BC68" s="116"/>
      <c r="BD68" s="116"/>
      <c r="BE68" s="116"/>
      <c r="BF68" s="116"/>
      <c r="BG68" s="116"/>
      <c r="BH68" s="116"/>
    </row>
    <row r="69" spans="1:60" x14ac:dyDescent="0.2">
      <c r="A69" s="129" t="s">
        <v>89</v>
      </c>
      <c r="B69" s="130" t="s">
        <v>57</v>
      </c>
      <c r="C69" s="147" t="s">
        <v>58</v>
      </c>
      <c r="D69" s="131"/>
      <c r="E69" s="132"/>
      <c r="F69" s="133"/>
      <c r="G69" s="133">
        <f>SUMIF(AG70:AG70,"&lt;&gt;NOR",G70:G70)</f>
        <v>0</v>
      </c>
      <c r="H69" s="133"/>
      <c r="I69" s="133">
        <f>SUM(I70:I70)</f>
        <v>0</v>
      </c>
      <c r="J69" s="133"/>
      <c r="K69" s="134">
        <f>SUM(K70:K70)</f>
        <v>0</v>
      </c>
      <c r="L69" s="128"/>
      <c r="M69" s="128">
        <f>SUM(M70:M70)</f>
        <v>0</v>
      </c>
      <c r="N69" s="128"/>
      <c r="O69" s="128">
        <f>SUM(O70:O70)</f>
        <v>0</v>
      </c>
      <c r="P69" s="128"/>
      <c r="Q69" s="128">
        <f>SUM(Q70:Q70)</f>
        <v>0</v>
      </c>
      <c r="R69" s="128"/>
      <c r="S69" s="128"/>
      <c r="T69" s="128"/>
      <c r="U69" s="128"/>
      <c r="V69" s="128">
        <f>SUM(V70:V70)</f>
        <v>0</v>
      </c>
      <c r="W69" s="128"/>
      <c r="X69" s="128"/>
      <c r="AG69" t="s">
        <v>90</v>
      </c>
    </row>
    <row r="70" spans="1:60" outlineLevel="1" x14ac:dyDescent="0.2">
      <c r="A70" s="139">
        <v>57</v>
      </c>
      <c r="B70" s="140" t="s">
        <v>213</v>
      </c>
      <c r="C70" s="148" t="s">
        <v>214</v>
      </c>
      <c r="D70" s="141" t="s">
        <v>215</v>
      </c>
      <c r="E70" s="142">
        <v>8</v>
      </c>
      <c r="F70" s="143">
        <v>0</v>
      </c>
      <c r="G70" s="143">
        <v>0</v>
      </c>
      <c r="H70" s="144">
        <v>0</v>
      </c>
      <c r="I70" s="143">
        <v>0</v>
      </c>
      <c r="J70" s="144">
        <v>0</v>
      </c>
      <c r="K70" s="145">
        <v>0</v>
      </c>
      <c r="L70" s="125">
        <v>21</v>
      </c>
      <c r="M70" s="125">
        <f>G70*(1+L70/100)</f>
        <v>0</v>
      </c>
      <c r="N70" s="125">
        <v>0</v>
      </c>
      <c r="O70" s="125">
        <f>ROUND(E70*N70,2)</f>
        <v>0</v>
      </c>
      <c r="P70" s="125">
        <v>0</v>
      </c>
      <c r="Q70" s="125">
        <f>ROUND(E70*P70,2)</f>
        <v>0</v>
      </c>
      <c r="R70" s="125"/>
      <c r="S70" s="125" t="s">
        <v>113</v>
      </c>
      <c r="T70" s="125" t="s">
        <v>95</v>
      </c>
      <c r="U70" s="125">
        <v>0</v>
      </c>
      <c r="V70" s="125">
        <f>ROUND(E70*U70,2)</f>
        <v>0</v>
      </c>
      <c r="W70" s="125"/>
      <c r="X70" s="125" t="s">
        <v>125</v>
      </c>
      <c r="Y70" s="116"/>
      <c r="Z70" s="116"/>
      <c r="AA70" s="116"/>
      <c r="AB70" s="116"/>
      <c r="AC70" s="116"/>
      <c r="AD70" s="116"/>
      <c r="AE70" s="116"/>
      <c r="AF70" s="116"/>
      <c r="AG70" s="116" t="s">
        <v>126</v>
      </c>
      <c r="AH70" s="116"/>
      <c r="AI70" s="116"/>
      <c r="AJ70" s="116"/>
      <c r="AK70" s="116"/>
      <c r="AL70" s="116"/>
      <c r="AM70" s="116"/>
      <c r="AN70" s="116"/>
      <c r="AO70" s="116"/>
      <c r="AP70" s="116"/>
      <c r="AQ70" s="116"/>
      <c r="AR70" s="116"/>
      <c r="AS70" s="116"/>
      <c r="AT70" s="116"/>
      <c r="AU70" s="116"/>
      <c r="AV70" s="116"/>
      <c r="AW70" s="116"/>
      <c r="AX70" s="116"/>
      <c r="AY70" s="116"/>
      <c r="AZ70" s="116"/>
      <c r="BA70" s="116"/>
      <c r="BB70" s="116"/>
      <c r="BC70" s="116"/>
      <c r="BD70" s="116"/>
      <c r="BE70" s="116"/>
      <c r="BF70" s="116"/>
      <c r="BG70" s="116"/>
      <c r="BH70" s="116"/>
    </row>
    <row r="71" spans="1:60" x14ac:dyDescent="0.2">
      <c r="A71" s="129" t="s">
        <v>89</v>
      </c>
      <c r="B71" s="130" t="s">
        <v>59</v>
      </c>
      <c r="C71" s="147" t="s">
        <v>60</v>
      </c>
      <c r="D71" s="131"/>
      <c r="E71" s="132"/>
      <c r="F71" s="133"/>
      <c r="G71" s="133">
        <f>SUMIF(AG72:AG75,"&lt;&gt;NOR",G72:G75)</f>
        <v>0</v>
      </c>
      <c r="H71" s="133"/>
      <c r="I71" s="133">
        <f>SUM(I72:I75)</f>
        <v>0</v>
      </c>
      <c r="J71" s="133"/>
      <c r="K71" s="134">
        <f>SUM(K72:K75)</f>
        <v>0</v>
      </c>
      <c r="L71" s="128"/>
      <c r="M71" s="128">
        <f>SUM(M72:M75)</f>
        <v>0</v>
      </c>
      <c r="N71" s="128"/>
      <c r="O71" s="128">
        <f>SUM(O72:O75)</f>
        <v>0</v>
      </c>
      <c r="P71" s="128"/>
      <c r="Q71" s="128">
        <f>SUM(Q72:Q75)</f>
        <v>0</v>
      </c>
      <c r="R71" s="128"/>
      <c r="S71" s="128"/>
      <c r="T71" s="128"/>
      <c r="U71" s="128"/>
      <c r="V71" s="128">
        <f>SUM(V72:V75)</f>
        <v>2.11</v>
      </c>
      <c r="W71" s="128"/>
      <c r="X71" s="128"/>
      <c r="AG71" t="s">
        <v>90</v>
      </c>
    </row>
    <row r="72" spans="1:60" outlineLevel="1" x14ac:dyDescent="0.2">
      <c r="A72" s="139">
        <v>58</v>
      </c>
      <c r="B72" s="140" t="s">
        <v>216</v>
      </c>
      <c r="C72" s="148" t="s">
        <v>217</v>
      </c>
      <c r="D72" s="141" t="s">
        <v>218</v>
      </c>
      <c r="E72" s="142">
        <v>1.476</v>
      </c>
      <c r="F72" s="143">
        <v>0</v>
      </c>
      <c r="G72" s="143">
        <v>0</v>
      </c>
      <c r="H72" s="144">
        <v>0</v>
      </c>
      <c r="I72" s="143">
        <v>0</v>
      </c>
      <c r="J72" s="144">
        <v>0</v>
      </c>
      <c r="K72" s="145">
        <v>0</v>
      </c>
      <c r="L72" s="125">
        <v>21</v>
      </c>
      <c r="M72" s="125">
        <f>G72*(1+L72/100)</f>
        <v>0</v>
      </c>
      <c r="N72" s="125">
        <v>0</v>
      </c>
      <c r="O72" s="125">
        <f>ROUND(E72*N72,2)</f>
        <v>0</v>
      </c>
      <c r="P72" s="125">
        <v>0</v>
      </c>
      <c r="Q72" s="125">
        <f>ROUND(E72*P72,2)</f>
        <v>0</v>
      </c>
      <c r="R72" s="125"/>
      <c r="S72" s="125" t="s">
        <v>94</v>
      </c>
      <c r="T72" s="125" t="s">
        <v>95</v>
      </c>
      <c r="U72" s="125">
        <v>0.94199999999999995</v>
      </c>
      <c r="V72" s="125">
        <f>ROUND(E72*U72,2)</f>
        <v>1.39</v>
      </c>
      <c r="W72" s="125"/>
      <c r="X72" s="125" t="s">
        <v>96</v>
      </c>
      <c r="Y72" s="116"/>
      <c r="Z72" s="116"/>
      <c r="AA72" s="116"/>
      <c r="AB72" s="116"/>
      <c r="AC72" s="116"/>
      <c r="AD72" s="116"/>
      <c r="AE72" s="116"/>
      <c r="AF72" s="116"/>
      <c r="AG72" s="116" t="s">
        <v>219</v>
      </c>
      <c r="AH72" s="116"/>
      <c r="AI72" s="116"/>
      <c r="AJ72" s="116"/>
      <c r="AK72" s="116"/>
      <c r="AL72" s="116"/>
      <c r="AM72" s="116"/>
      <c r="AN72" s="116"/>
      <c r="AO72" s="116"/>
      <c r="AP72" s="116"/>
      <c r="AQ72" s="116"/>
      <c r="AR72" s="116"/>
      <c r="AS72" s="116"/>
      <c r="AT72" s="116"/>
      <c r="AU72" s="116"/>
      <c r="AV72" s="116"/>
      <c r="AW72" s="116"/>
      <c r="AX72" s="116"/>
      <c r="AY72" s="116"/>
      <c r="AZ72" s="116"/>
      <c r="BA72" s="116"/>
      <c r="BB72" s="116"/>
      <c r="BC72" s="116"/>
      <c r="BD72" s="116"/>
      <c r="BE72" s="116"/>
      <c r="BF72" s="116"/>
      <c r="BG72" s="116"/>
      <c r="BH72" s="116"/>
    </row>
    <row r="73" spans="1:60" outlineLevel="1" x14ac:dyDescent="0.2">
      <c r="A73" s="139">
        <v>59</v>
      </c>
      <c r="B73" s="140" t="s">
        <v>220</v>
      </c>
      <c r="C73" s="148" t="s">
        <v>221</v>
      </c>
      <c r="D73" s="141" t="s">
        <v>218</v>
      </c>
      <c r="E73" s="142">
        <v>1.476</v>
      </c>
      <c r="F73" s="143">
        <v>0</v>
      </c>
      <c r="G73" s="143">
        <v>0</v>
      </c>
      <c r="H73" s="144">
        <v>0</v>
      </c>
      <c r="I73" s="143">
        <v>0</v>
      </c>
      <c r="J73" s="144">
        <v>0</v>
      </c>
      <c r="K73" s="145">
        <v>0</v>
      </c>
      <c r="L73" s="125">
        <v>21</v>
      </c>
      <c r="M73" s="125">
        <f>G73*(1+L73/100)</f>
        <v>0</v>
      </c>
      <c r="N73" s="125">
        <v>0</v>
      </c>
      <c r="O73" s="125">
        <f>ROUND(E73*N73,2)</f>
        <v>0</v>
      </c>
      <c r="P73" s="125">
        <v>0</v>
      </c>
      <c r="Q73" s="125">
        <f>ROUND(E73*P73,2)</f>
        <v>0</v>
      </c>
      <c r="R73" s="125"/>
      <c r="S73" s="125" t="s">
        <v>94</v>
      </c>
      <c r="T73" s="125" t="s">
        <v>95</v>
      </c>
      <c r="U73" s="125">
        <v>0.49</v>
      </c>
      <c r="V73" s="125">
        <f>ROUND(E73*U73,2)</f>
        <v>0.72</v>
      </c>
      <c r="W73" s="125"/>
      <c r="X73" s="125" t="s">
        <v>96</v>
      </c>
      <c r="Y73" s="116"/>
      <c r="Z73" s="116"/>
      <c r="AA73" s="116"/>
      <c r="AB73" s="116"/>
      <c r="AC73" s="116"/>
      <c r="AD73" s="116"/>
      <c r="AE73" s="116"/>
      <c r="AF73" s="116"/>
      <c r="AG73" s="116" t="s">
        <v>219</v>
      </c>
      <c r="AH73" s="116"/>
      <c r="AI73" s="116"/>
      <c r="AJ73" s="116"/>
      <c r="AK73" s="116"/>
      <c r="AL73" s="116"/>
      <c r="AM73" s="116"/>
      <c r="AN73" s="116"/>
      <c r="AO73" s="116"/>
      <c r="AP73" s="116"/>
      <c r="AQ73" s="116"/>
      <c r="AR73" s="116"/>
      <c r="AS73" s="116"/>
      <c r="AT73" s="116"/>
      <c r="AU73" s="116"/>
      <c r="AV73" s="116"/>
      <c r="AW73" s="116"/>
      <c r="AX73" s="116"/>
      <c r="AY73" s="116"/>
      <c r="AZ73" s="116"/>
      <c r="BA73" s="116"/>
      <c r="BB73" s="116"/>
      <c r="BC73" s="116"/>
      <c r="BD73" s="116"/>
      <c r="BE73" s="116"/>
      <c r="BF73" s="116"/>
      <c r="BG73" s="116"/>
      <c r="BH73" s="116"/>
    </row>
    <row r="74" spans="1:60" outlineLevel="1" x14ac:dyDescent="0.2">
      <c r="A74" s="139">
        <v>60</v>
      </c>
      <c r="B74" s="140" t="s">
        <v>222</v>
      </c>
      <c r="C74" s="148" t="s">
        <v>223</v>
      </c>
      <c r="D74" s="141" t="s">
        <v>218</v>
      </c>
      <c r="E74" s="142">
        <v>35.423999999999999</v>
      </c>
      <c r="F74" s="143">
        <v>0</v>
      </c>
      <c r="G74" s="143">
        <v>0</v>
      </c>
      <c r="H74" s="144">
        <v>0</v>
      </c>
      <c r="I74" s="143">
        <v>0</v>
      </c>
      <c r="J74" s="144">
        <v>0</v>
      </c>
      <c r="K74" s="145">
        <v>0</v>
      </c>
      <c r="L74" s="125">
        <v>21</v>
      </c>
      <c r="M74" s="125">
        <f>G74*(1+L74/100)</f>
        <v>0</v>
      </c>
      <c r="N74" s="125">
        <v>0</v>
      </c>
      <c r="O74" s="125">
        <f>ROUND(E74*N74,2)</f>
        <v>0</v>
      </c>
      <c r="P74" s="125">
        <v>0</v>
      </c>
      <c r="Q74" s="125">
        <f>ROUND(E74*P74,2)</f>
        <v>0</v>
      </c>
      <c r="R74" s="125"/>
      <c r="S74" s="125" t="s">
        <v>94</v>
      </c>
      <c r="T74" s="125" t="s">
        <v>95</v>
      </c>
      <c r="U74" s="125">
        <v>0</v>
      </c>
      <c r="V74" s="125">
        <f>ROUND(E74*U74,2)</f>
        <v>0</v>
      </c>
      <c r="W74" s="125"/>
      <c r="X74" s="125" t="s">
        <v>96</v>
      </c>
      <c r="Y74" s="116"/>
      <c r="Z74" s="116"/>
      <c r="AA74" s="116"/>
      <c r="AB74" s="116"/>
      <c r="AC74" s="116"/>
      <c r="AD74" s="116"/>
      <c r="AE74" s="116"/>
      <c r="AF74" s="116"/>
      <c r="AG74" s="116" t="s">
        <v>219</v>
      </c>
      <c r="AH74" s="116"/>
      <c r="AI74" s="116"/>
      <c r="AJ74" s="116"/>
      <c r="AK74" s="116"/>
      <c r="AL74" s="116"/>
      <c r="AM74" s="116"/>
      <c r="AN74" s="116"/>
      <c r="AO74" s="116"/>
      <c r="AP74" s="116"/>
      <c r="AQ74" s="116"/>
      <c r="AR74" s="116"/>
      <c r="AS74" s="116"/>
      <c r="AT74" s="116"/>
      <c r="AU74" s="116"/>
      <c r="AV74" s="116"/>
      <c r="AW74" s="116"/>
      <c r="AX74" s="116"/>
      <c r="AY74" s="116"/>
      <c r="AZ74" s="116"/>
      <c r="BA74" s="116"/>
      <c r="BB74" s="116"/>
      <c r="BC74" s="116"/>
      <c r="BD74" s="116"/>
      <c r="BE74" s="116"/>
      <c r="BF74" s="116"/>
      <c r="BG74" s="116"/>
      <c r="BH74" s="116"/>
    </row>
    <row r="75" spans="1:60" outlineLevel="1" x14ac:dyDescent="0.2">
      <c r="A75" s="139">
        <v>61</v>
      </c>
      <c r="B75" s="140" t="s">
        <v>224</v>
      </c>
      <c r="C75" s="148" t="s">
        <v>225</v>
      </c>
      <c r="D75" s="141" t="s">
        <v>218</v>
      </c>
      <c r="E75" s="142">
        <v>1.476</v>
      </c>
      <c r="F75" s="143">
        <v>0</v>
      </c>
      <c r="G75" s="143">
        <v>0</v>
      </c>
      <c r="H75" s="144">
        <v>0</v>
      </c>
      <c r="I75" s="143">
        <v>0</v>
      </c>
      <c r="J75" s="144">
        <v>0</v>
      </c>
      <c r="K75" s="145">
        <v>0</v>
      </c>
      <c r="L75" s="125">
        <v>21</v>
      </c>
      <c r="M75" s="125">
        <f>G75*(1+L75/100)</f>
        <v>0</v>
      </c>
      <c r="N75" s="125">
        <v>0</v>
      </c>
      <c r="O75" s="125">
        <f>ROUND(E75*N75,2)</f>
        <v>0</v>
      </c>
      <c r="P75" s="125">
        <v>0</v>
      </c>
      <c r="Q75" s="125">
        <f>ROUND(E75*P75,2)</f>
        <v>0</v>
      </c>
      <c r="R75" s="125"/>
      <c r="S75" s="125" t="s">
        <v>113</v>
      </c>
      <c r="T75" s="125" t="s">
        <v>95</v>
      </c>
      <c r="U75" s="125">
        <v>0</v>
      </c>
      <c r="V75" s="125">
        <f>ROUND(E75*U75,2)</f>
        <v>0</v>
      </c>
      <c r="W75" s="125"/>
      <c r="X75" s="125" t="s">
        <v>96</v>
      </c>
      <c r="Y75" s="116"/>
      <c r="Z75" s="116"/>
      <c r="AA75" s="116"/>
      <c r="AB75" s="116"/>
      <c r="AC75" s="116"/>
      <c r="AD75" s="116"/>
      <c r="AE75" s="116"/>
      <c r="AF75" s="116"/>
      <c r="AG75" s="116" t="s">
        <v>219</v>
      </c>
      <c r="AH75" s="116"/>
      <c r="AI75" s="116"/>
      <c r="AJ75" s="116"/>
      <c r="AK75" s="116"/>
      <c r="AL75" s="116"/>
      <c r="AM75" s="116"/>
      <c r="AN75" s="116"/>
      <c r="AO75" s="116"/>
      <c r="AP75" s="116"/>
      <c r="AQ75" s="116"/>
      <c r="AR75" s="116"/>
      <c r="AS75" s="116"/>
      <c r="AT75" s="116"/>
      <c r="AU75" s="116"/>
      <c r="AV75" s="116"/>
      <c r="AW75" s="116"/>
      <c r="AX75" s="116"/>
      <c r="AY75" s="116"/>
      <c r="AZ75" s="116"/>
      <c r="BA75" s="116"/>
      <c r="BB75" s="116"/>
      <c r="BC75" s="116"/>
      <c r="BD75" s="116"/>
      <c r="BE75" s="116"/>
      <c r="BF75" s="116"/>
      <c r="BG75" s="116"/>
      <c r="BH75" s="116"/>
    </row>
    <row r="76" spans="1:60" x14ac:dyDescent="0.2">
      <c r="A76" s="129" t="s">
        <v>89</v>
      </c>
      <c r="B76" s="130" t="s">
        <v>62</v>
      </c>
      <c r="C76" s="147" t="s">
        <v>27</v>
      </c>
      <c r="D76" s="131"/>
      <c r="E76" s="132"/>
      <c r="F76" s="133"/>
      <c r="G76" s="133">
        <f>SUMIF(AG77:AG81,"&lt;&gt;NOR",G77:G81)</f>
        <v>0</v>
      </c>
      <c r="H76" s="133"/>
      <c r="I76" s="133">
        <f>SUM(I77:I81)</f>
        <v>0</v>
      </c>
      <c r="J76" s="133"/>
      <c r="K76" s="134">
        <f>SUM(K77:K81)</f>
        <v>0</v>
      </c>
      <c r="L76" s="128"/>
      <c r="M76" s="128">
        <f>SUM(M77:M81)</f>
        <v>0</v>
      </c>
      <c r="N76" s="128"/>
      <c r="O76" s="128">
        <f>SUM(O77:O81)</f>
        <v>0</v>
      </c>
      <c r="P76" s="128"/>
      <c r="Q76" s="128">
        <f>SUM(Q77:Q81)</f>
        <v>0</v>
      </c>
      <c r="R76" s="128"/>
      <c r="S76" s="128"/>
      <c r="T76" s="128"/>
      <c r="U76" s="128"/>
      <c r="V76" s="128">
        <f>SUM(V77:V81)</f>
        <v>0</v>
      </c>
      <c r="W76" s="128"/>
      <c r="X76" s="128"/>
      <c r="AG76" t="s">
        <v>90</v>
      </c>
    </row>
    <row r="77" spans="1:60" outlineLevel="1" x14ac:dyDescent="0.2">
      <c r="A77" s="139">
        <v>62</v>
      </c>
      <c r="B77" s="140" t="s">
        <v>226</v>
      </c>
      <c r="C77" s="148" t="s">
        <v>227</v>
      </c>
      <c r="D77" s="141" t="s">
        <v>228</v>
      </c>
      <c r="E77" s="142">
        <v>1</v>
      </c>
      <c r="F77" s="143">
        <v>0</v>
      </c>
      <c r="G77" s="143">
        <v>0</v>
      </c>
      <c r="H77" s="144">
        <v>0</v>
      </c>
      <c r="I77" s="143">
        <v>0</v>
      </c>
      <c r="J77" s="144">
        <v>0</v>
      </c>
      <c r="K77" s="145">
        <v>0</v>
      </c>
      <c r="L77" s="125">
        <v>21</v>
      </c>
      <c r="M77" s="125">
        <f>G77*(1+L77/100)</f>
        <v>0</v>
      </c>
      <c r="N77" s="125">
        <v>0</v>
      </c>
      <c r="O77" s="125">
        <f>ROUND(E77*N77,2)</f>
        <v>0</v>
      </c>
      <c r="P77" s="125">
        <v>0</v>
      </c>
      <c r="Q77" s="125">
        <f>ROUND(E77*P77,2)</f>
        <v>0</v>
      </c>
      <c r="R77" s="125"/>
      <c r="S77" s="125" t="s">
        <v>94</v>
      </c>
      <c r="T77" s="125" t="s">
        <v>95</v>
      </c>
      <c r="U77" s="125">
        <v>0</v>
      </c>
      <c r="V77" s="125">
        <f>ROUND(E77*U77,2)</f>
        <v>0</v>
      </c>
      <c r="W77" s="125"/>
      <c r="X77" s="125" t="s">
        <v>229</v>
      </c>
      <c r="Y77" s="116"/>
      <c r="Z77" s="116"/>
      <c r="AA77" s="116"/>
      <c r="AB77" s="116"/>
      <c r="AC77" s="116"/>
      <c r="AD77" s="116"/>
      <c r="AE77" s="116"/>
      <c r="AF77" s="116"/>
      <c r="AG77" s="116" t="s">
        <v>230</v>
      </c>
      <c r="AH77" s="116"/>
      <c r="AI77" s="116"/>
      <c r="AJ77" s="116"/>
      <c r="AK77" s="116"/>
      <c r="AL77" s="116"/>
      <c r="AM77" s="116"/>
      <c r="AN77" s="116"/>
      <c r="AO77" s="116"/>
      <c r="AP77" s="116"/>
      <c r="AQ77" s="116"/>
      <c r="AR77" s="116"/>
      <c r="AS77" s="116"/>
      <c r="AT77" s="116"/>
      <c r="AU77" s="116"/>
      <c r="AV77" s="116"/>
      <c r="AW77" s="116"/>
      <c r="AX77" s="116"/>
      <c r="AY77" s="116"/>
      <c r="AZ77" s="116"/>
      <c r="BA77" s="116"/>
      <c r="BB77" s="116"/>
      <c r="BC77" s="116"/>
      <c r="BD77" s="116"/>
      <c r="BE77" s="116"/>
      <c r="BF77" s="116"/>
      <c r="BG77" s="116"/>
      <c r="BH77" s="116"/>
    </row>
    <row r="78" spans="1:60" outlineLevel="1" x14ac:dyDescent="0.2">
      <c r="A78" s="139">
        <v>63</v>
      </c>
      <c r="B78" s="140" t="s">
        <v>231</v>
      </c>
      <c r="C78" s="148" t="s">
        <v>232</v>
      </c>
      <c r="D78" s="141" t="s">
        <v>228</v>
      </c>
      <c r="E78" s="142">
        <v>1</v>
      </c>
      <c r="F78" s="143">
        <v>0</v>
      </c>
      <c r="G78" s="143">
        <v>0</v>
      </c>
      <c r="H78" s="144">
        <v>0</v>
      </c>
      <c r="I78" s="143">
        <v>0</v>
      </c>
      <c r="J78" s="144">
        <v>0</v>
      </c>
      <c r="K78" s="145">
        <v>0</v>
      </c>
      <c r="L78" s="125">
        <v>21</v>
      </c>
      <c r="M78" s="125">
        <f>G78*(1+L78/100)</f>
        <v>0</v>
      </c>
      <c r="N78" s="125">
        <v>0</v>
      </c>
      <c r="O78" s="125">
        <f>ROUND(E78*N78,2)</f>
        <v>0</v>
      </c>
      <c r="P78" s="125">
        <v>0</v>
      </c>
      <c r="Q78" s="125">
        <f>ROUND(E78*P78,2)</f>
        <v>0</v>
      </c>
      <c r="R78" s="125"/>
      <c r="S78" s="125" t="s">
        <v>94</v>
      </c>
      <c r="T78" s="125" t="s">
        <v>95</v>
      </c>
      <c r="U78" s="125">
        <v>0</v>
      </c>
      <c r="V78" s="125">
        <f>ROUND(E78*U78,2)</f>
        <v>0</v>
      </c>
      <c r="W78" s="125"/>
      <c r="X78" s="125" t="s">
        <v>229</v>
      </c>
      <c r="Y78" s="116"/>
      <c r="Z78" s="116"/>
      <c r="AA78" s="116"/>
      <c r="AB78" s="116"/>
      <c r="AC78" s="116"/>
      <c r="AD78" s="116"/>
      <c r="AE78" s="116"/>
      <c r="AF78" s="116"/>
      <c r="AG78" s="116" t="s">
        <v>230</v>
      </c>
      <c r="AH78" s="116"/>
      <c r="AI78" s="116"/>
      <c r="AJ78" s="116"/>
      <c r="AK78" s="116"/>
      <c r="AL78" s="116"/>
      <c r="AM78" s="116"/>
      <c r="AN78" s="116"/>
      <c r="AO78" s="116"/>
      <c r="AP78" s="116"/>
      <c r="AQ78" s="116"/>
      <c r="AR78" s="116"/>
      <c r="AS78" s="116"/>
      <c r="AT78" s="116"/>
      <c r="AU78" s="116"/>
      <c r="AV78" s="116"/>
      <c r="AW78" s="116"/>
      <c r="AX78" s="116"/>
      <c r="AY78" s="116"/>
      <c r="AZ78" s="116"/>
      <c r="BA78" s="116"/>
      <c r="BB78" s="116"/>
      <c r="BC78" s="116"/>
      <c r="BD78" s="116"/>
      <c r="BE78" s="116"/>
      <c r="BF78" s="116"/>
      <c r="BG78" s="116"/>
      <c r="BH78" s="116"/>
    </row>
    <row r="79" spans="1:60" outlineLevel="1" x14ac:dyDescent="0.2">
      <c r="A79" s="139">
        <v>64</v>
      </c>
      <c r="B79" s="140" t="s">
        <v>233</v>
      </c>
      <c r="C79" s="148" t="s">
        <v>234</v>
      </c>
      <c r="D79" s="141" t="s">
        <v>228</v>
      </c>
      <c r="E79" s="142">
        <v>1</v>
      </c>
      <c r="F79" s="143">
        <v>0</v>
      </c>
      <c r="G79" s="143">
        <v>0</v>
      </c>
      <c r="H79" s="144">
        <v>0</v>
      </c>
      <c r="I79" s="143">
        <v>0</v>
      </c>
      <c r="J79" s="144">
        <v>0</v>
      </c>
      <c r="K79" s="145">
        <v>0</v>
      </c>
      <c r="L79" s="125">
        <v>21</v>
      </c>
      <c r="M79" s="125">
        <f>G79*(1+L79/100)</f>
        <v>0</v>
      </c>
      <c r="N79" s="125">
        <v>0</v>
      </c>
      <c r="O79" s="125">
        <f>ROUND(E79*N79,2)</f>
        <v>0</v>
      </c>
      <c r="P79" s="125">
        <v>0</v>
      </c>
      <c r="Q79" s="125">
        <f>ROUND(E79*P79,2)</f>
        <v>0</v>
      </c>
      <c r="R79" s="125"/>
      <c r="S79" s="125" t="s">
        <v>94</v>
      </c>
      <c r="T79" s="125" t="s">
        <v>95</v>
      </c>
      <c r="U79" s="125">
        <v>0</v>
      </c>
      <c r="V79" s="125">
        <f>ROUND(E79*U79,2)</f>
        <v>0</v>
      </c>
      <c r="W79" s="125"/>
      <c r="X79" s="125" t="s">
        <v>229</v>
      </c>
      <c r="Y79" s="116"/>
      <c r="Z79" s="116"/>
      <c r="AA79" s="116"/>
      <c r="AB79" s="116"/>
      <c r="AC79" s="116"/>
      <c r="AD79" s="116"/>
      <c r="AE79" s="116"/>
      <c r="AF79" s="116"/>
      <c r="AG79" s="116" t="s">
        <v>230</v>
      </c>
      <c r="AH79" s="116"/>
      <c r="AI79" s="116"/>
      <c r="AJ79" s="116"/>
      <c r="AK79" s="116"/>
      <c r="AL79" s="116"/>
      <c r="AM79" s="116"/>
      <c r="AN79" s="116"/>
      <c r="AO79" s="116"/>
      <c r="AP79" s="116"/>
      <c r="AQ79" s="116"/>
      <c r="AR79" s="116"/>
      <c r="AS79" s="116"/>
      <c r="AT79" s="116"/>
      <c r="AU79" s="116"/>
      <c r="AV79" s="116"/>
      <c r="AW79" s="116"/>
      <c r="AX79" s="116"/>
      <c r="AY79" s="116"/>
      <c r="AZ79" s="116"/>
      <c r="BA79" s="116"/>
      <c r="BB79" s="116"/>
      <c r="BC79" s="116"/>
      <c r="BD79" s="116"/>
      <c r="BE79" s="116"/>
      <c r="BF79" s="116"/>
      <c r="BG79" s="116"/>
      <c r="BH79" s="116"/>
    </row>
    <row r="80" spans="1:60" outlineLevel="1" x14ac:dyDescent="0.2">
      <c r="A80" s="139">
        <v>65</v>
      </c>
      <c r="B80" s="140" t="s">
        <v>235</v>
      </c>
      <c r="C80" s="148" t="s">
        <v>236</v>
      </c>
      <c r="D80" s="141" t="s">
        <v>228</v>
      </c>
      <c r="E80" s="142">
        <v>1</v>
      </c>
      <c r="F80" s="143">
        <v>0</v>
      </c>
      <c r="G80" s="143">
        <v>0</v>
      </c>
      <c r="H80" s="144">
        <v>0</v>
      </c>
      <c r="I80" s="143">
        <v>0</v>
      </c>
      <c r="J80" s="144">
        <v>0</v>
      </c>
      <c r="K80" s="145">
        <v>0</v>
      </c>
      <c r="L80" s="125">
        <v>21</v>
      </c>
      <c r="M80" s="125">
        <f>G80*(1+L80/100)</f>
        <v>0</v>
      </c>
      <c r="N80" s="125">
        <v>0</v>
      </c>
      <c r="O80" s="125">
        <f>ROUND(E80*N80,2)</f>
        <v>0</v>
      </c>
      <c r="P80" s="125">
        <v>0</v>
      </c>
      <c r="Q80" s="125">
        <f>ROUND(E80*P80,2)</f>
        <v>0</v>
      </c>
      <c r="R80" s="125"/>
      <c r="S80" s="125" t="s">
        <v>94</v>
      </c>
      <c r="T80" s="125" t="s">
        <v>95</v>
      </c>
      <c r="U80" s="125">
        <v>0</v>
      </c>
      <c r="V80" s="125">
        <f>ROUND(E80*U80,2)</f>
        <v>0</v>
      </c>
      <c r="W80" s="125"/>
      <c r="X80" s="125" t="s">
        <v>229</v>
      </c>
      <c r="Y80" s="116"/>
      <c r="Z80" s="116"/>
      <c r="AA80" s="116"/>
      <c r="AB80" s="116"/>
      <c r="AC80" s="116"/>
      <c r="AD80" s="116"/>
      <c r="AE80" s="116"/>
      <c r="AF80" s="116"/>
      <c r="AG80" s="116" t="s">
        <v>230</v>
      </c>
      <c r="AH80" s="116"/>
      <c r="AI80" s="116"/>
      <c r="AJ80" s="116"/>
      <c r="AK80" s="116"/>
      <c r="AL80" s="116"/>
      <c r="AM80" s="116"/>
      <c r="AN80" s="116"/>
      <c r="AO80" s="116"/>
      <c r="AP80" s="116"/>
      <c r="AQ80" s="116"/>
      <c r="AR80" s="116"/>
      <c r="AS80" s="116"/>
      <c r="AT80" s="116"/>
      <c r="AU80" s="116"/>
      <c r="AV80" s="116"/>
      <c r="AW80" s="116"/>
      <c r="AX80" s="116"/>
      <c r="AY80" s="116"/>
      <c r="AZ80" s="116"/>
      <c r="BA80" s="116"/>
      <c r="BB80" s="116"/>
      <c r="BC80" s="116"/>
      <c r="BD80" s="116"/>
      <c r="BE80" s="116"/>
      <c r="BF80" s="116"/>
      <c r="BG80" s="116"/>
      <c r="BH80" s="116"/>
    </row>
    <row r="81" spans="1:60" outlineLevel="1" x14ac:dyDescent="0.2">
      <c r="A81" s="135">
        <v>66</v>
      </c>
      <c r="B81" s="136" t="s">
        <v>237</v>
      </c>
      <c r="C81" s="149" t="s">
        <v>238</v>
      </c>
      <c r="D81" s="137" t="s">
        <v>228</v>
      </c>
      <c r="E81" s="138">
        <v>1</v>
      </c>
      <c r="F81" s="143">
        <v>0</v>
      </c>
      <c r="G81" s="143">
        <v>0</v>
      </c>
      <c r="H81" s="144">
        <v>0</v>
      </c>
      <c r="I81" s="143">
        <v>0</v>
      </c>
      <c r="J81" s="144">
        <v>0</v>
      </c>
      <c r="K81" s="145">
        <v>0</v>
      </c>
      <c r="L81" s="125">
        <v>21</v>
      </c>
      <c r="M81" s="125">
        <f>G81*(1+L81/100)</f>
        <v>0</v>
      </c>
      <c r="N81" s="125">
        <v>0</v>
      </c>
      <c r="O81" s="125">
        <f>ROUND(E81*N81,2)</f>
        <v>0</v>
      </c>
      <c r="P81" s="125">
        <v>0</v>
      </c>
      <c r="Q81" s="125">
        <f>ROUND(E81*P81,2)</f>
        <v>0</v>
      </c>
      <c r="R81" s="125"/>
      <c r="S81" s="125" t="s">
        <v>94</v>
      </c>
      <c r="T81" s="125" t="s">
        <v>95</v>
      </c>
      <c r="U81" s="125">
        <v>0</v>
      </c>
      <c r="V81" s="125">
        <f>ROUND(E81*U81,2)</f>
        <v>0</v>
      </c>
      <c r="W81" s="125"/>
      <c r="X81" s="125" t="s">
        <v>229</v>
      </c>
      <c r="Y81" s="116"/>
      <c r="Z81" s="116"/>
      <c r="AA81" s="116"/>
      <c r="AB81" s="116"/>
      <c r="AC81" s="116"/>
      <c r="AD81" s="116"/>
      <c r="AE81" s="116"/>
      <c r="AF81" s="116"/>
      <c r="AG81" s="116" t="s">
        <v>230</v>
      </c>
      <c r="AH81" s="116"/>
      <c r="AI81" s="116"/>
      <c r="AJ81" s="116"/>
      <c r="AK81" s="116"/>
      <c r="AL81" s="116"/>
      <c r="AM81" s="116"/>
      <c r="AN81" s="116"/>
      <c r="AO81" s="116"/>
      <c r="AP81" s="116"/>
      <c r="AQ81" s="116"/>
      <c r="AR81" s="116"/>
      <c r="AS81" s="116"/>
      <c r="AT81" s="116"/>
      <c r="AU81" s="116"/>
      <c r="AV81" s="116"/>
      <c r="AW81" s="116"/>
      <c r="AX81" s="116"/>
      <c r="AY81" s="116"/>
      <c r="AZ81" s="116"/>
      <c r="BA81" s="116"/>
      <c r="BB81" s="116"/>
      <c r="BC81" s="116"/>
      <c r="BD81" s="116"/>
      <c r="BE81" s="116"/>
      <c r="BF81" s="116"/>
      <c r="BG81" s="116"/>
      <c r="BH81" s="116"/>
    </row>
    <row r="82" spans="1:60" x14ac:dyDescent="0.2">
      <c r="A82" s="3"/>
      <c r="B82" s="4"/>
      <c r="C82" s="151"/>
      <c r="D82" s="6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AE82">
        <v>15</v>
      </c>
      <c r="AF82">
        <v>21</v>
      </c>
      <c r="AG82" t="s">
        <v>76</v>
      </c>
    </row>
    <row r="83" spans="1:60" x14ac:dyDescent="0.2">
      <c r="A83" s="119"/>
      <c r="B83" s="120" t="s">
        <v>29</v>
      </c>
      <c r="C83" s="152"/>
      <c r="D83" s="121"/>
      <c r="E83" s="122"/>
      <c r="F83" s="122"/>
      <c r="G83" s="146">
        <f>G8+G12+G17+G20+G69+G71+G76</f>
        <v>0</v>
      </c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AE83">
        <f>SUMIF(L7:L81,AE82,G7:G81)</f>
        <v>0</v>
      </c>
      <c r="AF83">
        <f>SUMIF(L7:L81,AF82,G7:G81)</f>
        <v>0</v>
      </c>
      <c r="AG83" t="s">
        <v>239</v>
      </c>
    </row>
    <row r="84" spans="1:60" x14ac:dyDescent="0.2">
      <c r="A84" s="3"/>
      <c r="B84" s="4"/>
      <c r="C84" s="151"/>
      <c r="D84" s="6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60" x14ac:dyDescent="0.2">
      <c r="A85" s="3"/>
      <c r="B85" s="4"/>
      <c r="C85" s="151"/>
      <c r="D85" s="6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60" x14ac:dyDescent="0.2">
      <c r="A86" s="233" t="s">
        <v>240</v>
      </c>
      <c r="B86" s="233"/>
      <c r="C86" s="234"/>
      <c r="D86" s="6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60" x14ac:dyDescent="0.2">
      <c r="A87" s="235"/>
      <c r="B87" s="236"/>
      <c r="C87" s="237"/>
      <c r="D87" s="236"/>
      <c r="E87" s="236"/>
      <c r="F87" s="236"/>
      <c r="G87" s="238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AG87" t="s">
        <v>241</v>
      </c>
    </row>
    <row r="88" spans="1:60" x14ac:dyDescent="0.2">
      <c r="A88" s="239"/>
      <c r="B88" s="240"/>
      <c r="C88" s="241"/>
      <c r="D88" s="240"/>
      <c r="E88" s="240"/>
      <c r="F88" s="240"/>
      <c r="G88" s="242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60" x14ac:dyDescent="0.2">
      <c r="A89" s="239"/>
      <c r="B89" s="240"/>
      <c r="C89" s="241"/>
      <c r="D89" s="240"/>
      <c r="E89" s="240"/>
      <c r="F89" s="240"/>
      <c r="G89" s="242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60" x14ac:dyDescent="0.2">
      <c r="A90" s="239"/>
      <c r="B90" s="240"/>
      <c r="C90" s="241"/>
      <c r="D90" s="240"/>
      <c r="E90" s="240"/>
      <c r="F90" s="240"/>
      <c r="G90" s="242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60" x14ac:dyDescent="0.2">
      <c r="A91" s="243"/>
      <c r="B91" s="244"/>
      <c r="C91" s="245"/>
      <c r="D91" s="244"/>
      <c r="E91" s="244"/>
      <c r="F91" s="244"/>
      <c r="G91" s="246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60" x14ac:dyDescent="0.2">
      <c r="A92" s="3"/>
      <c r="B92" s="4"/>
      <c r="C92" s="151"/>
      <c r="D92" s="6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60" x14ac:dyDescent="0.2">
      <c r="C93" s="153"/>
      <c r="D93" s="9"/>
      <c r="AG93" t="s">
        <v>242</v>
      </c>
    </row>
    <row r="94" spans="1:60" x14ac:dyDescent="0.2">
      <c r="D94" s="9"/>
    </row>
    <row r="95" spans="1:60" x14ac:dyDescent="0.2">
      <c r="D95" s="9"/>
    </row>
    <row r="96" spans="1:60" x14ac:dyDescent="0.2">
      <c r="D96" s="9"/>
    </row>
    <row r="97" spans="4:4" x14ac:dyDescent="0.2">
      <c r="D97" s="9"/>
    </row>
    <row r="98" spans="4:4" x14ac:dyDescent="0.2">
      <c r="D98" s="9"/>
    </row>
    <row r="99" spans="4:4" x14ac:dyDescent="0.2">
      <c r="D99" s="9"/>
    </row>
    <row r="100" spans="4:4" x14ac:dyDescent="0.2">
      <c r="D100" s="9"/>
    </row>
    <row r="101" spans="4:4" x14ac:dyDescent="0.2">
      <c r="D101" s="9"/>
    </row>
    <row r="102" spans="4:4" x14ac:dyDescent="0.2">
      <c r="D102" s="9"/>
    </row>
    <row r="103" spans="4:4" x14ac:dyDescent="0.2">
      <c r="D103" s="9"/>
    </row>
    <row r="104" spans="4:4" x14ac:dyDescent="0.2">
      <c r="D104" s="9"/>
    </row>
    <row r="105" spans="4:4" x14ac:dyDescent="0.2">
      <c r="D105" s="9"/>
    </row>
    <row r="106" spans="4:4" x14ac:dyDescent="0.2">
      <c r="D106" s="9"/>
    </row>
    <row r="107" spans="4:4" x14ac:dyDescent="0.2">
      <c r="D107" s="9"/>
    </row>
    <row r="108" spans="4:4" x14ac:dyDescent="0.2">
      <c r="D108" s="9"/>
    </row>
    <row r="109" spans="4:4" x14ac:dyDescent="0.2">
      <c r="D109" s="9"/>
    </row>
    <row r="110" spans="4:4" x14ac:dyDescent="0.2">
      <c r="D110" s="9"/>
    </row>
    <row r="111" spans="4:4" x14ac:dyDescent="0.2">
      <c r="D111" s="9"/>
    </row>
    <row r="112" spans="4:4" x14ac:dyDescent="0.2">
      <c r="D112" s="9"/>
    </row>
    <row r="113" spans="4:4" x14ac:dyDescent="0.2">
      <c r="D113" s="9"/>
    </row>
    <row r="114" spans="4:4" x14ac:dyDescent="0.2">
      <c r="D114" s="9"/>
    </row>
    <row r="115" spans="4:4" x14ac:dyDescent="0.2">
      <c r="D115" s="9"/>
    </row>
    <row r="116" spans="4:4" x14ac:dyDescent="0.2">
      <c r="D116" s="9"/>
    </row>
    <row r="117" spans="4:4" x14ac:dyDescent="0.2">
      <c r="D117" s="9"/>
    </row>
    <row r="118" spans="4:4" x14ac:dyDescent="0.2">
      <c r="D118" s="9"/>
    </row>
    <row r="119" spans="4:4" x14ac:dyDescent="0.2">
      <c r="D119" s="9"/>
    </row>
    <row r="120" spans="4:4" x14ac:dyDescent="0.2">
      <c r="D120" s="9"/>
    </row>
    <row r="121" spans="4:4" x14ac:dyDescent="0.2">
      <c r="D121" s="9"/>
    </row>
    <row r="122" spans="4:4" x14ac:dyDescent="0.2">
      <c r="D122" s="9"/>
    </row>
    <row r="123" spans="4:4" x14ac:dyDescent="0.2">
      <c r="D123" s="9"/>
    </row>
    <row r="124" spans="4:4" x14ac:dyDescent="0.2">
      <c r="D124" s="9"/>
    </row>
    <row r="125" spans="4:4" x14ac:dyDescent="0.2">
      <c r="D125" s="9"/>
    </row>
    <row r="126" spans="4:4" x14ac:dyDescent="0.2">
      <c r="D126" s="9"/>
    </row>
    <row r="127" spans="4:4" x14ac:dyDescent="0.2">
      <c r="D127" s="9"/>
    </row>
    <row r="128" spans="4:4" x14ac:dyDescent="0.2">
      <c r="D128" s="9"/>
    </row>
    <row r="129" spans="4:4" x14ac:dyDescent="0.2">
      <c r="D129" s="9"/>
    </row>
    <row r="130" spans="4:4" x14ac:dyDescent="0.2">
      <c r="D130" s="9"/>
    </row>
    <row r="131" spans="4:4" x14ac:dyDescent="0.2">
      <c r="D131" s="9"/>
    </row>
    <row r="132" spans="4:4" x14ac:dyDescent="0.2">
      <c r="D132" s="9"/>
    </row>
    <row r="133" spans="4:4" x14ac:dyDescent="0.2">
      <c r="D133" s="9"/>
    </row>
    <row r="134" spans="4:4" x14ac:dyDescent="0.2">
      <c r="D134" s="9"/>
    </row>
    <row r="135" spans="4:4" x14ac:dyDescent="0.2">
      <c r="D135" s="9"/>
    </row>
    <row r="136" spans="4:4" x14ac:dyDescent="0.2">
      <c r="D136" s="9"/>
    </row>
    <row r="137" spans="4:4" x14ac:dyDescent="0.2">
      <c r="D137" s="9"/>
    </row>
    <row r="138" spans="4:4" x14ac:dyDescent="0.2">
      <c r="D138" s="9"/>
    </row>
    <row r="139" spans="4:4" x14ac:dyDescent="0.2">
      <c r="D139" s="9"/>
    </row>
    <row r="140" spans="4:4" x14ac:dyDescent="0.2">
      <c r="D140" s="9"/>
    </row>
    <row r="141" spans="4:4" x14ac:dyDescent="0.2">
      <c r="D141" s="9"/>
    </row>
    <row r="142" spans="4:4" x14ac:dyDescent="0.2">
      <c r="D142" s="9"/>
    </row>
    <row r="143" spans="4:4" x14ac:dyDescent="0.2">
      <c r="D143" s="9"/>
    </row>
    <row r="144" spans="4:4" x14ac:dyDescent="0.2">
      <c r="D144" s="9"/>
    </row>
    <row r="145" spans="4:4" x14ac:dyDescent="0.2">
      <c r="D145" s="9"/>
    </row>
    <row r="146" spans="4:4" x14ac:dyDescent="0.2">
      <c r="D146" s="9"/>
    </row>
    <row r="147" spans="4:4" x14ac:dyDescent="0.2">
      <c r="D147" s="9"/>
    </row>
    <row r="148" spans="4:4" x14ac:dyDescent="0.2">
      <c r="D148" s="9"/>
    </row>
    <row r="149" spans="4:4" x14ac:dyDescent="0.2">
      <c r="D149" s="9"/>
    </row>
    <row r="150" spans="4:4" x14ac:dyDescent="0.2">
      <c r="D150" s="9"/>
    </row>
    <row r="151" spans="4:4" x14ac:dyDescent="0.2">
      <c r="D151" s="9"/>
    </row>
    <row r="152" spans="4:4" x14ac:dyDescent="0.2">
      <c r="D152" s="9"/>
    </row>
    <row r="153" spans="4:4" x14ac:dyDescent="0.2">
      <c r="D153" s="9"/>
    </row>
    <row r="154" spans="4:4" x14ac:dyDescent="0.2">
      <c r="D154" s="9"/>
    </row>
    <row r="155" spans="4:4" x14ac:dyDescent="0.2">
      <c r="D155" s="9"/>
    </row>
    <row r="156" spans="4:4" x14ac:dyDescent="0.2">
      <c r="D156" s="9"/>
    </row>
    <row r="157" spans="4:4" x14ac:dyDescent="0.2">
      <c r="D157" s="9"/>
    </row>
    <row r="158" spans="4:4" x14ac:dyDescent="0.2">
      <c r="D158" s="9"/>
    </row>
    <row r="159" spans="4:4" x14ac:dyDescent="0.2">
      <c r="D159" s="9"/>
    </row>
    <row r="160" spans="4:4" x14ac:dyDescent="0.2">
      <c r="D160" s="9"/>
    </row>
    <row r="161" spans="4:4" x14ac:dyDescent="0.2">
      <c r="D161" s="9"/>
    </row>
    <row r="162" spans="4:4" x14ac:dyDescent="0.2">
      <c r="D162" s="9"/>
    </row>
    <row r="163" spans="4:4" x14ac:dyDescent="0.2">
      <c r="D163" s="9"/>
    </row>
    <row r="164" spans="4:4" x14ac:dyDescent="0.2">
      <c r="D164" s="9"/>
    </row>
    <row r="165" spans="4:4" x14ac:dyDescent="0.2">
      <c r="D165" s="9"/>
    </row>
    <row r="166" spans="4:4" x14ac:dyDescent="0.2">
      <c r="D166" s="9"/>
    </row>
    <row r="167" spans="4:4" x14ac:dyDescent="0.2">
      <c r="D167" s="9"/>
    </row>
    <row r="168" spans="4:4" x14ac:dyDescent="0.2">
      <c r="D168" s="9"/>
    </row>
    <row r="169" spans="4:4" x14ac:dyDescent="0.2">
      <c r="D169" s="9"/>
    </row>
    <row r="170" spans="4:4" x14ac:dyDescent="0.2">
      <c r="D170" s="9"/>
    </row>
    <row r="171" spans="4:4" x14ac:dyDescent="0.2">
      <c r="D171" s="9"/>
    </row>
    <row r="172" spans="4:4" x14ac:dyDescent="0.2">
      <c r="D172" s="9"/>
    </row>
    <row r="173" spans="4:4" x14ac:dyDescent="0.2">
      <c r="D173" s="9"/>
    </row>
    <row r="174" spans="4:4" x14ac:dyDescent="0.2">
      <c r="D174" s="9"/>
    </row>
    <row r="175" spans="4:4" x14ac:dyDescent="0.2">
      <c r="D175" s="9"/>
    </row>
    <row r="176" spans="4:4" x14ac:dyDescent="0.2">
      <c r="D176" s="9"/>
    </row>
    <row r="177" spans="4:4" x14ac:dyDescent="0.2">
      <c r="D177" s="9"/>
    </row>
    <row r="178" spans="4:4" x14ac:dyDescent="0.2">
      <c r="D178" s="9"/>
    </row>
    <row r="179" spans="4:4" x14ac:dyDescent="0.2">
      <c r="D179" s="9"/>
    </row>
    <row r="180" spans="4:4" x14ac:dyDescent="0.2">
      <c r="D180" s="9"/>
    </row>
    <row r="181" spans="4:4" x14ac:dyDescent="0.2">
      <c r="D181" s="9"/>
    </row>
    <row r="182" spans="4:4" x14ac:dyDescent="0.2">
      <c r="D182" s="9"/>
    </row>
    <row r="183" spans="4:4" x14ac:dyDescent="0.2">
      <c r="D183" s="9"/>
    </row>
    <row r="184" spans="4:4" x14ac:dyDescent="0.2">
      <c r="D184" s="9"/>
    </row>
    <row r="185" spans="4:4" x14ac:dyDescent="0.2">
      <c r="D185" s="9"/>
    </row>
    <row r="186" spans="4:4" x14ac:dyDescent="0.2">
      <c r="D186" s="9"/>
    </row>
    <row r="187" spans="4:4" x14ac:dyDescent="0.2">
      <c r="D187" s="9"/>
    </row>
    <row r="188" spans="4:4" x14ac:dyDescent="0.2">
      <c r="D188" s="9"/>
    </row>
    <row r="189" spans="4:4" x14ac:dyDescent="0.2">
      <c r="D189" s="9"/>
    </row>
    <row r="190" spans="4:4" x14ac:dyDescent="0.2">
      <c r="D190" s="9"/>
    </row>
    <row r="191" spans="4:4" x14ac:dyDescent="0.2">
      <c r="D191" s="9"/>
    </row>
    <row r="192" spans="4:4" x14ac:dyDescent="0.2">
      <c r="D192" s="9"/>
    </row>
    <row r="193" spans="4:4" x14ac:dyDescent="0.2">
      <c r="D193" s="9"/>
    </row>
    <row r="194" spans="4:4" x14ac:dyDescent="0.2">
      <c r="D194" s="9"/>
    </row>
    <row r="195" spans="4:4" x14ac:dyDescent="0.2">
      <c r="D195" s="9"/>
    </row>
    <row r="196" spans="4:4" x14ac:dyDescent="0.2">
      <c r="D196" s="9"/>
    </row>
    <row r="197" spans="4:4" x14ac:dyDescent="0.2">
      <c r="D197" s="9"/>
    </row>
    <row r="198" spans="4:4" x14ac:dyDescent="0.2">
      <c r="D198" s="9"/>
    </row>
    <row r="199" spans="4:4" x14ac:dyDescent="0.2">
      <c r="D199" s="9"/>
    </row>
    <row r="200" spans="4:4" x14ac:dyDescent="0.2">
      <c r="D200" s="9"/>
    </row>
    <row r="201" spans="4:4" x14ac:dyDescent="0.2">
      <c r="D201" s="9"/>
    </row>
    <row r="202" spans="4:4" x14ac:dyDescent="0.2">
      <c r="D202" s="9"/>
    </row>
    <row r="203" spans="4:4" x14ac:dyDescent="0.2">
      <c r="D203" s="9"/>
    </row>
    <row r="204" spans="4:4" x14ac:dyDescent="0.2">
      <c r="D204" s="9"/>
    </row>
    <row r="205" spans="4:4" x14ac:dyDescent="0.2">
      <c r="D205" s="9"/>
    </row>
    <row r="206" spans="4:4" x14ac:dyDescent="0.2">
      <c r="D206" s="9"/>
    </row>
    <row r="207" spans="4:4" x14ac:dyDescent="0.2">
      <c r="D207" s="9"/>
    </row>
    <row r="208" spans="4:4" x14ac:dyDescent="0.2">
      <c r="D208" s="9"/>
    </row>
    <row r="209" spans="4:4" x14ac:dyDescent="0.2">
      <c r="D209" s="9"/>
    </row>
    <row r="210" spans="4:4" x14ac:dyDescent="0.2">
      <c r="D210" s="9"/>
    </row>
    <row r="211" spans="4:4" x14ac:dyDescent="0.2">
      <c r="D211" s="9"/>
    </row>
    <row r="212" spans="4:4" x14ac:dyDescent="0.2">
      <c r="D212" s="9"/>
    </row>
    <row r="213" spans="4:4" x14ac:dyDescent="0.2">
      <c r="D213" s="9"/>
    </row>
    <row r="214" spans="4:4" x14ac:dyDescent="0.2">
      <c r="D214" s="9"/>
    </row>
    <row r="215" spans="4:4" x14ac:dyDescent="0.2">
      <c r="D215" s="9"/>
    </row>
    <row r="216" spans="4:4" x14ac:dyDescent="0.2">
      <c r="D216" s="9"/>
    </row>
    <row r="217" spans="4:4" x14ac:dyDescent="0.2">
      <c r="D217" s="9"/>
    </row>
    <row r="218" spans="4:4" x14ac:dyDescent="0.2">
      <c r="D218" s="9"/>
    </row>
    <row r="219" spans="4:4" x14ac:dyDescent="0.2">
      <c r="D219" s="9"/>
    </row>
    <row r="220" spans="4:4" x14ac:dyDescent="0.2">
      <c r="D220" s="9"/>
    </row>
    <row r="221" spans="4:4" x14ac:dyDescent="0.2">
      <c r="D221" s="9"/>
    </row>
    <row r="222" spans="4:4" x14ac:dyDescent="0.2">
      <c r="D222" s="9"/>
    </row>
    <row r="223" spans="4:4" x14ac:dyDescent="0.2">
      <c r="D223" s="9"/>
    </row>
    <row r="224" spans="4:4" x14ac:dyDescent="0.2">
      <c r="D224" s="9"/>
    </row>
    <row r="225" spans="4:4" x14ac:dyDescent="0.2">
      <c r="D225" s="9"/>
    </row>
    <row r="226" spans="4:4" x14ac:dyDescent="0.2">
      <c r="D226" s="9"/>
    </row>
    <row r="227" spans="4:4" x14ac:dyDescent="0.2">
      <c r="D227" s="9"/>
    </row>
    <row r="228" spans="4:4" x14ac:dyDescent="0.2">
      <c r="D228" s="9"/>
    </row>
    <row r="229" spans="4:4" x14ac:dyDescent="0.2">
      <c r="D229" s="9"/>
    </row>
    <row r="230" spans="4:4" x14ac:dyDescent="0.2">
      <c r="D230" s="9"/>
    </row>
    <row r="231" spans="4:4" x14ac:dyDescent="0.2">
      <c r="D231" s="9"/>
    </row>
    <row r="232" spans="4:4" x14ac:dyDescent="0.2">
      <c r="D232" s="9"/>
    </row>
    <row r="233" spans="4:4" x14ac:dyDescent="0.2">
      <c r="D233" s="9"/>
    </row>
    <row r="234" spans="4:4" x14ac:dyDescent="0.2">
      <c r="D234" s="9"/>
    </row>
    <row r="235" spans="4:4" x14ac:dyDescent="0.2">
      <c r="D235" s="9"/>
    </row>
    <row r="236" spans="4:4" x14ac:dyDescent="0.2">
      <c r="D236" s="9"/>
    </row>
    <row r="237" spans="4:4" x14ac:dyDescent="0.2">
      <c r="D237" s="9"/>
    </row>
    <row r="238" spans="4:4" x14ac:dyDescent="0.2">
      <c r="D238" s="9"/>
    </row>
    <row r="239" spans="4:4" x14ac:dyDescent="0.2">
      <c r="D239" s="9"/>
    </row>
    <row r="240" spans="4:4" x14ac:dyDescent="0.2">
      <c r="D240" s="9"/>
    </row>
    <row r="241" spans="4:4" x14ac:dyDescent="0.2">
      <c r="D241" s="9"/>
    </row>
    <row r="242" spans="4:4" x14ac:dyDescent="0.2">
      <c r="D242" s="9"/>
    </row>
    <row r="243" spans="4:4" x14ac:dyDescent="0.2">
      <c r="D243" s="9"/>
    </row>
    <row r="244" spans="4:4" x14ac:dyDescent="0.2">
      <c r="D244" s="9"/>
    </row>
    <row r="245" spans="4:4" x14ac:dyDescent="0.2">
      <c r="D245" s="9"/>
    </row>
    <row r="246" spans="4:4" x14ac:dyDescent="0.2">
      <c r="D246" s="9"/>
    </row>
    <row r="247" spans="4:4" x14ac:dyDescent="0.2">
      <c r="D247" s="9"/>
    </row>
    <row r="248" spans="4:4" x14ac:dyDescent="0.2">
      <c r="D248" s="9"/>
    </row>
    <row r="249" spans="4:4" x14ac:dyDescent="0.2">
      <c r="D249" s="9"/>
    </row>
    <row r="250" spans="4:4" x14ac:dyDescent="0.2">
      <c r="D250" s="9"/>
    </row>
    <row r="251" spans="4:4" x14ac:dyDescent="0.2">
      <c r="D251" s="9"/>
    </row>
    <row r="252" spans="4:4" x14ac:dyDescent="0.2">
      <c r="D252" s="9"/>
    </row>
    <row r="253" spans="4:4" x14ac:dyDescent="0.2">
      <c r="D253" s="9"/>
    </row>
    <row r="254" spans="4:4" x14ac:dyDescent="0.2">
      <c r="D254" s="9"/>
    </row>
    <row r="255" spans="4:4" x14ac:dyDescent="0.2">
      <c r="D255" s="9"/>
    </row>
    <row r="256" spans="4:4" x14ac:dyDescent="0.2">
      <c r="D256" s="9"/>
    </row>
    <row r="257" spans="4:4" x14ac:dyDescent="0.2">
      <c r="D257" s="9"/>
    </row>
    <row r="258" spans="4:4" x14ac:dyDescent="0.2">
      <c r="D258" s="9"/>
    </row>
    <row r="259" spans="4:4" x14ac:dyDescent="0.2">
      <c r="D259" s="9"/>
    </row>
    <row r="260" spans="4:4" x14ac:dyDescent="0.2">
      <c r="D260" s="9"/>
    </row>
    <row r="261" spans="4:4" x14ac:dyDescent="0.2">
      <c r="D261" s="9"/>
    </row>
    <row r="262" spans="4:4" x14ac:dyDescent="0.2">
      <c r="D262" s="9"/>
    </row>
    <row r="263" spans="4:4" x14ac:dyDescent="0.2">
      <c r="D263" s="9"/>
    </row>
    <row r="264" spans="4:4" x14ac:dyDescent="0.2">
      <c r="D264" s="9"/>
    </row>
    <row r="265" spans="4:4" x14ac:dyDescent="0.2">
      <c r="D265" s="9"/>
    </row>
    <row r="266" spans="4:4" x14ac:dyDescent="0.2">
      <c r="D266" s="9"/>
    </row>
    <row r="267" spans="4:4" x14ac:dyDescent="0.2">
      <c r="D267" s="9"/>
    </row>
    <row r="268" spans="4:4" x14ac:dyDescent="0.2">
      <c r="D268" s="9"/>
    </row>
    <row r="269" spans="4:4" x14ac:dyDescent="0.2">
      <c r="D269" s="9"/>
    </row>
    <row r="270" spans="4:4" x14ac:dyDescent="0.2">
      <c r="D270" s="9"/>
    </row>
    <row r="271" spans="4:4" x14ac:dyDescent="0.2">
      <c r="D271" s="9"/>
    </row>
    <row r="272" spans="4:4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  <row r="4931" spans="4:4" x14ac:dyDescent="0.2">
      <c r="D4931" s="9"/>
    </row>
    <row r="4932" spans="4:4" x14ac:dyDescent="0.2">
      <c r="D4932" s="9"/>
    </row>
    <row r="4933" spans="4:4" x14ac:dyDescent="0.2">
      <c r="D4933" s="9"/>
    </row>
    <row r="4934" spans="4:4" x14ac:dyDescent="0.2">
      <c r="D4934" s="9"/>
    </row>
    <row r="4935" spans="4:4" x14ac:dyDescent="0.2">
      <c r="D4935" s="9"/>
    </row>
    <row r="4936" spans="4:4" x14ac:dyDescent="0.2">
      <c r="D4936" s="9"/>
    </row>
    <row r="4937" spans="4:4" x14ac:dyDescent="0.2">
      <c r="D4937" s="9"/>
    </row>
    <row r="4938" spans="4:4" x14ac:dyDescent="0.2">
      <c r="D4938" s="9"/>
    </row>
    <row r="4939" spans="4:4" x14ac:dyDescent="0.2">
      <c r="D4939" s="9"/>
    </row>
    <row r="4940" spans="4:4" x14ac:dyDescent="0.2">
      <c r="D4940" s="9"/>
    </row>
    <row r="4941" spans="4:4" x14ac:dyDescent="0.2">
      <c r="D4941" s="9"/>
    </row>
    <row r="4942" spans="4:4" x14ac:dyDescent="0.2">
      <c r="D4942" s="9"/>
    </row>
    <row r="4943" spans="4:4" x14ac:dyDescent="0.2">
      <c r="D4943" s="9"/>
    </row>
    <row r="4944" spans="4:4" x14ac:dyDescent="0.2">
      <c r="D4944" s="9"/>
    </row>
    <row r="4945" spans="4:4" x14ac:dyDescent="0.2">
      <c r="D4945" s="9"/>
    </row>
    <row r="4946" spans="4:4" x14ac:dyDescent="0.2">
      <c r="D4946" s="9"/>
    </row>
    <row r="4947" spans="4:4" x14ac:dyDescent="0.2">
      <c r="D4947" s="9"/>
    </row>
    <row r="4948" spans="4:4" x14ac:dyDescent="0.2">
      <c r="D4948" s="9"/>
    </row>
    <row r="4949" spans="4:4" x14ac:dyDescent="0.2">
      <c r="D4949" s="9"/>
    </row>
    <row r="4950" spans="4:4" x14ac:dyDescent="0.2">
      <c r="D4950" s="9"/>
    </row>
    <row r="4951" spans="4:4" x14ac:dyDescent="0.2">
      <c r="D4951" s="9"/>
    </row>
    <row r="4952" spans="4:4" x14ac:dyDescent="0.2">
      <c r="D4952" s="9"/>
    </row>
    <row r="4953" spans="4:4" x14ac:dyDescent="0.2">
      <c r="D4953" s="9"/>
    </row>
    <row r="4954" spans="4:4" x14ac:dyDescent="0.2">
      <c r="D4954" s="9"/>
    </row>
    <row r="4955" spans="4:4" x14ac:dyDescent="0.2">
      <c r="D4955" s="9"/>
    </row>
    <row r="4956" spans="4:4" x14ac:dyDescent="0.2">
      <c r="D4956" s="9"/>
    </row>
    <row r="4957" spans="4:4" x14ac:dyDescent="0.2">
      <c r="D4957" s="9"/>
    </row>
    <row r="4958" spans="4:4" x14ac:dyDescent="0.2">
      <c r="D4958" s="9"/>
    </row>
    <row r="4959" spans="4:4" x14ac:dyDescent="0.2">
      <c r="D4959" s="9"/>
    </row>
    <row r="4960" spans="4:4" x14ac:dyDescent="0.2">
      <c r="D4960" s="9"/>
    </row>
    <row r="4961" spans="4:4" x14ac:dyDescent="0.2">
      <c r="D4961" s="9"/>
    </row>
    <row r="4962" spans="4:4" x14ac:dyDescent="0.2">
      <c r="D4962" s="9"/>
    </row>
    <row r="4963" spans="4:4" x14ac:dyDescent="0.2">
      <c r="D4963" s="9"/>
    </row>
    <row r="4964" spans="4:4" x14ac:dyDescent="0.2">
      <c r="D4964" s="9"/>
    </row>
    <row r="4965" spans="4:4" x14ac:dyDescent="0.2">
      <c r="D4965" s="9"/>
    </row>
    <row r="4966" spans="4:4" x14ac:dyDescent="0.2">
      <c r="D4966" s="9"/>
    </row>
    <row r="4967" spans="4:4" x14ac:dyDescent="0.2">
      <c r="D4967" s="9"/>
    </row>
    <row r="4968" spans="4:4" x14ac:dyDescent="0.2">
      <c r="D4968" s="9"/>
    </row>
    <row r="4969" spans="4:4" x14ac:dyDescent="0.2">
      <c r="D4969" s="9"/>
    </row>
    <row r="4970" spans="4:4" x14ac:dyDescent="0.2">
      <c r="D4970" s="9"/>
    </row>
    <row r="4971" spans="4:4" x14ac:dyDescent="0.2">
      <c r="D4971" s="9"/>
    </row>
    <row r="4972" spans="4:4" x14ac:dyDescent="0.2">
      <c r="D4972" s="9"/>
    </row>
    <row r="4973" spans="4:4" x14ac:dyDescent="0.2">
      <c r="D4973" s="9"/>
    </row>
    <row r="4974" spans="4:4" x14ac:dyDescent="0.2">
      <c r="D4974" s="9"/>
    </row>
    <row r="4975" spans="4:4" x14ac:dyDescent="0.2">
      <c r="D4975" s="9"/>
    </row>
    <row r="4976" spans="4:4" x14ac:dyDescent="0.2">
      <c r="D4976" s="9"/>
    </row>
    <row r="4977" spans="4:4" x14ac:dyDescent="0.2">
      <c r="D4977" s="9"/>
    </row>
    <row r="4978" spans="4:4" x14ac:dyDescent="0.2">
      <c r="D4978" s="9"/>
    </row>
    <row r="4979" spans="4:4" x14ac:dyDescent="0.2">
      <c r="D4979" s="9"/>
    </row>
    <row r="4980" spans="4:4" x14ac:dyDescent="0.2">
      <c r="D4980" s="9"/>
    </row>
    <row r="4981" spans="4:4" x14ac:dyDescent="0.2">
      <c r="D4981" s="9"/>
    </row>
    <row r="4982" spans="4:4" x14ac:dyDescent="0.2">
      <c r="D4982" s="9"/>
    </row>
    <row r="4983" spans="4:4" x14ac:dyDescent="0.2">
      <c r="D4983" s="9"/>
    </row>
    <row r="4984" spans="4:4" x14ac:dyDescent="0.2">
      <c r="D4984" s="9"/>
    </row>
    <row r="4985" spans="4:4" x14ac:dyDescent="0.2">
      <c r="D4985" s="9"/>
    </row>
    <row r="4986" spans="4:4" x14ac:dyDescent="0.2">
      <c r="D4986" s="9"/>
    </row>
    <row r="4987" spans="4:4" x14ac:dyDescent="0.2">
      <c r="D4987" s="9"/>
    </row>
    <row r="4988" spans="4:4" x14ac:dyDescent="0.2">
      <c r="D4988" s="9"/>
    </row>
    <row r="4989" spans="4:4" x14ac:dyDescent="0.2">
      <c r="D4989" s="9"/>
    </row>
    <row r="4990" spans="4:4" x14ac:dyDescent="0.2">
      <c r="D4990" s="9"/>
    </row>
    <row r="4991" spans="4:4" x14ac:dyDescent="0.2">
      <c r="D4991" s="9"/>
    </row>
    <row r="4992" spans="4:4" x14ac:dyDescent="0.2">
      <c r="D4992" s="9"/>
    </row>
    <row r="4993" spans="4:4" x14ac:dyDescent="0.2">
      <c r="D4993" s="9"/>
    </row>
    <row r="4994" spans="4:4" x14ac:dyDescent="0.2">
      <c r="D4994" s="9"/>
    </row>
    <row r="4995" spans="4:4" x14ac:dyDescent="0.2">
      <c r="D4995" s="9"/>
    </row>
    <row r="4996" spans="4:4" x14ac:dyDescent="0.2">
      <c r="D4996" s="9"/>
    </row>
    <row r="4997" spans="4:4" x14ac:dyDescent="0.2">
      <c r="D4997" s="9"/>
    </row>
    <row r="4998" spans="4:4" x14ac:dyDescent="0.2">
      <c r="D4998" s="9"/>
    </row>
    <row r="4999" spans="4:4" x14ac:dyDescent="0.2">
      <c r="D4999" s="9"/>
    </row>
  </sheetData>
  <mergeCells count="6">
    <mergeCell ref="A86:C86"/>
    <mergeCell ref="A87:G91"/>
    <mergeCell ref="A1:G1"/>
    <mergeCell ref="B4:G4"/>
    <mergeCell ref="B3:G3"/>
    <mergeCell ref="B2:G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42</vt:i4>
      </vt:variant>
    </vt:vector>
  </HeadingPairs>
  <TitlesOfParts>
    <vt:vector size="45" baseType="lpstr">
      <vt:lpstr>Stavba</vt:lpstr>
      <vt:lpstr>VzorPolozky</vt:lpstr>
      <vt:lpstr>mělč D.1.4.2 - VNITŘNÍ PL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'mělč D.1.4.2 - VNITŘNÍ PL Pol'!Názvy_tisku</vt:lpstr>
      <vt:lpstr>oadresa</vt:lpstr>
      <vt:lpstr>Stavba!Objednatel</vt:lpstr>
      <vt:lpstr>Stavba!Objekt</vt:lpstr>
      <vt:lpstr>'mělč D.1.4.2 - VNITŘNÍ PL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PoptavkaID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Kohotová</dc:creator>
  <cp:lastModifiedBy>Miroslav Dobrovolný</cp:lastModifiedBy>
  <cp:lastPrinted>2019-03-19T12:27:02Z</cp:lastPrinted>
  <dcterms:created xsi:type="dcterms:W3CDTF">2009-04-08T07:15:50Z</dcterms:created>
  <dcterms:modified xsi:type="dcterms:W3CDTF">2021-05-31T11:29:26Z</dcterms:modified>
</cp:coreProperties>
</file>