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Jirka\Lukovany\DPS\rozpočet\"/>
    </mc:Choice>
  </mc:AlternateContent>
  <bookViews>
    <workbookView xWindow="0" yWindow="0" windowWidth="0" windowHeight="0"/>
  </bookViews>
  <sheets>
    <sheet name="Rekapitulace stavby" sheetId="1" r:id="rId1"/>
    <sheet name="SO-02.1 - Sdružený objekt..." sheetId="2" r:id="rId2"/>
    <sheet name="SO-02.2 - Česle" sheetId="3" r:id="rId3"/>
    <sheet name="SO-02.3 - Trubní rozvody" sheetId="4" r:id="rId4"/>
    <sheet name="SO-02.5 - Chemické hospod..." sheetId="5" r:id="rId5"/>
    <sheet name="SO-02.6 - Obslužná komuni..." sheetId="6" r:id="rId6"/>
    <sheet name="SO-02.7 - Terénní úpravy ..." sheetId="7" r:id="rId7"/>
    <sheet name="SO-02.8 - Oplocení" sheetId="8" r:id="rId8"/>
    <sheet name="SO-02.9 - Příjezdová komu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'SO-02.1 - Sdružený objekt...'!$C$139:$K$578</definedName>
    <definedName name="_xlnm.Print_Area" localSheetId="1">'SO-02.1 - Sdružený objekt...'!$C$4:$J$76,'SO-02.1 - Sdružený objekt...'!$C$82:$J$121,'SO-02.1 - Sdružený objekt...'!$C$127:$J$578</definedName>
    <definedName name="_xlnm.Print_Titles" localSheetId="1">'SO-02.1 - Sdružený objekt...'!$139:$139</definedName>
    <definedName name="_xlnm._FilterDatabase" localSheetId="2" hidden="1">'SO-02.2 - Česle'!$C$127:$K$228</definedName>
    <definedName name="_xlnm.Print_Area" localSheetId="2">'SO-02.2 - Česle'!$C$4:$J$76,'SO-02.2 - Česle'!$C$82:$J$109,'SO-02.2 - Česle'!$C$115:$J$228</definedName>
    <definedName name="_xlnm.Print_Titles" localSheetId="2">'SO-02.2 - Česle'!$127:$127</definedName>
    <definedName name="_xlnm._FilterDatabase" localSheetId="3" hidden="1">'SO-02.3 - Trubní rozvody'!$C$129:$K$343</definedName>
    <definedName name="_xlnm.Print_Area" localSheetId="3">'SO-02.3 - Trubní rozvody'!$C$4:$J$76,'SO-02.3 - Trubní rozvody'!$C$82:$J$111,'SO-02.3 - Trubní rozvody'!$C$117:$J$343</definedName>
    <definedName name="_xlnm.Print_Titles" localSheetId="3">'SO-02.3 - Trubní rozvody'!$129:$129</definedName>
    <definedName name="_xlnm._FilterDatabase" localSheetId="4" hidden="1">'SO-02.5 - Chemické hospod...'!$C$125:$K$192</definedName>
    <definedName name="_xlnm.Print_Area" localSheetId="4">'SO-02.5 - Chemické hospod...'!$C$4:$J$76,'SO-02.5 - Chemické hospod...'!$C$82:$J$107,'SO-02.5 - Chemické hospod...'!$C$113:$J$192</definedName>
    <definedName name="_xlnm.Print_Titles" localSheetId="4">'SO-02.5 - Chemické hospod...'!$125:$125</definedName>
    <definedName name="_xlnm._FilterDatabase" localSheetId="5" hidden="1">'SO-02.6 - Obslužná komuni...'!$C$121:$K$166</definedName>
    <definedName name="_xlnm.Print_Area" localSheetId="5">'SO-02.6 - Obslužná komuni...'!$C$4:$J$76,'SO-02.6 - Obslužná komuni...'!$C$82:$J$103,'SO-02.6 - Obslužná komuni...'!$C$109:$J$166</definedName>
    <definedName name="_xlnm.Print_Titles" localSheetId="5">'SO-02.6 - Obslužná komuni...'!$121:$121</definedName>
    <definedName name="_xlnm._FilterDatabase" localSheetId="6" hidden="1">'SO-02.7 - Terénní úpravy ...'!$C$118:$K$207</definedName>
    <definedName name="_xlnm.Print_Area" localSheetId="6">'SO-02.7 - Terénní úpravy ...'!$C$4:$J$76,'SO-02.7 - Terénní úpravy ...'!$C$82:$J$100,'SO-02.7 - Terénní úpravy ...'!$C$106:$J$207</definedName>
    <definedName name="_xlnm.Print_Titles" localSheetId="6">'SO-02.7 - Terénní úpravy ...'!$118:$118</definedName>
    <definedName name="_xlnm._FilterDatabase" localSheetId="7" hidden="1">'SO-02.8 - Oplocení'!$C$121:$K$166</definedName>
    <definedName name="_xlnm.Print_Area" localSheetId="7">'SO-02.8 - Oplocení'!$C$4:$J$76,'SO-02.8 - Oplocení'!$C$82:$J$103,'SO-02.8 - Oplocení'!$C$109:$J$166</definedName>
    <definedName name="_xlnm.Print_Titles" localSheetId="7">'SO-02.8 - Oplocení'!$121:$121</definedName>
    <definedName name="_xlnm._FilterDatabase" localSheetId="8" hidden="1">'SO-02.9 - Příjezdová komu...'!$C$120:$K$161</definedName>
    <definedName name="_xlnm.Print_Area" localSheetId="8">'SO-02.9 - Příjezdová komu...'!$C$4:$J$76,'SO-02.9 - Příjezdová komu...'!$C$82:$J$102,'SO-02.9 - Příjezdová komu...'!$C$108:$J$161</definedName>
    <definedName name="_xlnm.Print_Titles" localSheetId="8">'SO-02.9 - Příjezdová komu...'!$120:$120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85"/>
  <c i="8" r="T129"/>
  <c r="J37"/>
  <c r="J36"/>
  <c i="1" r="AY101"/>
  <c i="8" r="J35"/>
  <c i="1" r="AX101"/>
  <c i="8"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91"/>
  <c r="J14"/>
  <c r="J12"/>
  <c r="J89"/>
  <c r="E7"/>
  <c r="E112"/>
  <c i="7" r="J37"/>
  <c r="J36"/>
  <c i="1" r="AY100"/>
  <c i="7" r="J35"/>
  <c i="1" r="AX100"/>
  <c i="7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89"/>
  <c r="E7"/>
  <c r="E85"/>
  <c i="6" r="J37"/>
  <c r="J36"/>
  <c i="1" r="AY99"/>
  <c i="6" r="J35"/>
  <c i="1" r="AX99"/>
  <c i="6"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T124"/>
  <c r="R125"/>
  <c r="R124"/>
  <c r="P125"/>
  <c r="P124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116"/>
  <c r="E7"/>
  <c r="E112"/>
  <c i="5" r="T188"/>
  <c r="J37"/>
  <c r="J36"/>
  <c i="1" r="AY98"/>
  <c i="5" r="J35"/>
  <c i="1" r="AX98"/>
  <c i="5" r="BI189"/>
  <c r="BH189"/>
  <c r="BG189"/>
  <c r="BF189"/>
  <c r="T189"/>
  <c r="R189"/>
  <c r="R188"/>
  <c r="P189"/>
  <c r="P188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F120"/>
  <c r="E118"/>
  <c r="F89"/>
  <c r="E87"/>
  <c r="J24"/>
  <c r="E24"/>
  <c r="J92"/>
  <c r="J23"/>
  <c r="J21"/>
  <c r="E21"/>
  <c r="J122"/>
  <c r="J20"/>
  <c r="J18"/>
  <c r="E18"/>
  <c r="F92"/>
  <c r="J17"/>
  <c r="J15"/>
  <c r="E15"/>
  <c r="F122"/>
  <c r="J14"/>
  <c r="J12"/>
  <c r="J120"/>
  <c r="E7"/>
  <c r="E85"/>
  <c i="4" r="J343"/>
  <c r="J37"/>
  <c r="J36"/>
  <c i="1" r="AY97"/>
  <c i="4" r="J35"/>
  <c i="1" r="AX97"/>
  <c i="4" r="J110"/>
  <c r="BI339"/>
  <c r="BH339"/>
  <c r="BG339"/>
  <c r="BF339"/>
  <c r="T339"/>
  <c r="T338"/>
  <c r="R339"/>
  <c r="R338"/>
  <c r="P339"/>
  <c r="P338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T317"/>
  <c r="R318"/>
  <c r="R317"/>
  <c r="P318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1"/>
  <c r="BH241"/>
  <c r="BG241"/>
  <c r="BF241"/>
  <c r="T241"/>
  <c r="R241"/>
  <c r="P241"/>
  <c r="BI235"/>
  <c r="BH235"/>
  <c r="BG235"/>
  <c r="BF235"/>
  <c r="T235"/>
  <c r="T234"/>
  <c r="R235"/>
  <c r="R234"/>
  <c r="P235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0"/>
  <c r="BH190"/>
  <c r="BG190"/>
  <c r="BF190"/>
  <c r="T190"/>
  <c r="R190"/>
  <c r="P190"/>
  <c r="BI183"/>
  <c r="BH183"/>
  <c r="BG183"/>
  <c r="BF183"/>
  <c r="T183"/>
  <c r="R183"/>
  <c r="P183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91"/>
  <c r="J14"/>
  <c r="J12"/>
  <c r="J124"/>
  <c r="E7"/>
  <c r="E85"/>
  <c i="3" r="J37"/>
  <c r="J36"/>
  <c i="1" r="AY96"/>
  <c i="3" r="J35"/>
  <c i="1" r="AX96"/>
  <c i="3" r="BI225"/>
  <c r="BH225"/>
  <c r="BG225"/>
  <c r="BF225"/>
  <c r="T225"/>
  <c r="T224"/>
  <c r="R225"/>
  <c r="R224"/>
  <c r="P225"/>
  <c r="P224"/>
  <c r="BI223"/>
  <c r="BH223"/>
  <c r="BG223"/>
  <c r="BF223"/>
  <c r="T223"/>
  <c r="R223"/>
  <c r="P223"/>
  <c r="BI221"/>
  <c r="BH221"/>
  <c r="BG221"/>
  <c r="BF221"/>
  <c r="T221"/>
  <c r="R221"/>
  <c r="P221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T206"/>
  <c r="R207"/>
  <c r="R206"/>
  <c r="P207"/>
  <c r="P206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T130"/>
  <c r="R131"/>
  <c r="R130"/>
  <c r="P131"/>
  <c r="P130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91"/>
  <c r="J14"/>
  <c r="J12"/>
  <c r="J122"/>
  <c r="E7"/>
  <c r="E118"/>
  <c i="2" r="J37"/>
  <c r="J36"/>
  <c i="1" r="AY95"/>
  <c i="2" r="J35"/>
  <c i="1" r="AX95"/>
  <c i="2" r="BI575"/>
  <c r="BH575"/>
  <c r="BG575"/>
  <c r="BF575"/>
  <c r="T575"/>
  <c r="R575"/>
  <c r="P575"/>
  <c r="BI573"/>
  <c r="BH573"/>
  <c r="BG573"/>
  <c r="BF573"/>
  <c r="T573"/>
  <c r="R573"/>
  <c r="P573"/>
  <c r="BI567"/>
  <c r="BH567"/>
  <c r="BG567"/>
  <c r="BF567"/>
  <c r="T567"/>
  <c r="R567"/>
  <c r="P567"/>
  <c r="BI565"/>
  <c r="BH565"/>
  <c r="BG565"/>
  <c r="BF565"/>
  <c r="T565"/>
  <c r="R565"/>
  <c r="P565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3"/>
  <c r="BH543"/>
  <c r="BG543"/>
  <c r="BF543"/>
  <c r="T543"/>
  <c r="R543"/>
  <c r="P543"/>
  <c r="BI538"/>
  <c r="BH538"/>
  <c r="BG538"/>
  <c r="BF538"/>
  <c r="T538"/>
  <c r="R538"/>
  <c r="P538"/>
  <c r="BI535"/>
  <c r="BH535"/>
  <c r="BG535"/>
  <c r="BF535"/>
  <c r="T535"/>
  <c r="R535"/>
  <c r="P535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T391"/>
  <c r="R392"/>
  <c r="R391"/>
  <c r="P392"/>
  <c r="P391"/>
  <c r="BI389"/>
  <c r="BH389"/>
  <c r="BG389"/>
  <c r="BF389"/>
  <c r="T389"/>
  <c r="R389"/>
  <c r="P389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8"/>
  <c r="BH358"/>
  <c r="BG358"/>
  <c r="BF358"/>
  <c r="T358"/>
  <c r="R358"/>
  <c r="P358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1"/>
  <c r="BH341"/>
  <c r="BG341"/>
  <c r="BF341"/>
  <c r="T341"/>
  <c r="R341"/>
  <c r="P341"/>
  <c r="BI334"/>
  <c r="BH334"/>
  <c r="BG334"/>
  <c r="BF334"/>
  <c r="T334"/>
  <c r="R334"/>
  <c r="P334"/>
  <c r="BI332"/>
  <c r="BH332"/>
  <c r="BG332"/>
  <c r="BF332"/>
  <c r="T332"/>
  <c r="R332"/>
  <c r="P332"/>
  <c r="BI326"/>
  <c r="BH326"/>
  <c r="BG326"/>
  <c r="BF326"/>
  <c r="T326"/>
  <c r="R326"/>
  <c r="P326"/>
  <c r="BI325"/>
  <c r="BH325"/>
  <c r="BG325"/>
  <c r="BF325"/>
  <c r="T325"/>
  <c r="R325"/>
  <c r="P325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T297"/>
  <c r="R298"/>
  <c r="R297"/>
  <c r="P298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F134"/>
  <c r="E132"/>
  <c r="F89"/>
  <c r="E87"/>
  <c r="J24"/>
  <c r="E24"/>
  <c r="J137"/>
  <c r="J23"/>
  <c r="J21"/>
  <c r="E21"/>
  <c r="J136"/>
  <c r="J20"/>
  <c r="J18"/>
  <c r="E18"/>
  <c r="F92"/>
  <c r="J17"/>
  <c r="J15"/>
  <c r="E15"/>
  <c r="F136"/>
  <c r="J14"/>
  <c r="J12"/>
  <c r="J134"/>
  <c r="E7"/>
  <c r="E130"/>
  <c i="1" r="L90"/>
  <c r="AM90"/>
  <c r="AM89"/>
  <c r="L89"/>
  <c r="AM87"/>
  <c r="L87"/>
  <c r="L85"/>
  <c r="L84"/>
  <c i="9" r="BK161"/>
  <c r="BK158"/>
  <c r="BK156"/>
  <c r="J154"/>
  <c r="J152"/>
  <c r="BK150"/>
  <c r="BK148"/>
  <c r="J145"/>
  <c r="BK141"/>
  <c r="J139"/>
  <c r="BK133"/>
  <c r="BK130"/>
  <c r="BK126"/>
  <c i="8" r="J161"/>
  <c r="BK156"/>
  <c r="BK152"/>
  <c r="J140"/>
  <c r="J133"/>
  <c i="7" r="J154"/>
  <c r="BK150"/>
  <c r="BK140"/>
  <c r="J132"/>
  <c r="J122"/>
  <c i="6" r="BK166"/>
  <c r="J134"/>
  <c r="BK125"/>
  <c i="5" r="J189"/>
  <c r="J184"/>
  <c r="J166"/>
  <c r="BK153"/>
  <c r="BK136"/>
  <c r="BK132"/>
  <c i="4" r="BK305"/>
  <c r="BK287"/>
  <c r="J281"/>
  <c r="J270"/>
  <c r="BK264"/>
  <c r="BK262"/>
  <c r="J258"/>
  <c r="BK252"/>
  <c r="BK227"/>
  <c r="BK205"/>
  <c r="J201"/>
  <c r="BK190"/>
  <c r="J154"/>
  <c r="J152"/>
  <c r="J140"/>
  <c i="3" r="BK223"/>
  <c r="BK216"/>
  <c r="BK210"/>
  <c r="J199"/>
  <c r="J189"/>
  <c r="J186"/>
  <c r="J182"/>
  <c r="J177"/>
  <c r="J175"/>
  <c r="BK155"/>
  <c r="J138"/>
  <c r="BK134"/>
  <c i="2" r="J546"/>
  <c r="J538"/>
  <c r="BK519"/>
  <c r="J515"/>
  <c r="BK509"/>
  <c r="BK492"/>
  <c r="J490"/>
  <c r="J481"/>
  <c r="J469"/>
  <c r="J451"/>
  <c r="BK447"/>
  <c r="J443"/>
  <c r="J427"/>
  <c r="BK423"/>
  <c r="J421"/>
  <c r="J419"/>
  <c r="BK415"/>
  <c r="J411"/>
  <c r="J409"/>
  <c r="BK405"/>
  <c r="BK399"/>
  <c r="J395"/>
  <c r="BK384"/>
  <c r="BK382"/>
  <c r="J380"/>
  <c r="BK362"/>
  <c r="J358"/>
  <c r="J353"/>
  <c r="J350"/>
  <c r="BK326"/>
  <c r="J319"/>
  <c r="BK311"/>
  <c r="J305"/>
  <c r="J303"/>
  <c r="J277"/>
  <c r="J275"/>
  <c r="BK269"/>
  <c r="J267"/>
  <c r="J263"/>
  <c r="BK261"/>
  <c r="BK237"/>
  <c r="J214"/>
  <c r="BK208"/>
  <c r="J202"/>
  <c r="BK198"/>
  <c r="J194"/>
  <c r="J191"/>
  <c r="J177"/>
  <c r="J172"/>
  <c r="J163"/>
  <c r="J155"/>
  <c r="BK149"/>
  <c i="1" r="AS94"/>
  <c i="9" r="J161"/>
  <c r="J158"/>
  <c r="J156"/>
  <c r="BK154"/>
  <c r="BK152"/>
  <c r="J150"/>
  <c r="J148"/>
  <c r="BK145"/>
  <c r="J143"/>
  <c r="J141"/>
  <c r="BK139"/>
  <c r="BK137"/>
  <c r="J130"/>
  <c r="BK128"/>
  <c r="J124"/>
  <c i="8" r="BK166"/>
  <c r="J163"/>
  <c r="BK158"/>
  <c r="J156"/>
  <c r="J152"/>
  <c r="BK146"/>
  <c r="J138"/>
  <c r="J125"/>
  <c i="7" r="BK201"/>
  <c r="J176"/>
  <c r="BK166"/>
  <c r="BK156"/>
  <c r="J136"/>
  <c r="BK130"/>
  <c r="J124"/>
  <c i="6" r="BK159"/>
  <c r="BK155"/>
  <c r="J153"/>
  <c i="5" r="J182"/>
  <c r="J179"/>
  <c r="BK172"/>
  <c r="BK170"/>
  <c r="BK166"/>
  <c r="BK161"/>
  <c r="BK144"/>
  <c r="J140"/>
  <c r="J138"/>
  <c r="J129"/>
  <c i="4" r="BK339"/>
  <c r="J337"/>
  <c r="BK333"/>
  <c r="J329"/>
  <c r="J325"/>
  <c r="J321"/>
  <c r="BK313"/>
  <c r="BK301"/>
  <c r="BK293"/>
  <c r="BK279"/>
  <c r="J275"/>
  <c r="BK273"/>
  <c r="J268"/>
  <c r="J262"/>
  <c r="BK259"/>
  <c r="J254"/>
  <c r="BK235"/>
  <c r="J232"/>
  <c r="J230"/>
  <c r="BK212"/>
  <c r="J205"/>
  <c r="BK183"/>
  <c r="J165"/>
  <c r="BK162"/>
  <c r="J157"/>
  <c r="BK152"/>
  <c r="J142"/>
  <c r="BK133"/>
  <c i="3" r="BK221"/>
  <c r="BK202"/>
  <c r="J200"/>
  <c r="BK199"/>
  <c r="BK182"/>
  <c r="J178"/>
  <c r="J165"/>
  <c r="J162"/>
  <c r="BK145"/>
  <c r="BK142"/>
  <c r="J134"/>
  <c i="2" r="BK575"/>
  <c r="J556"/>
  <c r="BK552"/>
  <c r="BK548"/>
  <c r="BK543"/>
  <c r="J527"/>
  <c r="BK494"/>
  <c r="J488"/>
  <c r="J483"/>
  <c r="BK479"/>
  <c r="J459"/>
  <c r="BK457"/>
  <c r="J455"/>
  <c r="BK453"/>
  <c r="BK443"/>
  <c r="J435"/>
  <c r="BK413"/>
  <c r="J399"/>
  <c r="BK389"/>
  <c r="J378"/>
  <c r="BK374"/>
  <c r="J372"/>
  <c r="J352"/>
  <c r="J334"/>
  <c r="BK325"/>
  <c r="J307"/>
  <c r="J301"/>
  <c r="J298"/>
  <c r="J293"/>
  <c r="BK281"/>
  <c r="J273"/>
  <c r="BK246"/>
  <c r="J231"/>
  <c r="J229"/>
  <c r="BK221"/>
  <c r="J219"/>
  <c r="BK214"/>
  <c r="BK202"/>
  <c r="BK189"/>
  <c r="J187"/>
  <c r="BK179"/>
  <c r="J169"/>
  <c r="BK159"/>
  <c r="BK155"/>
  <c r="J153"/>
  <c r="J143"/>
  <c i="9" r="BK143"/>
  <c r="J133"/>
  <c r="J128"/>
  <c r="BK124"/>
  <c i="8" r="BK154"/>
  <c r="J142"/>
  <c r="BK140"/>
  <c r="J127"/>
  <c r="BK125"/>
  <c i="7" r="J196"/>
  <c r="J188"/>
  <c r="BK180"/>
  <c r="J178"/>
  <c r="J168"/>
  <c r="J162"/>
  <c r="BK138"/>
  <c r="J130"/>
  <c i="6" r="J151"/>
  <c r="BK149"/>
  <c r="J147"/>
  <c r="J144"/>
  <c r="J138"/>
  <c i="5" r="BK189"/>
  <c r="BK182"/>
  <c r="J172"/>
  <c r="BK168"/>
  <c r="J161"/>
  <c r="J157"/>
  <c r="J144"/>
  <c r="BK142"/>
  <c r="BK134"/>
  <c i="4" r="J339"/>
  <c r="BK337"/>
  <c r="J313"/>
  <c r="BK309"/>
  <c r="BK291"/>
  <c r="J287"/>
  <c r="J283"/>
  <c r="BK281"/>
  <c r="J273"/>
  <c r="J271"/>
  <c r="BK268"/>
  <c r="J256"/>
  <c r="J252"/>
  <c r="J241"/>
  <c r="BK232"/>
  <c r="J222"/>
  <c r="J217"/>
  <c r="BK201"/>
  <c r="J199"/>
  <c r="BK177"/>
  <c r="J171"/>
  <c r="BK160"/>
  <c r="J160"/>
  <c r="J145"/>
  <c r="BK137"/>
  <c i="3" r="BK225"/>
  <c r="BK212"/>
  <c r="J210"/>
  <c r="J195"/>
  <c r="BK191"/>
  <c r="J172"/>
  <c r="BK170"/>
  <c r="J150"/>
  <c r="BK140"/>
  <c r="BK136"/>
  <c r="J131"/>
  <c i="2" r="BK567"/>
  <c r="BK565"/>
  <c r="BK560"/>
  <c r="BK558"/>
  <c r="J552"/>
  <c r="BK546"/>
  <c r="BK538"/>
  <c r="J529"/>
  <c r="J525"/>
  <c r="BK521"/>
  <c r="BK513"/>
  <c r="J509"/>
  <c r="J501"/>
  <c r="J498"/>
  <c r="J494"/>
  <c r="BK488"/>
  <c r="J477"/>
  <c r="BK475"/>
  <c r="J473"/>
  <c r="BK467"/>
  <c r="J461"/>
  <c r="J457"/>
  <c r="J447"/>
  <c r="BK445"/>
  <c r="BK442"/>
  <c r="BK437"/>
  <c r="BK433"/>
  <c r="BK427"/>
  <c r="J423"/>
  <c r="BK407"/>
  <c r="J405"/>
  <c r="J403"/>
  <c r="J397"/>
  <c r="J382"/>
  <c r="BK376"/>
  <c r="BK364"/>
  <c r="BK353"/>
  <c r="BK352"/>
  <c r="J348"/>
  <c r="J341"/>
  <c r="BK316"/>
  <c r="BK303"/>
  <c r="BK298"/>
  <c r="BK271"/>
  <c r="BK231"/>
  <c r="BK223"/>
  <c r="J221"/>
  <c r="BK217"/>
  <c r="J206"/>
  <c r="BK196"/>
  <c r="BK169"/>
  <c r="J147"/>
  <c i="9" r="J137"/>
  <c r="J126"/>
  <c i="8" r="J158"/>
  <c r="J154"/>
  <c r="J150"/>
  <c r="J148"/>
  <c r="BK142"/>
  <c r="BK130"/>
  <c i="7" r="BK184"/>
  <c r="BK178"/>
  <c r="BK172"/>
  <c r="J164"/>
  <c r="BK154"/>
  <c r="J152"/>
  <c i="6" r="BK153"/>
  <c r="J149"/>
  <c r="J142"/>
  <c r="J140"/>
  <c r="J125"/>
  <c i="5" r="J187"/>
  <c r="BK149"/>
  <c r="J146"/>
  <c r="BK140"/>
  <c r="J134"/>
  <c i="4" r="J333"/>
  <c r="BK327"/>
  <c r="J318"/>
  <c r="BK297"/>
  <c r="BK283"/>
  <c r="J280"/>
  <c r="J279"/>
  <c r="J261"/>
  <c r="J259"/>
  <c r="BK254"/>
  <c r="J248"/>
  <c r="BK241"/>
  <c r="J227"/>
  <c r="BK222"/>
  <c r="J212"/>
  <c r="BK207"/>
  <c r="BK203"/>
  <c r="J190"/>
  <c r="BK165"/>
  <c r="BK157"/>
  <c r="BK150"/>
  <c r="J147"/>
  <c r="BK142"/>
  <c r="BK140"/>
  <c i="3" r="J223"/>
  <c r="J221"/>
  <c r="BK214"/>
  <c r="BK207"/>
  <c r="J202"/>
  <c r="BK195"/>
  <c r="BK184"/>
  <c r="J180"/>
  <c r="BK178"/>
  <c r="BK175"/>
  <c r="J160"/>
  <c r="J155"/>
  <c r="BK138"/>
  <c i="2" r="J554"/>
  <c r="BK550"/>
  <c r="J543"/>
  <c r="BK535"/>
  <c r="BK525"/>
  <c r="BK517"/>
  <c r="J513"/>
  <c r="J511"/>
  <c r="BK507"/>
  <c r="J503"/>
  <c r="J499"/>
  <c r="BK496"/>
  <c r="J492"/>
  <c r="J485"/>
  <c r="J467"/>
  <c r="BK465"/>
  <c r="BK461"/>
  <c r="BK455"/>
  <c r="J442"/>
  <c r="J440"/>
  <c r="BK429"/>
  <c r="BK411"/>
  <c r="BK392"/>
  <c r="J374"/>
  <c r="BK370"/>
  <c r="BK366"/>
  <c r="BK358"/>
  <c r="BK341"/>
  <c r="J332"/>
  <c r="BK319"/>
  <c r="BK273"/>
  <c r="J256"/>
  <c r="J217"/>
  <c r="BK212"/>
  <c r="BK206"/>
  <c r="J204"/>
  <c r="BK194"/>
  <c r="BK187"/>
  <c r="BK174"/>
  <c r="J161"/>
  <c r="BK153"/>
  <c r="J151"/>
  <c r="BK143"/>
  <c i="8" r="J166"/>
  <c r="BK163"/>
  <c r="BK161"/>
  <c r="BK150"/>
  <c r="BK148"/>
  <c r="J146"/>
  <c r="BK144"/>
  <c r="J130"/>
  <c i="7" r="J192"/>
  <c r="BK162"/>
  <c r="BK152"/>
  <c r="J148"/>
  <c r="J140"/>
  <c i="6" r="BK161"/>
  <c r="J136"/>
  <c r="BK130"/>
  <c r="J128"/>
  <c i="5" r="BK187"/>
  <c r="BK184"/>
  <c r="J174"/>
  <c r="J168"/>
  <c r="J163"/>
  <c r="J153"/>
  <c r="BK146"/>
  <c r="BK138"/>
  <c r="J136"/>
  <c r="J132"/>
  <c i="4" r="BK329"/>
  <c r="BK325"/>
  <c r="BK321"/>
  <c r="BK318"/>
  <c r="J309"/>
  <c r="J301"/>
  <c r="J297"/>
  <c r="BK270"/>
  <c r="BK266"/>
  <c r="BK261"/>
  <c r="BK258"/>
  <c r="BK250"/>
  <c r="BK246"/>
  <c r="BK230"/>
  <c r="BK217"/>
  <c r="J207"/>
  <c r="J203"/>
  <c r="BK199"/>
  <c r="J183"/>
  <c r="BK171"/>
  <c r="J162"/>
  <c r="BK154"/>
  <c r="J150"/>
  <c r="BK147"/>
  <c r="J137"/>
  <c i="3" r="J216"/>
  <c r="BK189"/>
  <c r="BK186"/>
  <c r="BK180"/>
  <c r="BK177"/>
  <c r="BK172"/>
  <c r="J145"/>
  <c r="BK131"/>
  <c i="2" r="J575"/>
  <c r="BK573"/>
  <c r="J550"/>
  <c r="BK531"/>
  <c r="BK529"/>
  <c r="J521"/>
  <c r="BK515"/>
  <c r="J507"/>
  <c r="BK503"/>
  <c r="BK501"/>
  <c r="BK499"/>
  <c r="BK481"/>
  <c r="J479"/>
  <c r="BK471"/>
  <c r="BK469"/>
  <c r="J463"/>
  <c r="BK449"/>
  <c r="J445"/>
  <c r="J438"/>
  <c r="BK435"/>
  <c r="BK425"/>
  <c r="BK419"/>
  <c r="BK417"/>
  <c r="J415"/>
  <c r="J413"/>
  <c r="BK403"/>
  <c r="BK395"/>
  <c r="J392"/>
  <c r="BK380"/>
  <c r="BK378"/>
  <c r="J370"/>
  <c r="J325"/>
  <c r="J311"/>
  <c r="BK301"/>
  <c r="BK289"/>
  <c r="J271"/>
  <c r="BK267"/>
  <c r="BK263"/>
  <c r="J251"/>
  <c r="J246"/>
  <c r="J241"/>
  <c r="J225"/>
  <c r="BK219"/>
  <c r="BK210"/>
  <c r="J208"/>
  <c r="J198"/>
  <c r="J189"/>
  <c r="J185"/>
  <c r="BK183"/>
  <c r="J174"/>
  <c r="BK167"/>
  <c r="J165"/>
  <c r="BK161"/>
  <c i="8" r="J144"/>
  <c r="BK138"/>
  <c r="BK133"/>
  <c r="BK127"/>
  <c i="7" r="J180"/>
  <c r="BK174"/>
  <c r="BK170"/>
  <c r="BK164"/>
  <c r="J160"/>
  <c r="BK146"/>
  <c r="BK142"/>
  <c r="J134"/>
  <c r="J126"/>
  <c r="BK122"/>
  <c i="6" r="J157"/>
  <c r="J155"/>
  <c r="BK144"/>
  <c r="BK142"/>
  <c r="BK140"/>
  <c r="BK136"/>
  <c r="BK128"/>
  <c i="5" r="BK179"/>
  <c r="BK174"/>
  <c r="J170"/>
  <c r="BK163"/>
  <c r="BK157"/>
  <c r="J149"/>
  <c r="J142"/>
  <c r="BK129"/>
  <c i="4" r="J327"/>
  <c r="J305"/>
  <c r="J293"/>
  <c r="J291"/>
  <c r="BK280"/>
  <c r="BK275"/>
  <c r="BK271"/>
  <c r="J266"/>
  <c r="J264"/>
  <c r="BK256"/>
  <c r="J250"/>
  <c r="BK248"/>
  <c r="J246"/>
  <c r="J235"/>
  <c r="J177"/>
  <c r="BK145"/>
  <c i="3" r="J225"/>
  <c r="BK165"/>
  <c r="BK162"/>
  <c r="BK150"/>
  <c r="J136"/>
  <c i="2" r="J567"/>
  <c r="J565"/>
  <c r="J558"/>
  <c r="BK556"/>
  <c r="BK554"/>
  <c r="J535"/>
  <c r="BK527"/>
  <c r="J519"/>
  <c r="J517"/>
  <c r="BK505"/>
  <c r="BK498"/>
  <c r="BK483"/>
  <c r="BK477"/>
  <c r="J475"/>
  <c r="BK473"/>
  <c r="J465"/>
  <c r="BK440"/>
  <c r="BK438"/>
  <c r="J437"/>
  <c r="J433"/>
  <c r="J431"/>
  <c r="J429"/>
  <c r="J407"/>
  <c r="J401"/>
  <c r="BK397"/>
  <c r="J384"/>
  <c r="J364"/>
  <c r="J362"/>
  <c r="BK348"/>
  <c r="BK334"/>
  <c r="BK332"/>
  <c r="J326"/>
  <c r="J316"/>
  <c r="BK307"/>
  <c r="BK305"/>
  <c r="J289"/>
  <c r="J285"/>
  <c r="BK275"/>
  <c r="J269"/>
  <c r="J261"/>
  <c r="BK251"/>
  <c r="J237"/>
  <c r="J235"/>
  <c r="J233"/>
  <c r="BK229"/>
  <c r="BK225"/>
  <c r="J212"/>
  <c r="BK200"/>
  <c r="BK191"/>
  <c r="J183"/>
  <c r="BK177"/>
  <c r="BK172"/>
  <c r="BK165"/>
  <c r="J159"/>
  <c r="J157"/>
  <c r="BK151"/>
  <c r="BK145"/>
  <c i="7" r="J207"/>
  <c r="J201"/>
  <c r="BK196"/>
  <c r="BK192"/>
  <c r="BK188"/>
  <c r="J182"/>
  <c r="BK176"/>
  <c r="J174"/>
  <c r="J166"/>
  <c r="BK160"/>
  <c r="J158"/>
  <c r="BK148"/>
  <c r="J142"/>
  <c r="J138"/>
  <c r="BK134"/>
  <c r="BK132"/>
  <c r="BK124"/>
  <c i="6" r="BK163"/>
  <c r="J159"/>
  <c r="BK157"/>
  <c r="BK151"/>
  <c i="2" r="BK372"/>
  <c r="J366"/>
  <c r="BK350"/>
  <c r="BK293"/>
  <c r="BK285"/>
  <c r="J281"/>
  <c r="BK277"/>
  <c r="BK256"/>
  <c r="BK241"/>
  <c r="BK235"/>
  <c r="BK233"/>
  <c r="J223"/>
  <c r="J210"/>
  <c r="BK204"/>
  <c r="J200"/>
  <c r="J196"/>
  <c r="BK185"/>
  <c r="J179"/>
  <c r="J167"/>
  <c r="BK163"/>
  <c r="BK157"/>
  <c r="J149"/>
  <c r="BK147"/>
  <c r="J145"/>
  <c i="7" r="BK207"/>
  <c r="J184"/>
  <c r="BK182"/>
  <c r="J172"/>
  <c r="J170"/>
  <c r="BK168"/>
  <c r="BK158"/>
  <c r="J156"/>
  <c r="J150"/>
  <c r="J146"/>
  <c r="BK136"/>
  <c r="BK126"/>
  <c i="6" r="J166"/>
  <c r="J163"/>
  <c r="J161"/>
  <c r="BK147"/>
  <c r="BK138"/>
  <c r="BK134"/>
  <c r="J130"/>
  <c i="4" r="J133"/>
  <c i="3" r="J214"/>
  <c r="J212"/>
  <c r="J207"/>
  <c r="BK200"/>
  <c r="J191"/>
  <c r="J184"/>
  <c r="J170"/>
  <c r="BK160"/>
  <c r="J142"/>
  <c r="J140"/>
  <c i="2" r="J573"/>
  <c r="J560"/>
  <c r="J548"/>
  <c r="J531"/>
  <c r="BK511"/>
  <c r="J505"/>
  <c r="J496"/>
  <c r="BK490"/>
  <c r="BK485"/>
  <c r="J471"/>
  <c r="BK463"/>
  <c r="BK459"/>
  <c r="J453"/>
  <c r="BK451"/>
  <c r="J449"/>
  <c r="BK431"/>
  <c r="J425"/>
  <c r="BK421"/>
  <c r="J417"/>
  <c r="BK409"/>
  <c r="BK401"/>
  <c r="J389"/>
  <c r="J376"/>
  <c l="1" r="R142"/>
  <c r="P193"/>
  <c r="BK260"/>
  <c r="J260"/>
  <c r="J101"/>
  <c r="R318"/>
  <c r="R394"/>
  <c r="R410"/>
  <c r="T426"/>
  <c r="P448"/>
  <c r="T466"/>
  <c r="T493"/>
  <c r="R530"/>
  <c r="P553"/>
  <c i="3" r="P144"/>
  <c r="R188"/>
  <c r="BK215"/>
  <c r="J215"/>
  <c r="J107"/>
  <c i="6" r="P127"/>
  <c r="P123"/>
  <c r="P122"/>
  <c i="1" r="AU99"/>
  <c i="6" r="P146"/>
  <c r="R127"/>
  <c r="R123"/>
  <c r="R122"/>
  <c r="R146"/>
  <c i="2" r="T142"/>
  <c r="R193"/>
  <c r="R260"/>
  <c r="BK300"/>
  <c r="J300"/>
  <c r="J103"/>
  <c r="T300"/>
  <c r="BK394"/>
  <c r="J394"/>
  <c r="J107"/>
  <c r="P410"/>
  <c r="BK426"/>
  <c r="J426"/>
  <c r="J110"/>
  <c r="BK448"/>
  <c r="J448"/>
  <c r="J112"/>
  <c r="P466"/>
  <c r="T476"/>
  <c r="R518"/>
  <c r="BK547"/>
  <c r="J547"/>
  <c r="J118"/>
  <c r="BK566"/>
  <c r="J566"/>
  <c r="J120"/>
  <c i="3" r="P133"/>
  <c r="P129"/>
  <c r="BK169"/>
  <c r="J169"/>
  <c r="J102"/>
  <c r="P188"/>
  <c r="P209"/>
  <c i="4" r="BK132"/>
  <c r="T164"/>
  <c r="T240"/>
  <c r="BK328"/>
  <c r="J328"/>
  <c r="J108"/>
  <c i="5" r="R131"/>
  <c r="R127"/>
  <c r="R126"/>
  <c r="BK165"/>
  <c r="J165"/>
  <c r="J101"/>
  <c r="P169"/>
  <c r="BK181"/>
  <c i="7" r="P121"/>
  <c r="P120"/>
  <c r="P119"/>
  <c i="1" r="AU100"/>
  <c i="2" r="BK142"/>
  <c r="J142"/>
  <c r="J98"/>
  <c r="BK216"/>
  <c r="J216"/>
  <c r="J100"/>
  <c r="P260"/>
  <c r="R300"/>
  <c r="BK416"/>
  <c r="J416"/>
  <c r="J109"/>
  <c r="P426"/>
  <c r="T448"/>
  <c r="P476"/>
  <c r="BK518"/>
  <c r="J518"/>
  <c r="J116"/>
  <c r="T530"/>
  <c r="R566"/>
  <c i="3" r="BK133"/>
  <c r="J133"/>
  <c r="J99"/>
  <c r="R133"/>
  <c r="R129"/>
  <c r="T188"/>
  <c r="BK209"/>
  <c r="J209"/>
  <c r="J106"/>
  <c r="P215"/>
  <c i="4" r="P164"/>
  <c r="T198"/>
  <c r="P240"/>
  <c r="P292"/>
  <c r="P328"/>
  <c i="5" r="P131"/>
  <c r="P127"/>
  <c r="P126"/>
  <c i="1" r="AU98"/>
  <c i="5" r="P148"/>
  <c r="R165"/>
  <c r="T181"/>
  <c r="T180"/>
  <c i="6" r="P154"/>
  <c i="2" r="BK193"/>
  <c r="J193"/>
  <c r="J99"/>
  <c r="T193"/>
  <c r="T260"/>
  <c r="P300"/>
  <c r="T410"/>
  <c r="BK434"/>
  <c r="J434"/>
  <c r="J111"/>
  <c r="R448"/>
  <c r="BK493"/>
  <c r="J493"/>
  <c r="J115"/>
  <c r="P518"/>
  <c r="R547"/>
  <c r="T566"/>
  <c i="3" r="BK144"/>
  <c r="J144"/>
  <c r="J100"/>
  <c r="P169"/>
  <c r="R209"/>
  <c i="4" r="T132"/>
  <c r="BK198"/>
  <c r="J198"/>
  <c r="J100"/>
  <c r="BK240"/>
  <c r="J240"/>
  <c r="J103"/>
  <c r="T292"/>
  <c r="R320"/>
  <c i="5" r="BK148"/>
  <c r="J148"/>
  <c r="J100"/>
  <c r="P165"/>
  <c r="T165"/>
  <c i="6" r="BK127"/>
  <c r="J127"/>
  <c r="J99"/>
  <c r="BK154"/>
  <c r="J154"/>
  <c r="J101"/>
  <c i="8" r="BK132"/>
  <c r="J132"/>
  <c r="J100"/>
  <c r="BK160"/>
  <c r="J160"/>
  <c r="J101"/>
  <c i="2" r="R216"/>
  <c r="T318"/>
  <c r="BK410"/>
  <c r="J410"/>
  <c r="J108"/>
  <c r="R416"/>
  <c r="P434"/>
  <c r="BK466"/>
  <c r="J466"/>
  <c r="J113"/>
  <c r="P493"/>
  <c r="BK530"/>
  <c r="J530"/>
  <c r="J117"/>
  <c r="P547"/>
  <c r="P566"/>
  <c i="3" r="T144"/>
  <c r="T169"/>
  <c r="R215"/>
  <c i="4" r="P132"/>
  <c r="R164"/>
  <c r="BK226"/>
  <c r="J226"/>
  <c r="J101"/>
  <c r="R226"/>
  <c r="R292"/>
  <c r="P320"/>
  <c r="P319"/>
  <c r="T328"/>
  <c i="5" r="BK131"/>
  <c r="J131"/>
  <c r="J99"/>
  <c r="R148"/>
  <c r="BK169"/>
  <c r="J169"/>
  <c r="J102"/>
  <c r="P181"/>
  <c r="P180"/>
  <c i="6" r="R154"/>
  <c i="7" r="BK121"/>
  <c r="J121"/>
  <c r="J98"/>
  <c i="8" r="BK124"/>
  <c r="T124"/>
  <c r="P132"/>
  <c r="R160"/>
  <c i="2" r="P142"/>
  <c r="P216"/>
  <c r="P318"/>
  <c r="T394"/>
  <c r="T416"/>
  <c r="T434"/>
  <c r="BK476"/>
  <c r="J476"/>
  <c r="J114"/>
  <c r="R493"/>
  <c r="P530"/>
  <c r="T547"/>
  <c r="T553"/>
  <c i="3" r="T133"/>
  <c r="T129"/>
  <c r="T128"/>
  <c r="R169"/>
  <c r="T215"/>
  <c i="4" r="R132"/>
  <c r="P198"/>
  <c r="R240"/>
  <c r="BK320"/>
  <c r="J320"/>
  <c r="J107"/>
  <c r="T320"/>
  <c r="T319"/>
  <c i="5" r="T148"/>
  <c r="R169"/>
  <c i="6" r="BK146"/>
  <c r="J146"/>
  <c r="J100"/>
  <c r="T146"/>
  <c i="7" r="T121"/>
  <c r="T120"/>
  <c r="T119"/>
  <c i="8" r="R124"/>
  <c r="R132"/>
  <c r="T160"/>
  <c i="9" r="BK132"/>
  <c r="J132"/>
  <c r="J99"/>
  <c i="2" r="T216"/>
  <c r="BK318"/>
  <c r="J318"/>
  <c r="J104"/>
  <c r="P394"/>
  <c r="P393"/>
  <c r="P416"/>
  <c r="R426"/>
  <c r="R434"/>
  <c r="R466"/>
  <c r="R476"/>
  <c r="T518"/>
  <c r="BK553"/>
  <c r="J553"/>
  <c r="J119"/>
  <c r="R553"/>
  <c i="3" r="R144"/>
  <c r="BK188"/>
  <c r="J188"/>
  <c r="J103"/>
  <c r="T209"/>
  <c r="T208"/>
  <c i="4" r="BK164"/>
  <c r="J164"/>
  <c r="J99"/>
  <c r="R198"/>
  <c r="P226"/>
  <c r="T226"/>
  <c r="BK292"/>
  <c r="J292"/>
  <c r="J104"/>
  <c r="R328"/>
  <c i="5" r="T131"/>
  <c r="T127"/>
  <c r="T126"/>
  <c r="T169"/>
  <c r="R181"/>
  <c r="R180"/>
  <c i="6" r="T127"/>
  <c r="T123"/>
  <c r="T122"/>
  <c r="T154"/>
  <c i="7" r="R121"/>
  <c r="R120"/>
  <c r="R119"/>
  <c i="8" r="P124"/>
  <c r="P123"/>
  <c r="P122"/>
  <c i="1" r="AU101"/>
  <c i="8" r="T132"/>
  <c r="P160"/>
  <c i="9" r="BK123"/>
  <c r="J123"/>
  <c r="J98"/>
  <c r="P123"/>
  <c r="R123"/>
  <c r="T123"/>
  <c r="P132"/>
  <c r="R132"/>
  <c r="T132"/>
  <c r="BK147"/>
  <c r="J147"/>
  <c r="J100"/>
  <c r="P147"/>
  <c r="R147"/>
  <c r="T147"/>
  <c i="2" r="BE380"/>
  <c r="BE382"/>
  <c r="BE384"/>
  <c r="BE397"/>
  <c r="BE399"/>
  <c r="BE419"/>
  <c r="BE427"/>
  <c r="BE429"/>
  <c r="BE435"/>
  <c r="BE457"/>
  <c r="BE481"/>
  <c r="BE483"/>
  <c r="BE499"/>
  <c r="BE513"/>
  <c i="3" r="BE221"/>
  <c r="BE223"/>
  <c r="BE225"/>
  <c i="4" r="F92"/>
  <c r="BE145"/>
  <c i="6" r="J91"/>
  <c r="J119"/>
  <c r="BE155"/>
  <c i="7" r="J92"/>
  <c r="J115"/>
  <c r="BE124"/>
  <c r="BE134"/>
  <c r="BE140"/>
  <c r="BE162"/>
  <c i="8" r="BE163"/>
  <c i="2" r="J92"/>
  <c r="F137"/>
  <c r="BE194"/>
  <c r="BE208"/>
  <c r="BE251"/>
  <c r="BE273"/>
  <c r="BE275"/>
  <c r="BE298"/>
  <c r="BE326"/>
  <c r="BE332"/>
  <c r="BE334"/>
  <c r="BE341"/>
  <c r="BE348"/>
  <c r="BE364"/>
  <c i="6" r="BK165"/>
  <c r="J165"/>
  <c r="J102"/>
  <c i="7" r="E109"/>
  <c r="BE126"/>
  <c r="BE130"/>
  <c r="BE150"/>
  <c i="2" r="E85"/>
  <c r="BE169"/>
  <c r="BE174"/>
  <c r="BE196"/>
  <c r="BE198"/>
  <c r="BE210"/>
  <c r="BE219"/>
  <c r="BE221"/>
  <c r="BE223"/>
  <c r="BE246"/>
  <c r="BE263"/>
  <c r="BE271"/>
  <c r="BE293"/>
  <c r="BE303"/>
  <c r="BE307"/>
  <c r="BE370"/>
  <c r="BE372"/>
  <c r="BE392"/>
  <c r="BE395"/>
  <c r="BE409"/>
  <c r="BE411"/>
  <c r="BE467"/>
  <c r="BE501"/>
  <c r="BE503"/>
  <c r="BE511"/>
  <c r="BE525"/>
  <c r="BE552"/>
  <c r="BE560"/>
  <c i="3" r="J91"/>
  <c r="F125"/>
  <c r="BE170"/>
  <c r="BE172"/>
  <c r="BE175"/>
  <c r="BE177"/>
  <c r="BE178"/>
  <c r="BE180"/>
  <c r="BE182"/>
  <c r="BE184"/>
  <c r="BE186"/>
  <c r="BE189"/>
  <c r="BE199"/>
  <c r="BE210"/>
  <c r="BE214"/>
  <c r="BK224"/>
  <c r="J224"/>
  <c r="J108"/>
  <c i="4" r="J91"/>
  <c r="BE142"/>
  <c r="BE154"/>
  <c r="BE157"/>
  <c r="BE254"/>
  <c r="BE270"/>
  <c r="BE287"/>
  <c r="BE301"/>
  <c r="BE333"/>
  <c i="5" r="F91"/>
  <c r="BE140"/>
  <c r="BE153"/>
  <c r="BE161"/>
  <c r="BK128"/>
  <c r="J128"/>
  <c r="J98"/>
  <c r="BK188"/>
  <c r="J188"/>
  <c r="J106"/>
  <c i="6" r="E85"/>
  <c r="F118"/>
  <c r="BE125"/>
  <c r="BE153"/>
  <c r="BE159"/>
  <c i="7" r="BE138"/>
  <c r="BE168"/>
  <c r="BE178"/>
  <c r="BE188"/>
  <c r="BE196"/>
  <c i="8" r="F92"/>
  <c r="BE130"/>
  <c r="BE146"/>
  <c r="BE148"/>
  <c i="2" r="J89"/>
  <c r="BE149"/>
  <c r="BE151"/>
  <c r="BE179"/>
  <c r="BE202"/>
  <c r="BE256"/>
  <c r="BE277"/>
  <c r="BE316"/>
  <c r="BE401"/>
  <c r="BE423"/>
  <c r="BE433"/>
  <c r="BE443"/>
  <c r="BE461"/>
  <c r="BE496"/>
  <c r="BE498"/>
  <c r="BE538"/>
  <c r="BE543"/>
  <c r="BE546"/>
  <c r="BK297"/>
  <c r="J297"/>
  <c r="J102"/>
  <c i="3" r="E85"/>
  <c r="F124"/>
  <c r="BE150"/>
  <c r="BK164"/>
  <c r="J164"/>
  <c r="J101"/>
  <c i="4" r="E120"/>
  <c r="F126"/>
  <c r="BE152"/>
  <c r="BE160"/>
  <c r="BE165"/>
  <c r="BE212"/>
  <c r="BE227"/>
  <c r="BE241"/>
  <c r="BE256"/>
  <c r="BE259"/>
  <c r="BE262"/>
  <c r="BE279"/>
  <c r="BE313"/>
  <c r="BE327"/>
  <c r="BK317"/>
  <c r="J317"/>
  <c r="J105"/>
  <c r="BK338"/>
  <c r="J338"/>
  <c r="J109"/>
  <c i="5" r="J89"/>
  <c r="J123"/>
  <c r="BE129"/>
  <c r="BE134"/>
  <c r="BE142"/>
  <c r="BE144"/>
  <c r="BE166"/>
  <c r="BE172"/>
  <c i="6" r="F92"/>
  <c r="BE140"/>
  <c r="BE142"/>
  <c r="BE144"/>
  <c i="7" r="J113"/>
  <c r="BE122"/>
  <c r="BE132"/>
  <c r="BE166"/>
  <c r="BE172"/>
  <c r="BE180"/>
  <c r="BE184"/>
  <c i="8" r="J118"/>
  <c r="BE166"/>
  <c i="2" r="BE155"/>
  <c r="BE157"/>
  <c r="BE172"/>
  <c r="BE177"/>
  <c r="BE183"/>
  <c r="BE185"/>
  <c r="BE191"/>
  <c r="BE261"/>
  <c r="BE269"/>
  <c r="BE301"/>
  <c r="BE353"/>
  <c r="BE374"/>
  <c r="BE405"/>
  <c r="BE407"/>
  <c r="BE415"/>
  <c r="BE425"/>
  <c r="BE437"/>
  <c r="BE438"/>
  <c r="BE445"/>
  <c r="BE447"/>
  <c r="BE459"/>
  <c r="BE469"/>
  <c r="BE471"/>
  <c r="BE494"/>
  <c r="BE509"/>
  <c r="BE527"/>
  <c r="BE531"/>
  <c r="BE558"/>
  <c r="BE567"/>
  <c r="BE573"/>
  <c r="BE575"/>
  <c r="BK391"/>
  <c r="J391"/>
  <c r="J105"/>
  <c i="3" r="J92"/>
  <c r="BE134"/>
  <c r="BE136"/>
  <c r="BE145"/>
  <c r="BE212"/>
  <c r="BE216"/>
  <c i="4" r="J92"/>
  <c r="BE133"/>
  <c r="BE137"/>
  <c r="BE199"/>
  <c r="BE201"/>
  <c r="BE235"/>
  <c r="BE252"/>
  <c r="BE258"/>
  <c r="BE275"/>
  <c r="BE281"/>
  <c r="BE293"/>
  <c r="BE329"/>
  <c r="BE339"/>
  <c i="5" r="E116"/>
  <c r="F123"/>
  <c r="BE132"/>
  <c r="BE136"/>
  <c r="BE138"/>
  <c r="BE184"/>
  <c i="6" r="BE147"/>
  <c r="BE157"/>
  <c r="BE166"/>
  <c i="7" r="F92"/>
  <c r="BE148"/>
  <c r="BE207"/>
  <c i="8" r="E85"/>
  <c r="J92"/>
  <c r="BE125"/>
  <c r="BE127"/>
  <c r="BE140"/>
  <c r="BE156"/>
  <c r="BK165"/>
  <c r="J165"/>
  <c r="J102"/>
  <c i="9" r="F91"/>
  <c r="E111"/>
  <c r="BE124"/>
  <c i="2" r="J91"/>
  <c r="BE153"/>
  <c r="BE159"/>
  <c r="BE161"/>
  <c r="BE163"/>
  <c r="BE165"/>
  <c r="BE167"/>
  <c r="BE214"/>
  <c r="BE281"/>
  <c r="BE285"/>
  <c r="BE311"/>
  <c r="BE362"/>
  <c r="BE389"/>
  <c r="BE421"/>
  <c r="BE431"/>
  <c r="BE453"/>
  <c r="BE485"/>
  <c r="BE519"/>
  <c r="BE535"/>
  <c r="BE548"/>
  <c r="BE550"/>
  <c r="BE556"/>
  <c i="3" r="BE142"/>
  <c r="BE162"/>
  <c r="BE165"/>
  <c r="BK130"/>
  <c r="J130"/>
  <c r="J98"/>
  <c r="BK206"/>
  <c r="J206"/>
  <c r="J104"/>
  <c i="4" r="J89"/>
  <c r="BE162"/>
  <c r="BE205"/>
  <c r="BE246"/>
  <c r="BE248"/>
  <c r="BE280"/>
  <c r="BE305"/>
  <c r="BK234"/>
  <c r="J234"/>
  <c r="J102"/>
  <c i="5" r="J91"/>
  <c r="BE170"/>
  <c r="BE179"/>
  <c r="BK178"/>
  <c r="J178"/>
  <c r="J103"/>
  <c i="6" r="BE130"/>
  <c r="BE134"/>
  <c i="7" r="F91"/>
  <c r="BE146"/>
  <c r="BE154"/>
  <c r="BE156"/>
  <c r="BE174"/>
  <c r="BE201"/>
  <c r="BK206"/>
  <c r="J206"/>
  <c r="J99"/>
  <c i="8" r="F118"/>
  <c r="BE138"/>
  <c r="BE152"/>
  <c i="9" r="J89"/>
  <c r="F118"/>
  <c r="BE126"/>
  <c r="BE137"/>
  <c i="2" r="F91"/>
  <c r="BE200"/>
  <c r="BE212"/>
  <c r="BE233"/>
  <c r="BE235"/>
  <c r="BE237"/>
  <c r="BE241"/>
  <c r="BE267"/>
  <c r="BE305"/>
  <c r="BE319"/>
  <c r="BE350"/>
  <c r="BE358"/>
  <c r="BE366"/>
  <c r="BE417"/>
  <c r="BE449"/>
  <c r="BE451"/>
  <c r="BE475"/>
  <c r="BE490"/>
  <c r="BE492"/>
  <c r="BE515"/>
  <c r="BE517"/>
  <c r="BE521"/>
  <c r="BE529"/>
  <c i="3" r="J89"/>
  <c r="BE138"/>
  <c r="BE140"/>
  <c r="BE155"/>
  <c r="BE160"/>
  <c r="BE191"/>
  <c r="BE195"/>
  <c i="4" r="BE140"/>
  <c r="BE190"/>
  <c r="BE207"/>
  <c r="BE261"/>
  <c r="BE264"/>
  <c r="BE266"/>
  <c r="BE291"/>
  <c r="BE297"/>
  <c r="BE309"/>
  <c r="BE318"/>
  <c r="BE337"/>
  <c i="5" r="BE157"/>
  <c r="BE168"/>
  <c r="BE174"/>
  <c r="BE189"/>
  <c i="6" r="J89"/>
  <c r="BE128"/>
  <c r="BE136"/>
  <c r="BE138"/>
  <c r="BE149"/>
  <c r="BE151"/>
  <c r="BE161"/>
  <c r="BK124"/>
  <c r="J124"/>
  <c r="J98"/>
  <c i="7" r="BE142"/>
  <c r="BE152"/>
  <c r="BE164"/>
  <c r="BE182"/>
  <c r="BE192"/>
  <c i="8" r="J116"/>
  <c r="BE133"/>
  <c r="BE142"/>
  <c r="BE144"/>
  <c r="BE150"/>
  <c r="BE161"/>
  <c i="9" r="J91"/>
  <c r="J92"/>
  <c r="BE130"/>
  <c r="BE139"/>
  <c r="BE141"/>
  <c r="BE143"/>
  <c r="BE145"/>
  <c r="BE148"/>
  <c r="BE150"/>
  <c i="2" r="BE143"/>
  <c r="BE145"/>
  <c r="BE147"/>
  <c r="BE187"/>
  <c r="BE189"/>
  <c r="BE204"/>
  <c r="BE206"/>
  <c r="BE217"/>
  <c r="BE225"/>
  <c r="BE229"/>
  <c r="BE231"/>
  <c r="BE289"/>
  <c r="BE325"/>
  <c r="BE352"/>
  <c r="BE376"/>
  <c r="BE378"/>
  <c r="BE403"/>
  <c r="BE413"/>
  <c r="BE440"/>
  <c r="BE442"/>
  <c r="BE455"/>
  <c r="BE463"/>
  <c r="BE465"/>
  <c r="BE473"/>
  <c r="BE477"/>
  <c r="BE479"/>
  <c r="BE488"/>
  <c r="BE505"/>
  <c r="BE507"/>
  <c r="BE554"/>
  <c r="BE565"/>
  <c i="3" r="BE131"/>
  <c r="BE200"/>
  <c r="BE202"/>
  <c r="BE207"/>
  <c i="4" r="BE147"/>
  <c r="BE150"/>
  <c r="BE171"/>
  <c r="BE177"/>
  <c r="BE183"/>
  <c r="BE203"/>
  <c r="BE217"/>
  <c r="BE222"/>
  <c r="BE230"/>
  <c r="BE232"/>
  <c r="BE250"/>
  <c r="BE268"/>
  <c r="BE271"/>
  <c r="BE273"/>
  <c r="BE283"/>
  <c r="BE321"/>
  <c r="BE325"/>
  <c i="5" r="BE146"/>
  <c r="BE149"/>
  <c r="BE163"/>
  <c r="BE182"/>
  <c r="BE187"/>
  <c i="6" r="BE163"/>
  <c i="7" r="BE136"/>
  <c r="BE158"/>
  <c r="BE160"/>
  <c r="BE170"/>
  <c r="BE176"/>
  <c i="8" r="BE154"/>
  <c r="BE158"/>
  <c r="BK129"/>
  <c r="J129"/>
  <c r="J99"/>
  <c i="9" r="BE128"/>
  <c r="BE133"/>
  <c r="BE152"/>
  <c r="BE154"/>
  <c r="BE156"/>
  <c r="BE158"/>
  <c r="BE161"/>
  <c r="BK160"/>
  <c r="J160"/>
  <c r="J101"/>
  <c i="7" r="F36"/>
  <c i="1" r="BC100"/>
  <c i="7" r="J34"/>
  <c i="1" r="AW100"/>
  <c i="8" r="F34"/>
  <c i="1" r="BA101"/>
  <c i="5" r="F34"/>
  <c i="1" r="BA98"/>
  <c i="9" r="J34"/>
  <c i="1" r="AW102"/>
  <c i="2" r="F37"/>
  <c i="1" r="BD95"/>
  <c i="2" r="F34"/>
  <c i="1" r="BA95"/>
  <c i="3" r="F36"/>
  <c i="1" r="BC96"/>
  <c i="8" r="F37"/>
  <c i="1" r="BD101"/>
  <c i="7" r="F34"/>
  <c i="1" r="BA100"/>
  <c i="3" r="F37"/>
  <c i="1" r="BD96"/>
  <c i="7" r="F35"/>
  <c i="1" r="BB100"/>
  <c i="6" r="F36"/>
  <c i="1" r="BC99"/>
  <c i="2" r="J34"/>
  <c i="1" r="AW95"/>
  <c i="3" r="F34"/>
  <c i="1" r="BA96"/>
  <c i="8" r="F36"/>
  <c i="1" r="BC101"/>
  <c i="6" r="F37"/>
  <c i="1" r="BD99"/>
  <c i="2" r="F36"/>
  <c i="1" r="BC95"/>
  <c i="5" r="F37"/>
  <c i="1" r="BD98"/>
  <c i="8" r="J34"/>
  <c i="1" r="AW101"/>
  <c i="9" r="F35"/>
  <c i="1" r="BB102"/>
  <c i="6" r="F34"/>
  <c i="1" r="BA99"/>
  <c i="5" r="F35"/>
  <c i="1" r="BB98"/>
  <c i="2" r="F35"/>
  <c i="1" r="BB95"/>
  <c i="6" r="J34"/>
  <c i="1" r="AW99"/>
  <c i="9" r="F36"/>
  <c i="1" r="BC102"/>
  <c i="4" r="F36"/>
  <c i="1" r="BC97"/>
  <c i="7" r="F37"/>
  <c i="1" r="BD100"/>
  <c i="6" r="F35"/>
  <c i="1" r="BB99"/>
  <c i="3" r="J34"/>
  <c i="1" r="AW96"/>
  <c i="8" r="F35"/>
  <c i="1" r="BB101"/>
  <c i="4" r="J34"/>
  <c i="1" r="AW97"/>
  <c i="4" r="F35"/>
  <c i="1" r="BB97"/>
  <c i="3" r="F35"/>
  <c i="1" r="BB96"/>
  <c i="4" r="F34"/>
  <c i="1" r="BA97"/>
  <c i="4" r="F37"/>
  <c i="1" r="BD97"/>
  <c i="5" r="F36"/>
  <c i="1" r="BC98"/>
  <c i="5" r="J34"/>
  <c i="1" r="AW98"/>
  <c i="9" r="F34"/>
  <c i="1" r="BA102"/>
  <c i="9" r="F37"/>
  <c i="1" r="BD102"/>
  <c i="5" l="1" r="BK180"/>
  <c r="J180"/>
  <c r="J104"/>
  <c i="2" r="T141"/>
  <c i="8" r="R123"/>
  <c r="R122"/>
  <c i="4" r="R131"/>
  <c r="R130"/>
  <c r="R319"/>
  <c i="3" r="P208"/>
  <c r="P128"/>
  <c i="1" r="AU96"/>
  <c i="2" r="R393"/>
  <c i="9" r="T122"/>
  <c r="T121"/>
  <c i="4" r="T131"/>
  <c r="T130"/>
  <c i="3" r="R208"/>
  <c r="R128"/>
  <c i="9" r="R122"/>
  <c r="R121"/>
  <c i="2" r="P141"/>
  <c r="P140"/>
  <c i="1" r="AU95"/>
  <c i="8" r="T123"/>
  <c r="T122"/>
  <c i="4" r="BK131"/>
  <c i="9" r="P122"/>
  <c r="P121"/>
  <c i="1" r="AU102"/>
  <c i="2" r="T393"/>
  <c i="8" r="BK123"/>
  <c r="BK122"/>
  <c r="J122"/>
  <c i="4" r="P131"/>
  <c r="P130"/>
  <c i="1" r="AU97"/>
  <c i="2" r="R141"/>
  <c r="R140"/>
  <c i="3" r="BK129"/>
  <c i="7" r="BK120"/>
  <c r="J120"/>
  <c r="J97"/>
  <c i="4" r="J132"/>
  <c r="J98"/>
  <c i="5" r="BK127"/>
  <c r="J127"/>
  <c r="J97"/>
  <c i="6" r="BK123"/>
  <c r="J123"/>
  <c r="J97"/>
  <c i="2" r="BK393"/>
  <c r="J393"/>
  <c r="J106"/>
  <c i="4" r="BK319"/>
  <c r="J319"/>
  <c r="J106"/>
  <c i="5" r="J181"/>
  <c r="J105"/>
  <c i="8" r="J124"/>
  <c r="J98"/>
  <c i="2" r="BK141"/>
  <c i="3" r="BK208"/>
  <c r="J208"/>
  <c r="J105"/>
  <c i="9" r="BK122"/>
  <c r="J122"/>
  <c r="J97"/>
  <c i="8" r="J30"/>
  <c i="1" r="AG101"/>
  <c i="5" r="F33"/>
  <c i="1" r="AZ98"/>
  <c r="BA94"/>
  <c r="AW94"/>
  <c r="AK30"/>
  <c i="4" r="F33"/>
  <c i="1" r="AZ97"/>
  <c i="3" r="J33"/>
  <c i="1" r="AV96"/>
  <c r="AT96"/>
  <c i="7" r="F33"/>
  <c i="1" r="AZ100"/>
  <c i="2" r="F33"/>
  <c i="1" r="AZ95"/>
  <c r="BB94"/>
  <c r="W31"/>
  <c i="5" r="J33"/>
  <c i="1" r="AV98"/>
  <c r="AT98"/>
  <c i="8" r="F33"/>
  <c i="1" r="AZ101"/>
  <c i="9" r="F33"/>
  <c i="1" r="AZ102"/>
  <c i="2" r="J33"/>
  <c i="1" r="AV95"/>
  <c r="AT95"/>
  <c i="6" r="J33"/>
  <c i="1" r="AV99"/>
  <c r="AT99"/>
  <c i="6" r="F33"/>
  <c i="1" r="AZ99"/>
  <c r="BC94"/>
  <c r="AY94"/>
  <c i="7" r="J33"/>
  <c i="1" r="AV100"/>
  <c r="AT100"/>
  <c i="4" r="J33"/>
  <c i="1" r="AV97"/>
  <c r="AT97"/>
  <c i="3" r="F33"/>
  <c i="1" r="AZ96"/>
  <c r="BD94"/>
  <c r="W33"/>
  <c i="8" r="J33"/>
  <c i="1" r="AV101"/>
  <c r="AT101"/>
  <c i="9" r="J33"/>
  <c i="1" r="AV102"/>
  <c r="AT102"/>
  <c i="2" l="1" r="BK140"/>
  <c r="J140"/>
  <c r="J96"/>
  <c i="3" r="BK128"/>
  <c r="J128"/>
  <c i="2" r="T140"/>
  <c i="4" r="BK130"/>
  <c r="J130"/>
  <c r="J96"/>
  <c i="8" r="J39"/>
  <c i="5" r="BK126"/>
  <c r="J126"/>
  <c i="4" r="J131"/>
  <c r="J97"/>
  <c i="7" r="BK119"/>
  <c r="J119"/>
  <c r="J96"/>
  <c i="2" r="J141"/>
  <c r="J97"/>
  <c i="3" r="J129"/>
  <c r="J97"/>
  <c i="8" r="J96"/>
  <c i="6" r="BK122"/>
  <c r="J122"/>
  <c i="8" r="J123"/>
  <c r="J97"/>
  <c i="9" r="BK121"/>
  <c r="J121"/>
  <c r="J96"/>
  <c i="1" r="AN101"/>
  <c i="3" r="J30"/>
  <c i="1" r="AG96"/>
  <c r="AN96"/>
  <c r="AZ94"/>
  <c r="AV94"/>
  <c r="AK29"/>
  <c r="AX94"/>
  <c r="W32"/>
  <c r="W30"/>
  <c i="5" r="J30"/>
  <c i="1" r="AG98"/>
  <c r="AN98"/>
  <c r="AU94"/>
  <c i="6" r="J30"/>
  <c i="1" r="AG99"/>
  <c r="AN99"/>
  <c i="3" l="1" r="J96"/>
  <c i="6" r="J96"/>
  <c i="5" r="J39"/>
  <c i="6" r="J39"/>
  <c i="5" r="J96"/>
  <c i="3" r="J39"/>
  <c i="4" r="J30"/>
  <c i="1" r="AG97"/>
  <c r="AN97"/>
  <c r="W29"/>
  <c i="2" r="J30"/>
  <c i="1" r="AG95"/>
  <c r="AN95"/>
  <c i="7" r="J30"/>
  <c i="1" r="AG100"/>
  <c r="AN100"/>
  <c r="AT94"/>
  <c i="9" r="J30"/>
  <c i="1" r="AG102"/>
  <c r="AN102"/>
  <c i="4" l="1" r="J39"/>
  <c i="7" r="J39"/>
  <c i="2" r="J39"/>
  <c i="9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<sst xmlns="http://schemas.openxmlformats.org/spreadsheetml/2006/main">
  <si>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</si>
  <si>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</si>
  <si>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</si>
  <si>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</si>
  <si>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</si>
  <si>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{2199a6bf-bc1f-4bcd-99a2-762e7c26d135}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</si>
  <si>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</si>
  <si>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</si>
  <si>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</si>
  <si>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</si>
  <si>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</si>
  <si>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</si>
  <si>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</si>
  <si>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</si>
  <si>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20/27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</si>
  <si>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</si>
  <si>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</si>
  <si>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Lukovany - Kanalizace a ČOV</t>
  </si>
  <si>
    <t>KSO:</t>
  </si>
  <si>
    <t>CC-CZ:</t>
  </si>
  <si>
    <t>Místo:</t>
  </si>
  <si>
    <t>Lukovany</t>
  </si>
  <si>
    <t>Datum:</t>
  </si>
  <si>
    <t>11. 3. 2021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</si>
  <si>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</si>
  <si>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</si>
  <si>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</si>
  <si>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</si>
  <si>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</si>
  <si>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</si>
  <si>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</si>
  <si>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</si>
  <si>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</si>
  <si>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</si>
  <si>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</si>
  <si>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</si>
  <si>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</si>
  <si>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</si>
  <si>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</si>
  <si>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</si>
  <si>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</si>
  <si>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</si>
  <si>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</si>
  <si>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</si>
  <si>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</si>
  <si>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</si>
  <si>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</si>
  <si>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</si>
  <si>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</si>
  <si>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</si>
  <si>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</si>
  <si>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</si>
  <si>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</si>
  <si>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</si>
  <si>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</si>
  <si>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</si>
  <si>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</si>
  <si>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</si>
  <si>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</si>
  <si>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</si>
  <si>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</si>
  <si>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</si>
  <si>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</si>
  <si>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</si>
  <si>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</si>
  <si>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</si>
  <si>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</si>
  <si>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</si>
  <si>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</si>
  <si>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</si>
  <si>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</si>
  <si>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</si>
  <si>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</si>
  <si>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</si>
  <si>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</si>
  <si>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</si>
  <si>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</si>
  <si>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</si>
  <si>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</si>
  <si>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SO-02.1</t>
  </si>
  <si>
    <t>Sdružený objekt, ČS</t>
  </si>
  <si>
    <t>STA</t>
  </si>
  <si>
    <t>1</t>
  </si>
  <si>
    <t>{fc2705ae-a8f2-48d9-8fac-fb6ccbefca2a}</t>
  </si>
  <si>
    <t>2</t>
  </si>
  <si>
    <t>SO-02.2</t>
  </si>
  <si>
    <t>Česle</t>
  </si>
  <si>
    <t>{3622abe3-66d1-4ad4-b206-e0553f8dc415}</t>
  </si>
  <si>
    <t>SO-02.3</t>
  </si>
  <si>
    <t>Trubní rozvody</t>
  </si>
  <si>
    <t>{c5a88891-354d-40f7-8f9f-d1b9b47eed3f}</t>
  </si>
  <si>
    <t>SO-02.5</t>
  </si>
  <si>
    <t>Chemické hospodářství</t>
  </si>
  <si>
    <t>{51aaaa2e-57d7-4d44-84a0-5c6f6c405360}</t>
  </si>
  <si>
    <t>SO-02.6</t>
  </si>
  <si>
    <t>Obslužná komunikace, zpevněné plochy</t>
  </si>
  <si>
    <t>{3f293772-9de0-4185-9403-6c609f9c1d30}</t>
  </si>
  <si>
    <t>SO-02.7</t>
  </si>
  <si>
    <t>Terénní úpravy s ozelenění</t>
  </si>
  <si>
    <t>{f63c62ee-9cc1-49bc-93d7-9f92b20b2b52}</t>
  </si>
  <si>
    <t>SO-02.8</t>
  </si>
  <si>
    <t>Oplocení</t>
  </si>
  <si>
    <t>{56eed42f-5188-40c3-a252-b35c24bfb2c2}</t>
  </si>
  <si>
    <t>SO-02.9</t>
  </si>
  <si>
    <t>Příjezdová komunikace</t>
  </si>
  <si>
    <t>{c8aaf3b2-0176-40fd-878e-b0dfbbe3f9c2}</t>
  </si>
  <si>
    <t>KRYCÍ LIST SOUPISU PRACÍ</t>
  </si>
  <si>
    <t>Objekt:</t>
  </si>
  <si>
    <t>SO-02.1 - Sdružený objekt, ČS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</si>
  <si>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</si>
  <si>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</si>
  <si>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</si>
  <si>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</si>
  <si>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</si>
  <si>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</si>
  <si>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</si>
  <si>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</si>
  <si>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</si>
  <si>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</si>
  <si>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</si>
  <si>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</si>
  <si>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</si>
  <si>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</si>
  <si>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</si>
  <si>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</si>
  <si>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</si>
  <si>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</si>
  <si>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</si>
  <si>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</si>
  <si>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</si>
  <si>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</si>
  <si>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</si>
  <si>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</si>
  <si>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</si>
  <si>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</si>
  <si>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</si>
  <si>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</si>
  <si>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</si>
  <si>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</si>
  <si>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</si>
  <si>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</si>
  <si>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</si>
  <si>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</si>
  <si>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</si>
  <si>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</si>
  <si>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</si>
  <si>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</si>
  <si>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</si>
  <si>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</si>
  <si>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</si>
  <si>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</si>
  <si>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</si>
  <si>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</si>
  <si>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</si>
  <si>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</si>
  <si>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</si>
  <si>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</si>
  <si>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s uvažovaným průměrným přítokem přes 500 do 1 000 l/min</t>
  </si>
  <si>
    <t>hod</t>
  </si>
  <si>
    <t>4</t>
  </si>
  <si>
    <t>-1453295046</t>
  </si>
  <si>
    <t>VV</t>
  </si>
  <si>
    <t>720</t>
  </si>
  <si>
    <t>115101302</t>
  </si>
  <si>
    <t>Pohotovost záložní čerpací soupravy pro dopravní výšku do 10 m s uvažovaným průměrným přítokem přes 500 do 1 000 l/min</t>
  </si>
  <si>
    <t>den</t>
  </si>
  <si>
    <t>-104453103</t>
  </si>
  <si>
    <t>120</t>
  </si>
  <si>
    <t>3</t>
  </si>
  <si>
    <t>131251206</t>
  </si>
  <si>
    <t>Hloubení zapažených jam a zářezů strojně s urovnáním dna do předepsaného profilu a spádu v hornině třídy těžitelnosti I skupiny 3 přes 1 000 do 5 000 m3</t>
  </si>
  <si>
    <t>m3</t>
  </si>
  <si>
    <t>196683186</t>
  </si>
  <si>
    <t>1050</t>
  </si>
  <si>
    <t>131351206</t>
  </si>
  <si>
    <t>Hloubení zapažených jam a zářezů strojně s urovnáním dna do předepsaného profilu a spádu v hornině třídy těžitelnosti II skupiny 4 přes 1 000 do 5 000 m3</t>
  </si>
  <si>
    <t>1930091156</t>
  </si>
  <si>
    <t>5</t>
  </si>
  <si>
    <t>132212111</t>
  </si>
  <si>
    <t>Hloubení rýh šířky do 800 mm ručně zapažených i nezapažených, s urovnáním dna do předepsaného profilu a spádu v hornině třídy těžitelnosti I skupiny 3 soudržných</t>
  </si>
  <si>
    <t>-643016890</t>
  </si>
  <si>
    <t>"odvodnění podél jámy" 68*0,5*0,6</t>
  </si>
  <si>
    <t>6</t>
  </si>
  <si>
    <t>134702401</t>
  </si>
  <si>
    <t>Vykopávky pro vodárenskou studnu spouštěnou a spouštění pláště studny pro jakýkoliv tvar studny, se svislým přemístěním výkopku na terén a s vodorovným přemístěním výkopku na vzdálenost do 20 m od vnějšího okraje studny půdorysné plochy studny do 4 m2 v horninách třídy těžitelnosti I a II, skupiny 1 až 4, kromě hornin kašovité konsistence a tekoucích v hloubce do 10 m</t>
  </si>
  <si>
    <t>414264453</t>
  </si>
  <si>
    <t>"dočasné čerpací studně" (0,502*8)*4</t>
  </si>
  <si>
    <t>7</t>
  </si>
  <si>
    <t>138511101</t>
  </si>
  <si>
    <t>Dolamování zapažených nebo nezapažených hloubených vykopávek jam nebo zářezů, ve vrstvě tl. do 1 000 mm v hornině třídy těžitelnosti III skupiny 6</t>
  </si>
  <si>
    <t>-894613375</t>
  </si>
  <si>
    <t>85</t>
  </si>
  <si>
    <t>8</t>
  </si>
  <si>
    <t>138611101</t>
  </si>
  <si>
    <t>Dolamování zapažených nebo nezapažených hloubených vykopávek jam nebo zářezů, ve vrstvě tl. do 1 000 mm v hornině třídy těžitelnosti III skupiny 7</t>
  </si>
  <si>
    <t>-1351855827</t>
  </si>
  <si>
    <t>9</t>
  </si>
  <si>
    <t>153812121</t>
  </si>
  <si>
    <t xml:space="preserve">Trn z betonářské oceli včetně zainjektování  při průměru oceli od 20 do 26 mm, délky přes 0,4 do 3,0 m</t>
  </si>
  <si>
    <t>kus</t>
  </si>
  <si>
    <t>1170284713</t>
  </si>
  <si>
    <t>280</t>
  </si>
  <si>
    <t>10</t>
  </si>
  <si>
    <t>153891311</t>
  </si>
  <si>
    <t xml:space="preserve">Opěrné desky z oceli  velikosti do 300/300 mm, tloušťky do 30 mm</t>
  </si>
  <si>
    <t>-1323662031</t>
  </si>
  <si>
    <t>11</t>
  </si>
  <si>
    <t>M</t>
  </si>
  <si>
    <t>58522150</t>
  </si>
  <si>
    <t>cement portlandský směsný CEM II 32,5MPa</t>
  </si>
  <si>
    <t>t</t>
  </si>
  <si>
    <t>-877846527</t>
  </si>
  <si>
    <t>(656*0,00113)*1,25*18</t>
  </si>
  <si>
    <t>12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</si>
  <si>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</si>
  <si>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</si>
  <si>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653833658</t>
  </si>
  <si>
    <t>"mezideponie" 660</t>
  </si>
  <si>
    <t>13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</si>
  <si>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</si>
  <si>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</si>
  <si>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-200430495</t>
  </si>
  <si>
    <t>300</t>
  </si>
  <si>
    <t>14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</si>
  <si>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</si>
  <si>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</si>
  <si>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997776403</t>
  </si>
  <si>
    <t>300*7 'Přepočtené koeficientem množství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</si>
  <si>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</si>
  <si>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</si>
  <si>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-2065141656</t>
  </si>
  <si>
    <t>170</t>
  </si>
  <si>
    <t>16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</si>
  <si>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</si>
  <si>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</si>
  <si>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-1440210822</t>
  </si>
  <si>
    <t>170*7 'Přepočtené koeficientem množství</t>
  </si>
  <si>
    <t>17</t>
  </si>
  <si>
    <t>171151103</t>
  </si>
  <si>
    <t>Uložení sypanin do násypů strojně s rozprostřením sypaniny ve vrstvách a s hrubým urovnáním zhutněných z hornin soudržných jakékoliv třídy těžitelnosti</t>
  </si>
  <si>
    <t>2067583598</t>
  </si>
  <si>
    <t>"zemina pod základem" 50*0,4+50*0,4</t>
  </si>
  <si>
    <t>18</t>
  </si>
  <si>
    <t>171201201</t>
  </si>
  <si>
    <t>Uložení sypaniny na skládky nebo meziskládky bez hutnění s upravením uložené sypaniny do předepsaného tvaru</t>
  </si>
  <si>
    <t>1509552672</t>
  </si>
  <si>
    <t>"skládka" 300+170</t>
  </si>
  <si>
    <t>Součet</t>
  </si>
  <si>
    <t>19</t>
  </si>
  <si>
    <t>171201231</t>
  </si>
  <si>
    <t>Poplatek za uložení stavebního odpadu na recyklační skládce (skládkovné) zeminy a kamení zatříděného do Katalogu odpadů pod kódem 17 05 04</t>
  </si>
  <si>
    <t>-1356425949</t>
  </si>
  <si>
    <t>(300+170)*1,8</t>
  </si>
  <si>
    <t>20</t>
  </si>
  <si>
    <t>174151101</t>
  </si>
  <si>
    <t>Zásyp sypaninou z jakékoliv horniny strojně s uložením výkopku ve vrstvách se zhutněním jam, šachet, rýh nebo kolem objektů v těchto vykopávkách</t>
  </si>
  <si>
    <t>2041984762</t>
  </si>
  <si>
    <t>1140</t>
  </si>
  <si>
    <t>181951112</t>
  </si>
  <si>
    <t>Úprava pláně vyrovnáním výškových rozdílů strojně v hornině třídy těžitelnosti I, skupiny 1 až 3 se zhutněním</t>
  </si>
  <si>
    <t>m2</t>
  </si>
  <si>
    <t>-940582374</t>
  </si>
  <si>
    <t>"zemina pod základem" 50*2</t>
  </si>
  <si>
    <t>22</t>
  </si>
  <si>
    <t>181951114</t>
  </si>
  <si>
    <t>Úprava pláně vyrovnáním výškových rozdílů strojně v hornině třídy těžitelnosti II, skupiny 4 a 5 se zhutněním</t>
  </si>
  <si>
    <t>1933868045</t>
  </si>
  <si>
    <t>212</t>
  </si>
  <si>
    <t>23</t>
  </si>
  <si>
    <t>181951116</t>
  </si>
  <si>
    <t>Úprava pláně vyrovnáním výškových rozdílů strojně v hornině třídy těžitelnosti III, skupiny 6 se zhutněním</t>
  </si>
  <si>
    <t>1456797353</t>
  </si>
  <si>
    <t>50</t>
  </si>
  <si>
    <t>Zakládání</t>
  </si>
  <si>
    <t>24</t>
  </si>
  <si>
    <t>153211002</t>
  </si>
  <si>
    <t xml:space="preserve">Zřízení stříkaného betonu  skalních a poloskalních ploch průměrné tloušťky přes 50 do 100 mm</t>
  </si>
  <si>
    <t>-1465146080</t>
  </si>
  <si>
    <t>(126+135+95+135)*1,2</t>
  </si>
  <si>
    <t>25</t>
  </si>
  <si>
    <t>58932563</t>
  </si>
  <si>
    <t>beton C 16/20 X0,XC1 kamenivo frakce 0/8</t>
  </si>
  <si>
    <t>-1042315916</t>
  </si>
  <si>
    <t>589,2*0,115 'Přepočtené koeficientem množství</t>
  </si>
  <si>
    <t>26</t>
  </si>
  <si>
    <t>224311114</t>
  </si>
  <si>
    <t>Maloprofilové vrty průběžným sacím vrtáním průměru přes 93 do 156 mm do úklonu 45° v hl 0 až 25 m v hornině tř. III a IV</t>
  </si>
  <si>
    <t>m</t>
  </si>
  <si>
    <t>-161483677</t>
  </si>
  <si>
    <t>656</t>
  </si>
  <si>
    <t>27</t>
  </si>
  <si>
    <t>242791119</t>
  </si>
  <si>
    <t>Zapuštění zárubnice z trub do studňového vrtu, z plastických hmot z plastických hmot hl. do 50 m DN přes 700 do 800</t>
  </si>
  <si>
    <t>481319726</t>
  </si>
  <si>
    <t>"dočasné čerpací studně" 8,0*4</t>
  </si>
  <si>
    <t>28</t>
  </si>
  <si>
    <t>28617053</t>
  </si>
  <si>
    <t>trubka kanalizační PP korugovaná DN 800x6000mm SN10</t>
  </si>
  <si>
    <t>-2099912949</t>
  </si>
  <si>
    <t>29</t>
  </si>
  <si>
    <t>271532211</t>
  </si>
  <si>
    <t>Podsyp pod základové konstrukce se zhutněním a urovnáním povrchu z kameniva hrubého, frakce 32 - 63 mm</t>
  </si>
  <si>
    <t>2024255495</t>
  </si>
  <si>
    <t>"frakce 0-64" 212*0,2</t>
  </si>
  <si>
    <t>30</t>
  </si>
  <si>
    <t>271532212</t>
  </si>
  <si>
    <t>Podsyp pod základové konstrukce se zhutněním a urovnáním povrchu z kameniva hrubého, frakce 16 - 32 mm</t>
  </si>
  <si>
    <t>-1208971948</t>
  </si>
  <si>
    <t>"frakce 0-32" 212*0,15</t>
  </si>
  <si>
    <t>31</t>
  </si>
  <si>
    <t>273321311</t>
  </si>
  <si>
    <t>Základy z betonu železového (bez výztuže) desky z betonu bez zvláštních nároků na prostředí tř. C 16/20</t>
  </si>
  <si>
    <t>101159587</t>
  </si>
  <si>
    <t>17,45*10,5*0,15</t>
  </si>
  <si>
    <t>32</t>
  </si>
  <si>
    <t>273351121</t>
  </si>
  <si>
    <t>Bednění základů desek zřízení</t>
  </si>
  <si>
    <t>2021835402</t>
  </si>
  <si>
    <t>(17,45*2+10,5*2)*0,15</t>
  </si>
  <si>
    <t>33</t>
  </si>
  <si>
    <t>273351122</t>
  </si>
  <si>
    <t>Bednění základů desek odstranění</t>
  </si>
  <si>
    <t>890462707</t>
  </si>
  <si>
    <t>34</t>
  </si>
  <si>
    <t>273362021</t>
  </si>
  <si>
    <t>Výztuž základů desek ze svařovaných sítí z drátů typu KARI</t>
  </si>
  <si>
    <t>1674596614</t>
  </si>
  <si>
    <t>(17,35*10,4*0,00303)*1,05</t>
  </si>
  <si>
    <t>Svislé a kompletní konstrukce</t>
  </si>
  <si>
    <t>35</t>
  </si>
  <si>
    <t>311234281.WNR</t>
  </si>
  <si>
    <t>Zdivo jednovrstvé z cihel Porotherm 38 P10 z cihel na maltu M10 tl 380 mm</t>
  </si>
  <si>
    <t>1813447504</t>
  </si>
  <si>
    <t>78,8</t>
  </si>
  <si>
    <t>36</t>
  </si>
  <si>
    <t>317168021.WNR</t>
  </si>
  <si>
    <t>Překlad plochý Porotherm KP 14,5 dl 1000 mm</t>
  </si>
  <si>
    <t>33289006</t>
  </si>
  <si>
    <t>37</t>
  </si>
  <si>
    <t>317168022.WNR</t>
  </si>
  <si>
    <t>Překlad plochý Porotherm KP 14,5 dl 1250 mm</t>
  </si>
  <si>
    <t>299405531</t>
  </si>
  <si>
    <t>38</t>
  </si>
  <si>
    <t>317168051.WNR</t>
  </si>
  <si>
    <t>Překlad vysoký Porotherm KP 7 dl 1000 mm</t>
  </si>
  <si>
    <t>-2103959070</t>
  </si>
  <si>
    <t>4+4+4</t>
  </si>
  <si>
    <t>39</t>
  </si>
  <si>
    <t>317168052.WNR</t>
  </si>
  <si>
    <t>Překlad vysoký Porotherm KP 7 dl 1250 mm</t>
  </si>
  <si>
    <t>-1561620511</t>
  </si>
  <si>
    <t>"podkroví" 4</t>
  </si>
  <si>
    <t>40</t>
  </si>
  <si>
    <t>317168053.WNR</t>
  </si>
  <si>
    <t>Překlad vysoký Porotherm KP 7 dl 1500 mm</t>
  </si>
  <si>
    <t>545313776</t>
  </si>
  <si>
    <t>41</t>
  </si>
  <si>
    <t>317168056.WNR</t>
  </si>
  <si>
    <t>Překlad vysoký Porotherm KP 7 dl 2250 mm</t>
  </si>
  <si>
    <t>-467524145</t>
  </si>
  <si>
    <t>42</t>
  </si>
  <si>
    <t>342244121.WNR</t>
  </si>
  <si>
    <t>Příčka z cihel Porotherm 14 P10 na maltu M5 tloušťky 140 mm</t>
  </si>
  <si>
    <t>445418923</t>
  </si>
  <si>
    <t>26,4</t>
  </si>
  <si>
    <t>43</t>
  </si>
  <si>
    <t>380326242</t>
  </si>
  <si>
    <t xml:space="preserve">Kompletní konstrukce čistíren odpadních vod, nádrží, vodojemů, kanálů z betonu železového  bez výztuže a bednění pro prostředí s mrazovými cykly tř. C 30/37, tl. přes 150 do 300 mm</t>
  </si>
  <si>
    <t>200646689</t>
  </si>
  <si>
    <t>"stěny" (2,6+2,5+8,8+3,5+3,5+8,8+7,5)*0,3*5,1</t>
  </si>
  <si>
    <t>44</t>
  </si>
  <si>
    <t>380326243</t>
  </si>
  <si>
    <t xml:space="preserve">Kompletní konstrukce čistíren odpadních vod, nádrží, vodojemů, kanálů z betonu železového  bez výztuže a bednění pro prostředí s mrazovými cykly tř. C 30/37, tl. přes 300 mm</t>
  </si>
  <si>
    <t>-1559244439</t>
  </si>
  <si>
    <t>"dno" 17,25*10,3*0,4</t>
  </si>
  <si>
    <t>"stěny" ((9,5*0,35)*5,3)*2+((15,75*0,35)*5,3)*2</t>
  </si>
  <si>
    <t>45</t>
  </si>
  <si>
    <t>380356231</t>
  </si>
  <si>
    <t xml:space="preserve">Bednění kompletních konstrukcí čistíren odpadních vod, nádrží, vodojemů, kanálů  konstrukcí neomítaných z betonu prostého nebo železového ploch rovinných zřízení</t>
  </si>
  <si>
    <t>-1477762805</t>
  </si>
  <si>
    <t>"dno" (17,25*2+10,3*2)*0,4</t>
  </si>
  <si>
    <t>"stěny" (16,45*2+9,5*2)*5,3+(15,75*2+8,8*2)*5,3</t>
  </si>
  <si>
    <t>"vnitřní stěny" (5,4+4,8+8,8*4+3,5*4+7,5*2)*5,1</t>
  </si>
  <si>
    <t>46</t>
  </si>
  <si>
    <t>380356232</t>
  </si>
  <si>
    <t xml:space="preserve">Bednění kompletních konstrukcí čistíren odpadních vod, nádrží, vodojemů, kanálů  konstrukcí neomítaných z betonu prostého nebo železového ploch rovinných odstranění</t>
  </si>
  <si>
    <t>-1358434324</t>
  </si>
  <si>
    <t>47</t>
  </si>
  <si>
    <t>380361006</t>
  </si>
  <si>
    <t xml:space="preserve">Výztuž kompletních konstrukcí čistíren odpadních vod, nádrží, vodojemů, kanálů  z oceli 10 505 (R) nebo BSt 500</t>
  </si>
  <si>
    <t>-2125974292</t>
  </si>
  <si>
    <t>"základová deska" 14,7068</t>
  </si>
  <si>
    <t>"obvodové stěny" 14,5304</t>
  </si>
  <si>
    <t>"vnitřní stěny" 8,0622</t>
  </si>
  <si>
    <t>48</t>
  </si>
  <si>
    <t>380361011</t>
  </si>
  <si>
    <t xml:space="preserve">Výztuž kompletních konstrukcí čistíren odpadních vod, nádrží, vodojemů, kanálů  ze svařovaných sítí z drátů typu KARI</t>
  </si>
  <si>
    <t>-880479607</t>
  </si>
  <si>
    <t>"DN spádový beton" ((60,7*5,267)/1000)*2</t>
  </si>
  <si>
    <t>"nádrž kalu spádový beton" (11,4*5,267)/1000</t>
  </si>
  <si>
    <t>Vodorovné konstrukce</t>
  </si>
  <si>
    <t>49</t>
  </si>
  <si>
    <t>411121125</t>
  </si>
  <si>
    <t xml:space="preserve">Montáž prefabrikovaných železobetonových stropů  se zalitím spár, včetně podpěrné konstrukce, na cementovou maltu ze stropních panelů šířky do 1200 mm a délky přes 3800 do 7000 mm</t>
  </si>
  <si>
    <t>957398473</t>
  </si>
  <si>
    <t>5+1</t>
  </si>
  <si>
    <t>59346839</t>
  </si>
  <si>
    <t>panel stropní předpjatý 1000x1190x160mm, počet lan 7 + 2</t>
  </si>
  <si>
    <t>142196787</t>
  </si>
  <si>
    <t>4,5*5</t>
  </si>
  <si>
    <t>"šířka 0,5 m" 4,5*1</t>
  </si>
  <si>
    <t>51</t>
  </si>
  <si>
    <t>411321616</t>
  </si>
  <si>
    <t xml:space="preserve">Stropy z betonu železového (bez výztuže)  stropů deskových, plochých střech, desek balkonových, desek hřibových stropů včetně hlavic hřibových sloupů tř. C 30/37</t>
  </si>
  <si>
    <t>740619884</t>
  </si>
  <si>
    <t>"C30/37 XC4 XF3 XA2" (52,4-0,6*0,9*4-0,6*0,6*3-0,6*1,2)*0,2</t>
  </si>
  <si>
    <t>52</t>
  </si>
  <si>
    <t>411351011</t>
  </si>
  <si>
    <t>Bednění stropních konstrukcí - bez podpěrné konstrukce desek tloušťky stropní desky přes 5 do 25 cm zřízení</t>
  </si>
  <si>
    <t>77533000</t>
  </si>
  <si>
    <t>40,2</t>
  </si>
  <si>
    <t>53</t>
  </si>
  <si>
    <t>411351012</t>
  </si>
  <si>
    <t>Bednění stropních konstrukcí - bez podpěrné konstrukce desek tloušťky stropní desky přes 5 do 25 cm odstranění</t>
  </si>
  <si>
    <t>-2036014778</t>
  </si>
  <si>
    <t>54</t>
  </si>
  <si>
    <t>411361821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</si>
  <si>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</si>
  <si>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-703763764</t>
  </si>
  <si>
    <t>1,4131</t>
  </si>
  <si>
    <t>55</t>
  </si>
  <si>
    <t>417238232</t>
  </si>
  <si>
    <t>Obezdívka ztužujícího věnce keramickými věncovkami bez tepelné izolace jednostranná, výška věnce přes 150 do 210 mm</t>
  </si>
  <si>
    <t>258374754</t>
  </si>
  <si>
    <t>"V2" 7,3*2</t>
  </si>
  <si>
    <t>56</t>
  </si>
  <si>
    <t>417238233</t>
  </si>
  <si>
    <t>Obezdívka ztužujícího věnce keramickými věncovkami bez tepelné izolace jednostranná, výška věnce přes 210 do 250 mm</t>
  </si>
  <si>
    <t>-727490090</t>
  </si>
  <si>
    <t>"V1" 4,8*2</t>
  </si>
  <si>
    <t>57</t>
  </si>
  <si>
    <t>417321313</t>
  </si>
  <si>
    <t xml:space="preserve">Ztužující pásy a věnce z betonu železového (bez výztuže)  tř. C 16/20</t>
  </si>
  <si>
    <t>428093190</t>
  </si>
  <si>
    <t>"V1" (4,8*0,075)*2</t>
  </si>
  <si>
    <t>"V2" (6,54*(0,075+0,03))*2</t>
  </si>
  <si>
    <t>58</t>
  </si>
  <si>
    <t>417351115</t>
  </si>
  <si>
    <t xml:space="preserve">Bednění bočnic ztužujících pásů a věnců včetně vzpěr  zřízení</t>
  </si>
  <si>
    <t>1489051263</t>
  </si>
  <si>
    <t>"V1" (4,04*0,25)*2</t>
  </si>
  <si>
    <t>"V2" (6,54*0,25)*2</t>
  </si>
  <si>
    <t>59</t>
  </si>
  <si>
    <t>417351116</t>
  </si>
  <si>
    <t xml:space="preserve">Bednění bočnic ztužujících pásů a věnců včetně vzpěr  odstranění</t>
  </si>
  <si>
    <t>841632768</t>
  </si>
  <si>
    <t>60</t>
  </si>
  <si>
    <t>417361821</t>
  </si>
  <si>
    <t xml:space="preserve">Výztuž ztužujících pásů a věnců  z betonářské oceli 10 505 (R) nebo BSt 500</t>
  </si>
  <si>
    <t>-735551238</t>
  </si>
  <si>
    <t>"V1" (38,4*0,617+48,5*0,395)/1000</t>
  </si>
  <si>
    <t>"V2" (87,6*0,617+74,7*0,395+16,3*0,395)/1000</t>
  </si>
  <si>
    <t>Komunikace pozemní</t>
  </si>
  <si>
    <t>61</t>
  </si>
  <si>
    <t>567132115</t>
  </si>
  <si>
    <t>Podklad ze směsi stmelené cementem SC bez dilatačních spár, s rozprostřením a zhutněním SC C 8/10 (KSC I), po zhutnění tl. 200 mm</t>
  </si>
  <si>
    <t>-797381404</t>
  </si>
  <si>
    <t>Úpravy povrchů, podlahy a osazování výplní</t>
  </si>
  <si>
    <t>62</t>
  </si>
  <si>
    <t>611323111</t>
  </si>
  <si>
    <t xml:space="preserve">Omítka vápenocementová vnitřních ploch hladkých  nanášená ručně jednovrstvá hladká, na neomítnutý bezesparý podklad, tloušťky do 5 mm stropů rovných</t>
  </si>
  <si>
    <t>1478910678</t>
  </si>
  <si>
    <t>2,0+7,2+9,81+2,27+3,28</t>
  </si>
  <si>
    <t>63</t>
  </si>
  <si>
    <t>612323111</t>
  </si>
  <si>
    <t xml:space="preserve">Omítka vápenocementová vnitřních ploch hladkých  nanášená ručně jednovrstvá hladká, na neomítnutý bezesparý podklad, tloušťky do 5 mm stěn</t>
  </si>
  <si>
    <t>-1186758589</t>
  </si>
  <si>
    <t>5,6*2,6+10,8*2,6+14,6*2,6+6,6*2,6+6,9*2,6</t>
  </si>
  <si>
    <t>64</t>
  </si>
  <si>
    <t>622451251</t>
  </si>
  <si>
    <t>Vnější omítka torkretová stěn zhutněná, tlakovým nástřikem cementové malty, s ponecháním vzhledu přirozené struktury, s předchozím řádným provlhčením popř. omytím podkladu jednovrstvá (tl. 10 mm)</t>
  </si>
  <si>
    <t>-1205552085</t>
  </si>
  <si>
    <t>61,6</t>
  </si>
  <si>
    <t>65</t>
  </si>
  <si>
    <t>631311114</t>
  </si>
  <si>
    <t xml:space="preserve">Mazanina z betonu  prostého bez zvýšených nároků na prostředí tl. přes 50 do 80 mm tř. C 16/20</t>
  </si>
  <si>
    <t>13795907</t>
  </si>
  <si>
    <t>(2,0+7,2+9,81+2,27+3,28)*0,07</t>
  </si>
  <si>
    <t>"strop" (6,54*4,04)*0,05</t>
  </si>
  <si>
    <t>67</t>
  </si>
  <si>
    <t>631313155</t>
  </si>
  <si>
    <t xml:space="preserve">Vytvarování dna z betonu prostého žlabů, kanálů, nádrží nebo vodárenských rychlofiltrů  s bedněním s potěrem z cementové malty hlazeným ocelovým hladítkem žlabů nebo kanálů, z betonu pro prostředí s mrazovými cykly C 25/30, poloměr zakřivení přes 600 mm</t>
  </si>
  <si>
    <t>-1271542140</t>
  </si>
  <si>
    <t>"čerpací stanice" 2,76</t>
  </si>
  <si>
    <t>"uskladňovací nádrž kalu" 19,25</t>
  </si>
  <si>
    <t>"DN" 13,51*2</t>
  </si>
  <si>
    <t>68</t>
  </si>
  <si>
    <t>648922441</t>
  </si>
  <si>
    <t xml:space="preserve">Osazování parapetních desek železobetonových nebo teracových  na cementovou maltu teracových různé délky</t>
  </si>
  <si>
    <t>-286811261</t>
  </si>
  <si>
    <t>0,7*2+1,2+1,8+0,6</t>
  </si>
  <si>
    <t>Ostatní konstrukce a práce, bourání</t>
  </si>
  <si>
    <t>69</t>
  </si>
  <si>
    <t>933901111</t>
  </si>
  <si>
    <t xml:space="preserve">Zkoušky objektů a vymývání  provedení zkoušky vodotěsnosti betonové nádrže jakéhokoliv druhu a tvaru, o obsahu do 1000 m3</t>
  </si>
  <si>
    <t>-2046752223</t>
  </si>
  <si>
    <t>"ČS" 26,6</t>
  </si>
  <si>
    <t>"uskladňovací nádrž kalu" 130,0</t>
  </si>
  <si>
    <t>"aktivace" 162,5*2</t>
  </si>
  <si>
    <t>"DN" 48,9*2</t>
  </si>
  <si>
    <t>70</t>
  </si>
  <si>
    <t>08211320</t>
  </si>
  <si>
    <t>voda pitná pro smluvní odběratele</t>
  </si>
  <si>
    <t>-1237549893</t>
  </si>
  <si>
    <t>71</t>
  </si>
  <si>
    <t>933901311</t>
  </si>
  <si>
    <t xml:space="preserve">Zkoušky objektů a vymývání  naplnění a vyprázdnění nádrže pro účely vymývací (proplachovací) o obsahu do 1000 m3</t>
  </si>
  <si>
    <t>-1337014125</t>
  </si>
  <si>
    <t>72</t>
  </si>
  <si>
    <t>936311111</t>
  </si>
  <si>
    <t xml:space="preserve">Zabetonování potrubí uloženého ve vynechaných otvorech  ve dně nebo ve stěnách nádrží, z betonu se zvýšenými nároky na prostředí o ploše otvoru do 0,25 m2</t>
  </si>
  <si>
    <t>-853491683</t>
  </si>
  <si>
    <t>0,6</t>
  </si>
  <si>
    <t>73</t>
  </si>
  <si>
    <t>R93001</t>
  </si>
  <si>
    <t>Utěsnění prostupů segmentovým těsněním</t>
  </si>
  <si>
    <t>ks</t>
  </si>
  <si>
    <t>1847763273</t>
  </si>
  <si>
    <t>"d100" 5</t>
  </si>
  <si>
    <t>"d150" 7</t>
  </si>
  <si>
    <t>"d200" 13</t>
  </si>
  <si>
    <t>"d300" 2</t>
  </si>
  <si>
    <t>"d350" 1</t>
  </si>
  <si>
    <t>74</t>
  </si>
  <si>
    <t>59054255</t>
  </si>
  <si>
    <t>manžeta těsnící hydroizolační na prostupy potrubí</t>
  </si>
  <si>
    <t>-1197741358</t>
  </si>
  <si>
    <t>75</t>
  </si>
  <si>
    <t>939941112</t>
  </si>
  <si>
    <t xml:space="preserve">Zřízení těsnění pracovní spáry ocelovým plechem  mezi dnem a stěnou</t>
  </si>
  <si>
    <t>399360813</t>
  </si>
  <si>
    <t>50,6</t>
  </si>
  <si>
    <t>76</t>
  </si>
  <si>
    <t>939941113</t>
  </si>
  <si>
    <t xml:space="preserve">Zřízení těsnění pracovní spáry ocelovým plechem  ve stěně</t>
  </si>
  <si>
    <t>-523540405</t>
  </si>
  <si>
    <t>5,1*12</t>
  </si>
  <si>
    <t>77</t>
  </si>
  <si>
    <t>56284690</t>
  </si>
  <si>
    <t>pás těsnící kombinovaný s bobtnavým kruhovým profilem do pracovních spár betonových konstrukcí š 150mm</t>
  </si>
  <si>
    <t>1373536197</t>
  </si>
  <si>
    <t>78</t>
  </si>
  <si>
    <t>952903112</t>
  </si>
  <si>
    <t xml:space="preserve">Vyčištění objektů čistíren odpadních vod, nádrží, žlabů nebo kanálů  světlé výšky prostoru do 3,5 m</t>
  </si>
  <si>
    <t>-352970860</t>
  </si>
  <si>
    <t>"dno" 15,75*8,8</t>
  </si>
  <si>
    <t>"stěny" (15,75*2+8,8*2)*5,3</t>
  </si>
  <si>
    <t>79</t>
  </si>
  <si>
    <t>952903119</t>
  </si>
  <si>
    <t xml:space="preserve">Vyčištění objektů čistíren odpadních vod, nádrží, žlabů nebo kanálů  Příplatek k ceně za vyčištění prostorů v přes 3,5 m</t>
  </si>
  <si>
    <t>-2030148454</t>
  </si>
  <si>
    <t>"stěny" (15,75*2+8,8*2)*1,8</t>
  </si>
  <si>
    <t>"vnitřní stěny" (5,4+4,8+8,8*4+3,5*4+7,5*2)*1,6</t>
  </si>
  <si>
    <t>80</t>
  </si>
  <si>
    <t>953171022</t>
  </si>
  <si>
    <t xml:space="preserve">Osazování kovových předmětů  poklopů litinových nebo ocelových včetně rámů, hmotnosti přes 50 do 100 kg</t>
  </si>
  <si>
    <t>1262213212</t>
  </si>
  <si>
    <t>3+3+1+2</t>
  </si>
  <si>
    <t>81</t>
  </si>
  <si>
    <t>63126056</t>
  </si>
  <si>
    <t>poklop kompozitní zátěžový hranatý včetně rámů a příslušenství 600/600mm B125</t>
  </si>
  <si>
    <t>719701405</t>
  </si>
  <si>
    <t>82</t>
  </si>
  <si>
    <t>63126059</t>
  </si>
  <si>
    <t>poklop kompozitní zátěžový hranatý včetně rámů a příslušenství 600/900mm B125</t>
  </si>
  <si>
    <t>51058417</t>
  </si>
  <si>
    <t>"plynotěsný" 1</t>
  </si>
  <si>
    <t>83</t>
  </si>
  <si>
    <t>63126053</t>
  </si>
  <si>
    <t>poklop kompozitní zátěžový hranatý včetně rámů a příslušenství 500/1000mm B125</t>
  </si>
  <si>
    <t>525472377</t>
  </si>
  <si>
    <t>84</t>
  </si>
  <si>
    <t>977151118</t>
  </si>
  <si>
    <t>Jádrové vrty diamantovými korunkami do stavebních materiálů (železobetonu, betonu, cihel, obkladů, dlažeb, kamene) průměru přes 90 do 100 mm</t>
  </si>
  <si>
    <t>216402821</t>
  </si>
  <si>
    <t>0,3+0,3+0,2</t>
  </si>
  <si>
    <t>977151123</t>
  </si>
  <si>
    <t>Jádrové vrty diamantovými korunkami do stavebních materiálů (železobetonu, betonu, cihel, obkladů, dlažeb, kamene) průměru přes 130 do 150 mm</t>
  </si>
  <si>
    <t>-1165529663</t>
  </si>
  <si>
    <t>0,35*2+0,3*2+0,2+0,2+0,2</t>
  </si>
  <si>
    <t>86</t>
  </si>
  <si>
    <t>977151125</t>
  </si>
  <si>
    <t>Jádrové vrty diamantovými korunkami do stavebních materiálů (železobetonu, betonu, cihel, obkladů, dlažeb, kamene) průměru přes 180 do 200 mm</t>
  </si>
  <si>
    <t>-320189057</t>
  </si>
  <si>
    <t>0,35*2+0,3*2+0,3*2+0,3+0,3+0,2+0,2*2+0,35</t>
  </si>
  <si>
    <t>87</t>
  </si>
  <si>
    <t>977151128</t>
  </si>
  <si>
    <t>Jádrové vrty diamantovými korunkami do stavebních materiálů (železobetonu, betonu, cihel, obkladů, dlažeb, kamene) průměru přes 250 do 300 mm</t>
  </si>
  <si>
    <t>-1709355768</t>
  </si>
  <si>
    <t>0,3+0,35</t>
  </si>
  <si>
    <t>88</t>
  </si>
  <si>
    <t>977151129</t>
  </si>
  <si>
    <t>Jádrové vrty diamantovými korunkami do stavebních materiálů (železobetonu, betonu, cihel, obkladů, dlažeb, kamene) průměru přes 300 do 350 mm</t>
  </si>
  <si>
    <t>-1801942118</t>
  </si>
  <si>
    <t>0,35</t>
  </si>
  <si>
    <t>89</t>
  </si>
  <si>
    <t>985331113</t>
  </si>
  <si>
    <t>Dodatečné vlepování betonářské výztuže včetně vyvrtání a vyčištění otvoru cementovou aktivovanou maltou průměr výztuže 12 mm</t>
  </si>
  <si>
    <t>418340835</t>
  </si>
  <si>
    <t>90</t>
  </si>
  <si>
    <t>985561123</t>
  </si>
  <si>
    <t>Výztuž stříkaného betonu z betonářské oceli stěn z oceli 10 505 (R) nebo BSt 500, průměru prutů přes 10 do 16 mm</t>
  </si>
  <si>
    <t>-1248306726</t>
  </si>
  <si>
    <t>0,77062</t>
  </si>
  <si>
    <t>"zemní hřeby" (656*3,853)/1000</t>
  </si>
  <si>
    <t>"hlavy zemních hřebů" (280*(0,45*2*2,5+2*0,3*0,888))/1000</t>
  </si>
  <si>
    <t>91</t>
  </si>
  <si>
    <t>985562312</t>
  </si>
  <si>
    <t>Výztuž stříkaného betonu ze svařovaných sítí velikosti ok přes 100 mm jednovrstvých stěn, průměru drátu 6 mm</t>
  </si>
  <si>
    <t>1107823002</t>
  </si>
  <si>
    <t>690</t>
  </si>
  <si>
    <t>998</t>
  </si>
  <si>
    <t>Přesun hmot</t>
  </si>
  <si>
    <t>92</t>
  </si>
  <si>
    <t>998142251</t>
  </si>
  <si>
    <t xml:space="preserve">Přesun hmot pro nádrže, jímky, zásobníky a jámy pozemní mimo zemědělství  se svislou nosnou konstrukcí monolitickou betonovou tyčovou nebo plošnou vodorovná dopravní vzdálenost do 50 m výšky do 25 m</t>
  </si>
  <si>
    <t>-1898214226</t>
  </si>
  <si>
    <t>PSV</t>
  </si>
  <si>
    <t>Práce a dodávky PSV</t>
  </si>
  <si>
    <t>711</t>
  </si>
  <si>
    <t>Izolace proti vodě, vlhkosti a plynům</t>
  </si>
  <si>
    <t>93</t>
  </si>
  <si>
    <t>711111002</t>
  </si>
  <si>
    <t xml:space="preserve">Provedení izolace proti zemní vlhkosti natěradly a tmely za studena  na ploše vodorovné V nátěrem lakem asfaltovým</t>
  </si>
  <si>
    <t>-1423693019</t>
  </si>
  <si>
    <t>21,4</t>
  </si>
  <si>
    <t>94</t>
  </si>
  <si>
    <t>711112002</t>
  </si>
  <si>
    <t xml:space="preserve">Provedení izolace proti zemní vlhkosti natěradly a tmely za studena  na ploše svislé S nátěrem lakem asfaltovým</t>
  </si>
  <si>
    <t>-1200480762</t>
  </si>
  <si>
    <t>(16,45*2+9,5*2)*5,1</t>
  </si>
  <si>
    <t>95</t>
  </si>
  <si>
    <t>11163152</t>
  </si>
  <si>
    <t>lak hydroizolační asfaltový</t>
  </si>
  <si>
    <t>-1436562325</t>
  </si>
  <si>
    <t>286,09*0,00039 'Přepočtené koeficientem množství</t>
  </si>
  <si>
    <t>96</t>
  </si>
  <si>
    <t>711131101</t>
  </si>
  <si>
    <t xml:space="preserve">Provedení izolace proti zemní vlhkosti pásy na sucho  AIP nebo tkaniny na ploše vodorovné V</t>
  </si>
  <si>
    <t>949557540</t>
  </si>
  <si>
    <t>"strop - překrytí tepelné izolace" 6,54*4,04</t>
  </si>
  <si>
    <t>97</t>
  </si>
  <si>
    <t>62811120</t>
  </si>
  <si>
    <t>asfaltový pás separační bez krycí vrstvy (impregnovaná vložka), typu A</t>
  </si>
  <si>
    <t>538374726</t>
  </si>
  <si>
    <t>26,422*1,1655 'Přepočtené koeficientem množství</t>
  </si>
  <si>
    <t>98</t>
  </si>
  <si>
    <t>711141559</t>
  </si>
  <si>
    <t xml:space="preserve">Provedení izolace proti zemní vlhkosti pásy přitavením  NAIP na ploše vodorovné V</t>
  </si>
  <si>
    <t>-1968420745</t>
  </si>
  <si>
    <t>7,3*4,8</t>
  </si>
  <si>
    <t>99</t>
  </si>
  <si>
    <t>62833158</t>
  </si>
  <si>
    <t>pás asfaltový natavitelný oxidovaný tl 4,0mm typu G200 S40 s vložkou ze skleněné tkaniny, s jemnozrnným minerálním posypem</t>
  </si>
  <si>
    <t>700501975</t>
  </si>
  <si>
    <t>35,04*1,1655 'Přepočtené koeficientem množství</t>
  </si>
  <si>
    <t>100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</si>
  <si>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</si>
  <si>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</si>
  <si>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-1096595433</t>
  </si>
  <si>
    <t>713</t>
  </si>
  <si>
    <t>Izolace tepelné</t>
  </si>
  <si>
    <t>101</t>
  </si>
  <si>
    <t>713111111</t>
  </si>
  <si>
    <t>Montáž tepelné izolace stropů rohožemi, pásy, dílci, deskami, bloky (izolační materiál ve specifikaci) vrchem bez překrytí lepenkou kladenými volně</t>
  </si>
  <si>
    <t>900053268</t>
  </si>
  <si>
    <t>6,54*4,04</t>
  </si>
  <si>
    <t>102</t>
  </si>
  <si>
    <t>28375873</t>
  </si>
  <si>
    <t>deska EPS 70 se zvýšenou pevností λ=0,039 tl 100mm</t>
  </si>
  <si>
    <t>1130494948</t>
  </si>
  <si>
    <t>26,422*1,02 'Přepočtené koeficientem množství</t>
  </si>
  <si>
    <t>103</t>
  </si>
  <si>
    <t>998713101</t>
  </si>
  <si>
    <t>Přesun hmot pro izolace tepelné stanovený z hmotnosti přesunovaného materiálu vodorovná dopravní vzdálenost do 50 m v objektech výšky do 6 m</t>
  </si>
  <si>
    <t>-472336488</t>
  </si>
  <si>
    <t>721</t>
  </si>
  <si>
    <t>Zdravotechnika - vnitřní kanalizace</t>
  </si>
  <si>
    <t>104</t>
  </si>
  <si>
    <t>721173722</t>
  </si>
  <si>
    <t>Potrubí z trub polyetylenových svařované připojovací DN 40</t>
  </si>
  <si>
    <t>-736176439</t>
  </si>
  <si>
    <t>3,0</t>
  </si>
  <si>
    <t>105</t>
  </si>
  <si>
    <t>721173726</t>
  </si>
  <si>
    <t>Potrubí z trub polyetylenových svařované připojovací DN 100</t>
  </si>
  <si>
    <t>-1821446338</t>
  </si>
  <si>
    <t>3,5</t>
  </si>
  <si>
    <t>106</t>
  </si>
  <si>
    <t>721242105</t>
  </si>
  <si>
    <t>Lapače střešních splavenin polypropylenové (PP) se svislým odtokem DN 110</t>
  </si>
  <si>
    <t>324354715</t>
  </si>
  <si>
    <t>107</t>
  </si>
  <si>
    <t>721290111</t>
  </si>
  <si>
    <t xml:space="preserve">Zkouška těsnosti kanalizace  v objektech vodou do DN 125</t>
  </si>
  <si>
    <t>-690604651</t>
  </si>
  <si>
    <t>3,0+3,5</t>
  </si>
  <si>
    <t>108</t>
  </si>
  <si>
    <t>998721101</t>
  </si>
  <si>
    <t xml:space="preserve">Přesun hmot pro vnitřní kanalizace  stanovený z hmotnosti přesunovaného materiálu vodorovná dopravní vzdálenost do 50 m v objektech výšky do 6 m</t>
  </si>
  <si>
    <t>1434036713</t>
  </si>
  <si>
    <t>722</t>
  </si>
  <si>
    <t>Zdravotechnika - vnitřní vodovod</t>
  </si>
  <si>
    <t>109</t>
  </si>
  <si>
    <t>722173104</t>
  </si>
  <si>
    <t>Potrubí z plastových trubek ze síťovaného polyethylenu (PE-Xa) spojované mechanicky násuvnou objímkou plastovou D 25/3,5</t>
  </si>
  <si>
    <t>-382970732</t>
  </si>
  <si>
    <t>110</t>
  </si>
  <si>
    <t>722181212</t>
  </si>
  <si>
    <t xml:space="preserve">Ochrana potrubí  termoizolačními trubicemi z pěnového polyetylenu PE přilepenými v příčných a podélných spojích, tloušťky izolace do 6 mm, vnitřního průměru izolace DN přes 22 do 32 mm</t>
  </si>
  <si>
    <t>1275415697</t>
  </si>
  <si>
    <t>111</t>
  </si>
  <si>
    <t>722290234</t>
  </si>
  <si>
    <t xml:space="preserve">Zkoušky, proplach a desinfekce vodovodního potrubí  proplach a desinfekce vodovodního potrubí do DN 80</t>
  </si>
  <si>
    <t>-1627513806</t>
  </si>
  <si>
    <t>112</t>
  </si>
  <si>
    <t>998722101</t>
  </si>
  <si>
    <t xml:space="preserve">Přesun hmot pro vnitřní vodovod  stanovený z hmotnosti přesunovaného materiálu vodorovná dopravní vzdálenost do 50 m v objektech výšky do 6 m</t>
  </si>
  <si>
    <t>-1077071417</t>
  </si>
  <si>
    <t>725</t>
  </si>
  <si>
    <t>Zdravotechnika - zařizovací předměty</t>
  </si>
  <si>
    <t>113</t>
  </si>
  <si>
    <t>725119121</t>
  </si>
  <si>
    <t>Zařízení záchodů montáž klozetových mís standardních</t>
  </si>
  <si>
    <t>528234352</t>
  </si>
  <si>
    <t>114</t>
  </si>
  <si>
    <t>64231111</t>
  </si>
  <si>
    <t>klozet keramický bílý samostatně stojící ploché splachování odpad svislý</t>
  </si>
  <si>
    <t>-2141643083</t>
  </si>
  <si>
    <t>115</t>
  </si>
  <si>
    <t>55166611</t>
  </si>
  <si>
    <t xml:space="preserve">manžeta připojovací WC s těsnícími lamelami DN 110  excentrická</t>
  </si>
  <si>
    <t>76117763</t>
  </si>
  <si>
    <t>116</t>
  </si>
  <si>
    <t>725219102</t>
  </si>
  <si>
    <t>Umyvadla montáž umyvadel ostatních typů na šrouby</t>
  </si>
  <si>
    <t>soubor</t>
  </si>
  <si>
    <t>1672855749</t>
  </si>
  <si>
    <t>117</t>
  </si>
  <si>
    <t>64211032</t>
  </si>
  <si>
    <t>umyvadlo keramické závěsné bílé 600x450mm</t>
  </si>
  <si>
    <t>-1617672655</t>
  </si>
  <si>
    <t>118</t>
  </si>
  <si>
    <t>725532101</t>
  </si>
  <si>
    <t>Elektrické ohřívače zásobníkové beztlakové přepadové akumulační s pojistným ventilem závěsné svislé objem nádrže (příkon) 10 l (2,0 kW)</t>
  </si>
  <si>
    <t>-1051424800</t>
  </si>
  <si>
    <t>119</t>
  </si>
  <si>
    <t>725822631</t>
  </si>
  <si>
    <t>Baterie umyvadlové stojánkové klasické bez výpusti s otáčivým ústím 150 mm</t>
  </si>
  <si>
    <t>-915500790</t>
  </si>
  <si>
    <t>998725101</t>
  </si>
  <si>
    <t xml:space="preserve">Přesun hmot pro zařizovací předměty  stanovený z hmotnosti přesunovaného materiálu vodorovná dopravní vzdálenost do 50 m v objektech výšky do 6 m</t>
  </si>
  <si>
    <t>-1193882900</t>
  </si>
  <si>
    <t>762</t>
  </si>
  <si>
    <t>Konstrukce tesařské</t>
  </si>
  <si>
    <t>121</t>
  </si>
  <si>
    <t>762332131</t>
  </si>
  <si>
    <t xml:space="preserve">Montáž vázaných konstrukcí krovů  střech pultových, sedlových, valbových, stanových čtvercového nebo obdélníkového půdorysu z řeziva hraněného průřezové plochy do 120 cm2</t>
  </si>
  <si>
    <t>1735882331</t>
  </si>
  <si>
    <t>12,6+2,2*14</t>
  </si>
  <si>
    <t>122</t>
  </si>
  <si>
    <t>762332132</t>
  </si>
  <si>
    <t xml:space="preserve">Montáž vázaných konstrukcí krovů  střech pultových, sedlových, valbových, stanových čtvercového nebo obdélníkového půdorysu z řeziva hraněného průřezové plochy přes 120 do 224 cm2</t>
  </si>
  <si>
    <t>-1397366493</t>
  </si>
  <si>
    <t>6,5*2+3,5*14+4,6*3</t>
  </si>
  <si>
    <t>123</t>
  </si>
  <si>
    <t>60512125</t>
  </si>
  <si>
    <t>hranol stavební řezivo průřezu do 120cm2 do dl 6m</t>
  </si>
  <si>
    <t>143915478</t>
  </si>
  <si>
    <t>0,057+0,185</t>
  </si>
  <si>
    <t>124</t>
  </si>
  <si>
    <t>60512131</t>
  </si>
  <si>
    <t>hranol stavební řezivo průřezu do 224cm2 dl 6-8m</t>
  </si>
  <si>
    <t>2002985760</t>
  </si>
  <si>
    <t>0,234</t>
  </si>
  <si>
    <t>125</t>
  </si>
  <si>
    <t>60512130</t>
  </si>
  <si>
    <t>hranol stavební řezivo průřezu do 224cm2 do dl 6m</t>
  </si>
  <si>
    <t>-111791145</t>
  </si>
  <si>
    <t>0,706+0,248</t>
  </si>
  <si>
    <t>126</t>
  </si>
  <si>
    <t>762342214</t>
  </si>
  <si>
    <t>Bednění a laťování montáž laťování střech jednoduchých sklonu do 60° při osové vzdálenosti latí přes 150 do 360 mm</t>
  </si>
  <si>
    <t>-1281404537</t>
  </si>
  <si>
    <t>49,5</t>
  </si>
  <si>
    <t>127</t>
  </si>
  <si>
    <t>60514101</t>
  </si>
  <si>
    <t>řezivo jehličnaté lať 10-25cm2</t>
  </si>
  <si>
    <t>-373726701</t>
  </si>
  <si>
    <t>(180+50)*0,06*0,04</t>
  </si>
  <si>
    <t>128</t>
  </si>
  <si>
    <t>31197008</t>
  </si>
  <si>
    <t>tyč závitová Pz 4.6 M20</t>
  </si>
  <si>
    <t>-1877981402</t>
  </si>
  <si>
    <t>"ukotvení pozednic" 0,7*12</t>
  </si>
  <si>
    <t>129</t>
  </si>
  <si>
    <t>998762101</t>
  </si>
  <si>
    <t xml:space="preserve">Přesun hmot pro konstrukce tesařské  stanovený z hmotnosti přesunovaného materiálu vodorovná dopravní vzdálenost do 50 m v objektech výšky do 6 m</t>
  </si>
  <si>
    <t>1213382456</t>
  </si>
  <si>
    <t>764</t>
  </si>
  <si>
    <t>Konstrukce klempířské</t>
  </si>
  <si>
    <t>130</t>
  </si>
  <si>
    <t>764211445</t>
  </si>
  <si>
    <t>Oplechování střešních prvků z pozinkovaného plechu nároží nevětraného s použitím nárožního plechu rš 400 mm</t>
  </si>
  <si>
    <t>1242188930</t>
  </si>
  <si>
    <t>3,6*4</t>
  </si>
  <si>
    <t>131</t>
  </si>
  <si>
    <t>764216602</t>
  </si>
  <si>
    <t>Oplechování parapetů z pozinkovaného plechu s povrchovou úpravou rovných mechanicky kotvené, bez rohů rš 200 mm</t>
  </si>
  <si>
    <t>-1049439866</t>
  </si>
  <si>
    <t>0,74*2+1,24+1,84+0,64</t>
  </si>
  <si>
    <t>132</t>
  </si>
  <si>
    <t>764511404</t>
  </si>
  <si>
    <t>Žlab podokapní z pozinkovaného plechu včetně háků a čel půlkruhový rš 330 mm</t>
  </si>
  <si>
    <t>1198576373</t>
  </si>
  <si>
    <t>7,5*2</t>
  </si>
  <si>
    <t>133</t>
  </si>
  <si>
    <t>764518622</t>
  </si>
  <si>
    <t>Svod z pozinkovaného plechu s upraveným povrchem včetně objímek, kolen a odskoků kruhový, průměru 100 mm</t>
  </si>
  <si>
    <t>-246025693</t>
  </si>
  <si>
    <t>3,5*2</t>
  </si>
  <si>
    <t>134</t>
  </si>
  <si>
    <t>998764101</t>
  </si>
  <si>
    <t>Přesun hmot pro konstrukce klempířské stanovený z hmotnosti přesunovaného materiálu vodorovná dopravní vzdálenost do 50 m v objektech výšky do 6 m</t>
  </si>
  <si>
    <t>-1002881405</t>
  </si>
  <si>
    <t>765</t>
  </si>
  <si>
    <t>Krytina skládaná</t>
  </si>
  <si>
    <t>135</t>
  </si>
  <si>
    <t>765111017</t>
  </si>
  <si>
    <t xml:space="preserve">Montáž krytiny keramické  sklonu do 30° drážkové na sucho, počet kusů přes 13 do 14 ks/m2</t>
  </si>
  <si>
    <t>515378232</t>
  </si>
  <si>
    <t>136</t>
  </si>
  <si>
    <t>59660400</t>
  </si>
  <si>
    <t>taška ražená drážková režná velkoformátová základní</t>
  </si>
  <si>
    <t>1572667868</t>
  </si>
  <si>
    <t>49,5*14</t>
  </si>
  <si>
    <t>137</t>
  </si>
  <si>
    <t>59660401</t>
  </si>
  <si>
    <t>taška ražená drážková režná velkoformátová větrací</t>
  </si>
  <si>
    <t>1993068520</t>
  </si>
  <si>
    <t>138</t>
  </si>
  <si>
    <t>765113211</t>
  </si>
  <si>
    <t>Krytina keramická drážková sklonu střechy do 30° nárožní hrana na sucho s větracím lepícím pásem kovovým z hřebenáčů režných</t>
  </si>
  <si>
    <t>-1006310326</t>
  </si>
  <si>
    <t>7,5</t>
  </si>
  <si>
    <t>139</t>
  </si>
  <si>
    <t>59660030</t>
  </si>
  <si>
    <t>hřebenáč drážkový keramický š 210mm režný</t>
  </si>
  <si>
    <t>1931441572</t>
  </si>
  <si>
    <t>7,5/0,21</t>
  </si>
  <si>
    <t>35,714*1,15 'Přepočtené koeficientem množství</t>
  </si>
  <si>
    <t>140</t>
  </si>
  <si>
    <t>765191021</t>
  </si>
  <si>
    <t>Montáž pojistné hydroizolační nebo parotěsné fólie kladené ve sklonu přes 20° s lepenými přesahy na krokve</t>
  </si>
  <si>
    <t>-1927545050</t>
  </si>
  <si>
    <t>141</t>
  </si>
  <si>
    <t>28329036</t>
  </si>
  <si>
    <t>fólie kontaktní difuzně propustná pro doplňkovou hydroizolační vrstvu, třívrstvá mikroporézní PP 150g/m2 s integrovanou samolepící páskou</t>
  </si>
  <si>
    <t>-1641167746</t>
  </si>
  <si>
    <t>49,5*1,1 'Přepočtené koeficientem množství</t>
  </si>
  <si>
    <t>142</t>
  </si>
  <si>
    <t>998765101</t>
  </si>
  <si>
    <t>Přesun hmot pro krytiny skládané stanovený z hmotnosti přesunovaného materiálu vodorovná dopravní vzdálenost do 50 m na objektech výšky do 6 m</t>
  </si>
  <si>
    <t>-838081684</t>
  </si>
  <si>
    <t>766</t>
  </si>
  <si>
    <t>Konstrukce truhlářské</t>
  </si>
  <si>
    <t>143</t>
  </si>
  <si>
    <t>766622131</t>
  </si>
  <si>
    <t>Montáž oken plastových včetně montáže rámu plochy přes 1 m2 otevíravých do zdiva, výšky do 1,5 m</t>
  </si>
  <si>
    <t>898956033</t>
  </si>
  <si>
    <t>1,8*0,6</t>
  </si>
  <si>
    <t>144</t>
  </si>
  <si>
    <t>766622216</t>
  </si>
  <si>
    <t>Montáž oken plastových plochy do 1 m2 včetně montáže rámu otevíravých do zdiva</t>
  </si>
  <si>
    <t>881655204</t>
  </si>
  <si>
    <t>2+1+1</t>
  </si>
  <si>
    <t>145</t>
  </si>
  <si>
    <t>61140051</t>
  </si>
  <si>
    <t>okno plastové otevíravé/sklopné dvojsklo přes plochu 1m2 do v 1,5m</t>
  </si>
  <si>
    <t>415811755</t>
  </si>
  <si>
    <t>146</t>
  </si>
  <si>
    <t>61140049</t>
  </si>
  <si>
    <t>okno plastové otevíravé/sklopné dvojsklo do plochy 1m2</t>
  </si>
  <si>
    <t>1927256057</t>
  </si>
  <si>
    <t>0,7*1,2+0,7*1,2+1,2*0,6+0,6*0,6</t>
  </si>
  <si>
    <t>147</t>
  </si>
  <si>
    <t>766004</t>
  </si>
  <si>
    <t>Dvířka plastová 0,8x0,8, rám past</t>
  </si>
  <si>
    <t>478483500</t>
  </si>
  <si>
    <t>148</t>
  </si>
  <si>
    <t>766660001</t>
  </si>
  <si>
    <t>Montáž dveřních křídel dřevěných nebo plastových otevíravých do ocelové zárubně povrchově upravených jednokřídlových, šířky do 800 mm</t>
  </si>
  <si>
    <t>2022290057</t>
  </si>
  <si>
    <t>1+2</t>
  </si>
  <si>
    <t>149</t>
  </si>
  <si>
    <t>61160050</t>
  </si>
  <si>
    <t>dveře jednokřídlé dřevěné bez povrchové úpravy plné 600x1970mm</t>
  </si>
  <si>
    <t>-184502711</t>
  </si>
  <si>
    <t>150</t>
  </si>
  <si>
    <t>61160052</t>
  </si>
  <si>
    <t>dveře jednokřídlé dřevěné bez povrchové úpravy plné 800x1970mm</t>
  </si>
  <si>
    <t>1278463415</t>
  </si>
  <si>
    <t>151</t>
  </si>
  <si>
    <t>55331430</t>
  </si>
  <si>
    <t>zárubeň jednokřídlá ocelová pro dodatečnou montáž tl stěny 75-100mm rozměru 600/1970, 2100mm</t>
  </si>
  <si>
    <t>-899840902</t>
  </si>
  <si>
    <t>152</t>
  </si>
  <si>
    <t>55331432</t>
  </si>
  <si>
    <t>zárubeň jednokřídlá ocelová pro dodatečnou montáž tl stěny 75-100mm rozměru 800/1970, 2100mm</t>
  </si>
  <si>
    <t>-1261353761</t>
  </si>
  <si>
    <t>153</t>
  </si>
  <si>
    <t>766660411</t>
  </si>
  <si>
    <t>Montáž dveřních křídel dřevěných nebo plastových vchodových dveří včetně rámu do zdiva jednokřídlových bez nadsvětlíku</t>
  </si>
  <si>
    <t>963526790</t>
  </si>
  <si>
    <t>154</t>
  </si>
  <si>
    <t>61140500</t>
  </si>
  <si>
    <t>dveře jednokřídlé plastové bílé plné max rozměru otvoru 2,42m2 bezpečnostní třídy RC2</t>
  </si>
  <si>
    <t>1828984553</t>
  </si>
  <si>
    <t>1*1,8 'Přepočtené koeficientem množství</t>
  </si>
  <si>
    <t>155</t>
  </si>
  <si>
    <t>998766101</t>
  </si>
  <si>
    <t>Přesun hmot pro konstrukce truhlářské stanovený z hmotnosti přesunovaného materiálu vodorovná dopravní vzdálenost do 50 m v objektech výšky do 6 m</t>
  </si>
  <si>
    <t>157422173</t>
  </si>
  <si>
    <t>767</t>
  </si>
  <si>
    <t>Konstrukce zámečnické</t>
  </si>
  <si>
    <t>156</t>
  </si>
  <si>
    <t>767161119</t>
  </si>
  <si>
    <t xml:space="preserve">Montáž zábradlí rovného  z trubek nebo tenkostěnných profilů do zdiva, hmotnosti 1 m zábradlí přes 45 kg</t>
  </si>
  <si>
    <t>-663341582</t>
  </si>
  <si>
    <t>2,0+1,45+3,4+4,2+1,65+1,65+5,8+1,65+1,65+4,2+3,4+1,3+1,3*2+4,5</t>
  </si>
  <si>
    <t>157</t>
  </si>
  <si>
    <t>R767002</t>
  </si>
  <si>
    <t>Nerezové zámečnické výrobky, včetně materiálu</t>
  </si>
  <si>
    <t>kg</t>
  </si>
  <si>
    <t>-272621346</t>
  </si>
  <si>
    <t>"Z/7-zábradlí" 502,3</t>
  </si>
  <si>
    <t>"odvětrání - trubka 150/4" (4,4+5,0)*14,6</t>
  </si>
  <si>
    <t>158</t>
  </si>
  <si>
    <t>767651210</t>
  </si>
  <si>
    <t>Montáž vrat garážových nebo průmyslových otvíravých do ocelové zárubně z dílů, plochy do 6 m2</t>
  </si>
  <si>
    <t>-794079516</t>
  </si>
  <si>
    <t>"Z/1" 1</t>
  </si>
  <si>
    <t>159</t>
  </si>
  <si>
    <t>R767003</t>
  </si>
  <si>
    <t>Ocelová vrata dvokřídlá, š.=1,2 m, v=2,0 m_x000d_
z prolamovaného plechu, úprava žárový pozink</t>
  </si>
  <si>
    <t>207775507</t>
  </si>
  <si>
    <t>160</t>
  </si>
  <si>
    <t>998767101</t>
  </si>
  <si>
    <t xml:space="preserve">Přesun hmot pro zámečnické konstrukce  stanovený z hmotnosti přesunovaného materiálu vodorovná dopravní vzdálenost do 50 m v objektech výšky do 6 m</t>
  </si>
  <si>
    <t>1511102797</t>
  </si>
  <si>
    <t>771</t>
  </si>
  <si>
    <t>Podlahy z dlaždic</t>
  </si>
  <si>
    <t>161</t>
  </si>
  <si>
    <t>771574243</t>
  </si>
  <si>
    <t>Montáž podlah z dlaždic keramických lepených flexibilním lepidlem maloformátových pro vysoké mechanické zatížení hladkých přes 9 do 12 ks/m2</t>
  </si>
  <si>
    <t>-435736283</t>
  </si>
  <si>
    <t>"soklík" (5,6+10,8+14,6)*0,07</t>
  </si>
  <si>
    <t>162</t>
  </si>
  <si>
    <t>59761409</t>
  </si>
  <si>
    <t>dlažba keramická slinutá protiskluzná do interiéru i exteriéru pro vysoké mechanické namáhání přes 9 do 12ks/m2</t>
  </si>
  <si>
    <t>-1899808606</t>
  </si>
  <si>
    <t>2,27</t>
  </si>
  <si>
    <t>2,27*1,1 'Přepočtené koeficientem množství</t>
  </si>
  <si>
    <t>163</t>
  </si>
  <si>
    <t>59247001</t>
  </si>
  <si>
    <t>dlaždice teracová 300x300x30mm</t>
  </si>
  <si>
    <t>1763907717</t>
  </si>
  <si>
    <t>2,0+7,2+9,81+3,28</t>
  </si>
  <si>
    <t>"parapety" (0,7*2+1,2+1,8+0,6)*0,3</t>
  </si>
  <si>
    <t>23,79*1,1 'Přepočtené koeficientem množství</t>
  </si>
  <si>
    <t>164</t>
  </si>
  <si>
    <t>59247478</t>
  </si>
  <si>
    <t>soklík teracový broušený 300x70x10mm</t>
  </si>
  <si>
    <t>973655885</t>
  </si>
  <si>
    <t>5,6+10,8+14,6</t>
  </si>
  <si>
    <t>31*1,1 'Přepočtené koeficientem množství</t>
  </si>
  <si>
    <t>165</t>
  </si>
  <si>
    <t>998771101</t>
  </si>
  <si>
    <t>Přesun hmot pro podlahy z dlaždic stanovený z hmotnosti přesunovaného materiálu vodorovná dopravní vzdálenost do 50 m v objektech výšky do 6 m</t>
  </si>
  <si>
    <t>-364226943</t>
  </si>
  <si>
    <t>775</t>
  </si>
  <si>
    <t>Podlahy skládané</t>
  </si>
  <si>
    <t>166</t>
  </si>
  <si>
    <t>775591197</t>
  </si>
  <si>
    <t xml:space="preserve">Ostatní prvky pro plovoucí podlahy  montáž parozábrany se samolepícím proužkem</t>
  </si>
  <si>
    <t>-1296947039</t>
  </si>
  <si>
    <t>"strop" 6,54*4,04</t>
  </si>
  <si>
    <t>167</t>
  </si>
  <si>
    <t>61155367</t>
  </si>
  <si>
    <t>podložka izolační z pěnového PE s parozábranou 2mm na povrchu s LDPE fólií 0,2mm a samolepícím proužkem 15mm celková š 1,1m</t>
  </si>
  <si>
    <t>-646148527</t>
  </si>
  <si>
    <t>26,422*1,08 'Přepočtené koeficientem množství</t>
  </si>
  <si>
    <t>176</t>
  </si>
  <si>
    <t>998775101</t>
  </si>
  <si>
    <t xml:space="preserve">Přesun hmot pro podlahy skládané  stanovený z hmotnosti přesunovaného materiálu vodorovná dopravní vzdálenost do 50 m v objektech výšky do 6 m</t>
  </si>
  <si>
    <t>-1115618314</t>
  </si>
  <si>
    <t>781</t>
  </si>
  <si>
    <t>Dokončovací práce - obklady</t>
  </si>
  <si>
    <t>168</t>
  </si>
  <si>
    <t>781111011</t>
  </si>
  <si>
    <t>Příprava podkladu před provedením obkladu oprášení (ometení) stěny</t>
  </si>
  <si>
    <t>-1876547280</t>
  </si>
  <si>
    <t>6,6*2,1+6,9*2,1</t>
  </si>
  <si>
    <t>169</t>
  </si>
  <si>
    <t>781474112</t>
  </si>
  <si>
    <t>Montáž obkladů vnitřních stěn z dlaždic keramických lepených flexibilním lepidlem maloformátových hladkých přes 9 do 12 ks/m2</t>
  </si>
  <si>
    <t>-2002807853</t>
  </si>
  <si>
    <t>781774113</t>
  </si>
  <si>
    <t>Montáž obkladů vnějších stěn z dlaždic keramických lepených flexibilním lepidlem maloformátových hladkých přes 9 do 12 ks/m2</t>
  </si>
  <si>
    <t>821810507</t>
  </si>
  <si>
    <t>(7,3*2+4,8*2)*0,3</t>
  </si>
  <si>
    <t>171</t>
  </si>
  <si>
    <t>59761026</t>
  </si>
  <si>
    <t>obklad keramický hladký do 12ks/m2</t>
  </si>
  <si>
    <t>-343703758</t>
  </si>
  <si>
    <t>"vnitřní" 6,6*2,1+6,9*2,1</t>
  </si>
  <si>
    <t>"vnější" (7,3*2+4,8*2)*0,3</t>
  </si>
  <si>
    <t>35,61*1,1 'Přepočtené koeficientem množství</t>
  </si>
  <si>
    <t>172</t>
  </si>
  <si>
    <t>998781101</t>
  </si>
  <si>
    <t xml:space="preserve">Přesun hmot pro obklady keramické  stanovený z hmotnosti přesunovaného materiálu vodorovná dopravní vzdálenost do 50 m v objektech výšky do 6 m</t>
  </si>
  <si>
    <t>-46876733</t>
  </si>
  <si>
    <t>783</t>
  </si>
  <si>
    <t>Dokončovací práce - nátěry</t>
  </si>
  <si>
    <t>173</t>
  </si>
  <si>
    <t>783817401</t>
  </si>
  <si>
    <t>Krycí (ochranný ) nátěr omítek dvojnásobný hladkých betonových povrchů nebo povrchů z desek na bázi dřeva (dřevovláknitých apod.) syntetický</t>
  </si>
  <si>
    <t>230782592</t>
  </si>
  <si>
    <t>"strop" 40,2</t>
  </si>
  <si>
    <t>174</t>
  </si>
  <si>
    <t>783827423</t>
  </si>
  <si>
    <t>Krycí (ochranný ) nátěr omítek dvojnásobný hladkých omítek hladkých, zrnitých tenkovrstvých nebo štukových stupně členitosti 1 a 2 silikátový</t>
  </si>
  <si>
    <t>-962972573</t>
  </si>
  <si>
    <t>175</t>
  </si>
  <si>
    <t>783827427</t>
  </si>
  <si>
    <t>Krycí (ochranný ) nátěr omítek dvojnásobný hladkých omítek hladkých, zrnitých tenkovrstvých nebo štukových stupně členitosti 1 a 2 vápenný</t>
  </si>
  <si>
    <t>-1749199589</t>
  </si>
  <si>
    <t>5,6*2,6+10,8*2,6+14,6*2,6+6,6*0,5+6,9*0,5</t>
  </si>
  <si>
    <t>SO-02.2 - Česle</t>
  </si>
  <si>
    <t xml:space="preserve">    8 - Trubní vedení</t>
  </si>
  <si>
    <t>159573941</t>
  </si>
  <si>
    <t>"pod objektem" 9,6</t>
  </si>
  <si>
    <t>271532213</t>
  </si>
  <si>
    <t>Podsyp pod základové konstrukce se zhutněním a urovnáním povrchu z kameniva hrubého, frakce 8 - 16 mm</t>
  </si>
  <si>
    <t>272948640</t>
  </si>
  <si>
    <t>9,6*0,2</t>
  </si>
  <si>
    <t>1650875229</t>
  </si>
  <si>
    <t>7,18*0,15</t>
  </si>
  <si>
    <t>1454160144</t>
  </si>
  <si>
    <t>13,8*0,15</t>
  </si>
  <si>
    <t>-248650236</t>
  </si>
  <si>
    <t>-1651625139</t>
  </si>
  <si>
    <t>(6,63*0,00303)*1,05</t>
  </si>
  <si>
    <t>448064989</t>
  </si>
  <si>
    <t>"dno" (4,8*0,9)*0,25+(1,9*0,8)*0,25</t>
  </si>
  <si>
    <t>"stěny" ((4,8*0,25)*1,7)*2+((0,4*0,25)*1,7)*2</t>
  </si>
  <si>
    <t>"stěny" ((1,9*0,2)*1,7)*2+((0,4*0,2)*1,7)*2</t>
  </si>
  <si>
    <t>-75047722</t>
  </si>
  <si>
    <t>11,4*1,95+9,4*1,7</t>
  </si>
  <si>
    <t>3,5*1,95+3,8*1,7</t>
  </si>
  <si>
    <t>"prostupy" 2,16</t>
  </si>
  <si>
    <t>1384455626</t>
  </si>
  <si>
    <t>1351923869</t>
  </si>
  <si>
    <t>0,1067</t>
  </si>
  <si>
    <t>-1857194957</t>
  </si>
  <si>
    <t>0,3348</t>
  </si>
  <si>
    <t>-248390431</t>
  </si>
  <si>
    <t>(0,8*0,4)*0,2+(3,5*0,4)*0,07</t>
  </si>
  <si>
    <t>(1,5*0,4)*0,28</t>
  </si>
  <si>
    <t>Trubní vedení</t>
  </si>
  <si>
    <t>871350310</t>
  </si>
  <si>
    <t>Montáž kanalizačního potrubí z plastů z polypropylenu PP hladkého plnostěnného SN 10 DN 200</t>
  </si>
  <si>
    <t>679736057</t>
  </si>
  <si>
    <t>"obtok" 1,2</t>
  </si>
  <si>
    <t>28617004</t>
  </si>
  <si>
    <t>trubka kanalizační PP plnostěnná třívrstvá DN 200x1000mm SN10</t>
  </si>
  <si>
    <t>-1448894463</t>
  </si>
  <si>
    <t>1,2</t>
  </si>
  <si>
    <t>1,2*1,015 'Přepočtené koeficientem množství</t>
  </si>
  <si>
    <t>877350310</t>
  </si>
  <si>
    <t>Montáž tvarovek na kanalizačním plastovém potrubí z polypropylenu PP hladkého plnostěnného kolen DN 200</t>
  </si>
  <si>
    <t>-49570894</t>
  </si>
  <si>
    <t>28617193</t>
  </si>
  <si>
    <t>koleno kanalizační PP SN16 87° DN 200</t>
  </si>
  <si>
    <t>1141746909</t>
  </si>
  <si>
    <t>891352322</t>
  </si>
  <si>
    <t>Montáž kanalizačních armatur na potrubí stavítek DN 200</t>
  </si>
  <si>
    <t>-402066743</t>
  </si>
  <si>
    <t>891362322</t>
  </si>
  <si>
    <t>Montáž kanalizačních armatur na potrubí stavítek DN 250</t>
  </si>
  <si>
    <t>269790844</t>
  </si>
  <si>
    <t>42223005</t>
  </si>
  <si>
    <t>šoupátko/stavítko vřetenové nástěnné nerezová ocel DN 200</t>
  </si>
  <si>
    <t>-1985246871</t>
  </si>
  <si>
    <t>42223006</t>
  </si>
  <si>
    <t>šoupátko/stavítko vřetenové nástěnné nerezová ocel DN 250</t>
  </si>
  <si>
    <t>2088344354</t>
  </si>
  <si>
    <t>42223002</t>
  </si>
  <si>
    <t>šoupátko/stavítko vřetenové nástěnné nerezová ocel 250x250mm</t>
  </si>
  <si>
    <t>-796972224</t>
  </si>
  <si>
    <t>-2079084979</t>
  </si>
  <si>
    <t>0,18</t>
  </si>
  <si>
    <t>-1330193301</t>
  </si>
  <si>
    <t>"d250" 4</t>
  </si>
  <si>
    <t>-502629331</t>
  </si>
  <si>
    <t>-910911936</t>
  </si>
  <si>
    <t>-338306183</t>
  </si>
  <si>
    <t>10,4+5,4</t>
  </si>
  <si>
    <t>2038215089</t>
  </si>
  <si>
    <t>"dno" 4,3*0,4+1,5*0,4</t>
  </si>
  <si>
    <t>"stěny" 9,4*1,7+3,8*1,7</t>
  </si>
  <si>
    <t>-356579699</t>
  </si>
  <si>
    <t>-744882919</t>
  </si>
  <si>
    <t>9,4*1,8+3,5*1,8</t>
  </si>
  <si>
    <t>1378488375</t>
  </si>
  <si>
    <t>23,22*0,00039 'Přepočtené koeficientem množství</t>
  </si>
  <si>
    <t>-1247065808</t>
  </si>
  <si>
    <t>1636033614</t>
  </si>
  <si>
    <t>"Z/1-česle" 10,96</t>
  </si>
  <si>
    <t>"Z/2-rám roštu" 16,46+7,5+15,97</t>
  </si>
  <si>
    <t>"rám provizorního hrazení - U 40/40/3" ((1,5*2+0,48)+(1,65*2+0,48))*2,6</t>
  </si>
  <si>
    <t>63126002</t>
  </si>
  <si>
    <t>rošt kompozitní pochůzný litý 30x30/30mm A15</t>
  </si>
  <si>
    <t>-1610503069</t>
  </si>
  <si>
    <t>1,9*0,5+0,7*0,5+1,58*0,5</t>
  </si>
  <si>
    <t>-1766385724</t>
  </si>
  <si>
    <t>1949554523</t>
  </si>
  <si>
    <t>SO-02.3 - Trubní rozvody</t>
  </si>
  <si>
    <t>VRN - Vedlejší rozpočtové náklady</t>
  </si>
  <si>
    <t>124453100</t>
  </si>
  <si>
    <t>Vykopávky pro koryta vodotečí strojně v hornině třídy těžitelnosti II skupiny 5 do 100 m3</t>
  </si>
  <si>
    <t>-1052153577</t>
  </si>
  <si>
    <t>"prahy" 1,29*2</t>
  </si>
  <si>
    <t>"pod dlažbou" 20,7*0,3</t>
  </si>
  <si>
    <t>132251103</t>
  </si>
  <si>
    <t>Hloubení nezapažených rýh šířky do 800 mm strojně s urovnáním dna do předepsaného profilu a spádu v hornině třídy těžitelnosti I skupiny 3 přes 50 do 100 m3</t>
  </si>
  <si>
    <t>1730092968</t>
  </si>
  <si>
    <t>85,5</t>
  </si>
  <si>
    <t>"potrubí technologie" 27,4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</si>
  <si>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</si>
  <si>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</si>
  <si>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-755714409</t>
  </si>
  <si>
    <t>48,8+13,7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</si>
  <si>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</si>
  <si>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</si>
  <si>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384518254</t>
  </si>
  <si>
    <t>62,5*7 'Přepočtené koeficientem množství</t>
  </si>
  <si>
    <t>1704876992</t>
  </si>
  <si>
    <t>8,79</t>
  </si>
  <si>
    <t>349614187</t>
  </si>
  <si>
    <t>8,79*7 'Přepočtené koeficientem množství</t>
  </si>
  <si>
    <t>1999330134</t>
  </si>
  <si>
    <t>48,8+13,7+8,79</t>
  </si>
  <si>
    <t>1377092562</t>
  </si>
  <si>
    <t>(48,8+13,7+8,79)*1,8</t>
  </si>
  <si>
    <t>1162292659</t>
  </si>
  <si>
    <t>36,7</t>
  </si>
  <si>
    <t>"potrubí technologie" 13,7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</si>
  <si>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</si>
  <si>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</si>
  <si>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2024984788</t>
  </si>
  <si>
    <t>39,1</t>
  </si>
  <si>
    <t>"potrubí technologie" 10,2</t>
  </si>
  <si>
    <t>58331200</t>
  </si>
  <si>
    <t>štěrkopísek netříděný zásypový</t>
  </si>
  <si>
    <t>-47793958</t>
  </si>
  <si>
    <t>10,2*2 'Přepočtené koeficientem množství</t>
  </si>
  <si>
    <t>1569426145</t>
  </si>
  <si>
    <t>"pod šachtami" 3,24+5,29+2,8+2,8*3</t>
  </si>
  <si>
    <t>1537563980</t>
  </si>
  <si>
    <t>"ŠC3" 1,8*1,8*0,2</t>
  </si>
  <si>
    <t>"RO" 2,3*2,3*0,3</t>
  </si>
  <si>
    <t>"MO" 0,28</t>
  </si>
  <si>
    <t>"šachty" 0,28*3</t>
  </si>
  <si>
    <t>-919738499</t>
  </si>
  <si>
    <t>"ŠC3" 1,4*1,4*0,1</t>
  </si>
  <si>
    <t>"RO" 1,9*1,9*0,1</t>
  </si>
  <si>
    <t>"MO" 0,22</t>
  </si>
  <si>
    <t>"šachty" 0,22*3</t>
  </si>
  <si>
    <t>441553960</t>
  </si>
  <si>
    <t>"ŠC3" (1,4*4)*0,1</t>
  </si>
  <si>
    <t>"RO" (1,9*4)*0,1</t>
  </si>
  <si>
    <t>"MO" 6*0,1</t>
  </si>
  <si>
    <t>"šachty" (6*0,1)*3</t>
  </si>
  <si>
    <t>2047641378</t>
  </si>
  <si>
    <t>-2073342423</t>
  </si>
  <si>
    <t>"ŠC3" (1,4*1,4)*0,00303</t>
  </si>
  <si>
    <t>"RO" (1,9*1,9)*0,00303</t>
  </si>
  <si>
    <t>"MO" 2,2*0,00303</t>
  </si>
  <si>
    <t>"šachty" (0,22*0,00303)*3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</si>
  <si>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</si>
  <si>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</si>
  <si>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-1480289889</t>
  </si>
  <si>
    <t>"výust" 2,6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</si>
  <si>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</si>
  <si>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</si>
  <si>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-1456767508</t>
  </si>
  <si>
    <t>"výust" 7,1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</si>
  <si>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</si>
  <si>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</si>
  <si>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757701027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</si>
  <si>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</si>
  <si>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</si>
  <si>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642152148</t>
  </si>
  <si>
    <t>"výust" 9,6*0,0054</t>
  </si>
  <si>
    <t>-716570583</t>
  </si>
  <si>
    <t>"ŠC3" (1,2*1,2)*0,2+((1,2*0,2)*0,7+(0,8*0,2)*0,7)*2</t>
  </si>
  <si>
    <t>"RO" (1,7*1,7)*0,25+((1,7*0,25)*0,85+(1,2*0,25)*0,85)*2</t>
  </si>
  <si>
    <t>"spadiště" 2,14</t>
  </si>
  <si>
    <t>1687109460</t>
  </si>
  <si>
    <t>"ŠC3" 4,8*0,9+3,2*0,7</t>
  </si>
  <si>
    <t>"RO" 6,8*1,05+4,8*0,85</t>
  </si>
  <si>
    <t>"spadiště" 10,6</t>
  </si>
  <si>
    <t>-512409270</t>
  </si>
  <si>
    <t>799175061</t>
  </si>
  <si>
    <t>"ŠC3" (1,26*2+4,5*0,8+3,5*0,8)*0,0054</t>
  </si>
  <si>
    <t>"RO" (2,62*2+6,5*0,95+5,1*0,95)*0,0054</t>
  </si>
  <si>
    <t>451573111</t>
  </si>
  <si>
    <t>Lože pod potrubí, stoky a drobné objekty v otevřeném výkopu z písku a štěrkopísku do 63 mm</t>
  </si>
  <si>
    <t>1329574091</t>
  </si>
  <si>
    <t>9,7</t>
  </si>
  <si>
    <t>"potrubí technologie" 3,4</t>
  </si>
  <si>
    <t>452218142</t>
  </si>
  <si>
    <t xml:space="preserve">Zajišťovací práh z upraveného lomového kamene  na dně a ve svahu melioračních kanálů, s patkami nebo bez patek s dlažbovitou úpravou viditelných ploch na cementovou maltu</t>
  </si>
  <si>
    <t>-305457698</t>
  </si>
  <si>
    <t>1,29*2</t>
  </si>
  <si>
    <t>465513227</t>
  </si>
  <si>
    <t xml:space="preserve">Dlažba z lomového kamene lomařsky upraveného  na cementovou maltu, s vyspárováním cementovou maltou, tl. kamene 250 mm</t>
  </si>
  <si>
    <t>760307138</t>
  </si>
  <si>
    <t>20,7</t>
  </si>
  <si>
    <t>1216145212</t>
  </si>
  <si>
    <t>"ŠC3" 0,09</t>
  </si>
  <si>
    <t>"RO" 0,11</t>
  </si>
  <si>
    <t>"MO" 0,06</t>
  </si>
  <si>
    <t>871310310</t>
  </si>
  <si>
    <t>Montáž kanalizačního potrubí z plastů z polypropylenu PP hladkého plnostěnného SN 10 DN 150</t>
  </si>
  <si>
    <t>1662388238</t>
  </si>
  <si>
    <t>"ze střechy" 20,5</t>
  </si>
  <si>
    <t>"z chem." 3,8</t>
  </si>
  <si>
    <t>"vpust" 1,2</t>
  </si>
  <si>
    <t>1337556493</t>
  </si>
  <si>
    <t>24,1</t>
  </si>
  <si>
    <t>871360310</t>
  </si>
  <si>
    <t>Montáž kanalizačního potrubí z plastů z polypropylenu PP hladkého plnostěnného SN 10 DN 250</t>
  </si>
  <si>
    <t>-1522783454</t>
  </si>
  <si>
    <t>81,9</t>
  </si>
  <si>
    <t>28617011</t>
  </si>
  <si>
    <t>trubka kanalizační PP plnostěnná třívrstvá DN 150x3000mm SN10</t>
  </si>
  <si>
    <t>888604417</t>
  </si>
  <si>
    <t>25,5*1,015 'Přepočtené koeficientem množství</t>
  </si>
  <si>
    <t>28617012</t>
  </si>
  <si>
    <t>trubka kanalizační PP plnostěnná třívrstvá DN 200x3000mm SN10</t>
  </si>
  <si>
    <t>-1261916371</t>
  </si>
  <si>
    <t>24,1*1,015 'Přepočtené koeficientem množství</t>
  </si>
  <si>
    <t>28617013</t>
  </si>
  <si>
    <t>trubka kanalizační PP plnostěnná třívrstvá DN 250x3000mm SN10</t>
  </si>
  <si>
    <t>-1222050214</t>
  </si>
  <si>
    <t>81,9*1,015 'Přepočtené koeficientem množství</t>
  </si>
  <si>
    <t>877350320</t>
  </si>
  <si>
    <t>Montáž tvarovek na kanalizačním plastovém potrubí z polypropylenu PP hladkého plnostěnného odboček DN 200</t>
  </si>
  <si>
    <t>1961319325</t>
  </si>
  <si>
    <t>28617207</t>
  </si>
  <si>
    <t>odbočka kanalizační PP SN16 45° DN 200/150</t>
  </si>
  <si>
    <t>-188427370</t>
  </si>
  <si>
    <t>877360320</t>
  </si>
  <si>
    <t>Montáž tvarovek na kanalizačním plastovém potrubí z polypropylenu PP hladkého plnostěnného odboček DN 250</t>
  </si>
  <si>
    <t>-1331171019</t>
  </si>
  <si>
    <t>28617210</t>
  </si>
  <si>
    <t>odbočka kanalizační PP SN16 45° DN 250/150</t>
  </si>
  <si>
    <t>-225747835</t>
  </si>
  <si>
    <t>8003</t>
  </si>
  <si>
    <t>Parshallúv žlab P2, dodávka, montáž, kalibrace</t>
  </si>
  <si>
    <t>kpl</t>
  </si>
  <si>
    <t>-586620891</t>
  </si>
  <si>
    <t>892351111</t>
  </si>
  <si>
    <t>Tlakové zkoušky vodou na potrubí DN 150 nebo 200</t>
  </si>
  <si>
    <t>-1445588507</t>
  </si>
  <si>
    <t>25,5+24,1</t>
  </si>
  <si>
    <t>892372111</t>
  </si>
  <si>
    <t>Tlakové zkoušky vodou zabezpečení konců potrubí při tlakových zkouškách DN do 300</t>
  </si>
  <si>
    <t>-1507786914</t>
  </si>
  <si>
    <t>2+2+2</t>
  </si>
  <si>
    <t>892381111</t>
  </si>
  <si>
    <t>Tlakové zkoušky vodou na potrubí DN 250, 300 nebo 350</t>
  </si>
  <si>
    <t>552130312</t>
  </si>
  <si>
    <t>894411311</t>
  </si>
  <si>
    <t>Osazení betonových nebo železobetonových dílců pro šachty skruží rovných</t>
  </si>
  <si>
    <t>-1048264016</t>
  </si>
  <si>
    <t>59224161</t>
  </si>
  <si>
    <t>skruž kanalizační s ocelovými stupadly 100x50x12cm</t>
  </si>
  <si>
    <t>783307267</t>
  </si>
  <si>
    <t>59224162</t>
  </si>
  <si>
    <t>skruž kanalizační s ocelovými stupadly 100x100x12cm</t>
  </si>
  <si>
    <t>-1508075101</t>
  </si>
  <si>
    <t>894412411</t>
  </si>
  <si>
    <t>Osazení betonových nebo železobetonových dílců pro šachty skruží přechodových</t>
  </si>
  <si>
    <t>829121761</t>
  </si>
  <si>
    <t>"MO" 1</t>
  </si>
  <si>
    <t>59224168</t>
  </si>
  <si>
    <t>skruž betonová přechodová 62,5/100x60x12cm, stupadla poplastovaná kapsová</t>
  </si>
  <si>
    <t>301382180</t>
  </si>
  <si>
    <t>894414111</t>
  </si>
  <si>
    <t>Osazení betonových nebo železobetonových dílců pro šachty skruží základových (dno)</t>
  </si>
  <si>
    <t>423566939</t>
  </si>
  <si>
    <t>59224337</t>
  </si>
  <si>
    <t>dno betonové šachty kanalizační přímé 100x60x40cm</t>
  </si>
  <si>
    <t>1522931959</t>
  </si>
  <si>
    <t>59224339</t>
  </si>
  <si>
    <t>dno betonové šachty kanalizační přímé 100x100x60cm</t>
  </si>
  <si>
    <t>265826471</t>
  </si>
  <si>
    <t>899104112</t>
  </si>
  <si>
    <t>Osazení poklopů litinových a ocelových včetně rámů pro třídu zatížení D400, E600</t>
  </si>
  <si>
    <t>526234340</t>
  </si>
  <si>
    <t>55241014</t>
  </si>
  <si>
    <t>poklop šachtový třída D400, kruhový rám 785, vstup 600mm, bez ventilace</t>
  </si>
  <si>
    <t>-1916922170</t>
  </si>
  <si>
    <t>982783645</t>
  </si>
  <si>
    <t>"ŠC3" 0,04</t>
  </si>
  <si>
    <t>"RO" 0,08</t>
  </si>
  <si>
    <t>-1776186419</t>
  </si>
  <si>
    <t>"ŠC3" 5</t>
  </si>
  <si>
    <t>"RO" 3</t>
  </si>
  <si>
    <t>-1906244966</t>
  </si>
  <si>
    <t>-1336465343</t>
  </si>
  <si>
    <t>"ŠC3" 4,2</t>
  </si>
  <si>
    <t>"RO" 6,1</t>
  </si>
  <si>
    <t>-700481492</t>
  </si>
  <si>
    <t>756839153</t>
  </si>
  <si>
    <t>"ŠC3" 0,64+3,2*0,7</t>
  </si>
  <si>
    <t>"RO" 1,44+4,8*0,85</t>
  </si>
  <si>
    <t>1656640043</t>
  </si>
  <si>
    <t>744538125</t>
  </si>
  <si>
    <t>"ŠC3" 4,8*0,7</t>
  </si>
  <si>
    <t>"RO" 6,8*0,95</t>
  </si>
  <si>
    <t>984968718</t>
  </si>
  <si>
    <t>9,82*0,00039 'Přepočtené koeficientem množství</t>
  </si>
  <si>
    <t>1144582243</t>
  </si>
  <si>
    <t>1712245962</t>
  </si>
  <si>
    <t>"Z/2-ŠC3 -rám roštu" 13,55</t>
  </si>
  <si>
    <t>"Z/2-RO -rám roštu" 18,95</t>
  </si>
  <si>
    <t>-1344130973</t>
  </si>
  <si>
    <t>"Z/2-ŠC3 -rám roštu" 0,88*0,88</t>
  </si>
  <si>
    <t>"Z/2-RO -rám roštu" 1,28*1,28</t>
  </si>
  <si>
    <t>66</t>
  </si>
  <si>
    <t>-652492883</t>
  </si>
  <si>
    <t>2004393890</t>
  </si>
  <si>
    <t>VRN</t>
  </si>
  <si>
    <t>Vedlejší rozpočtové náklady</t>
  </si>
  <si>
    <t>SO-02.5 - Chemické hospodářství</t>
  </si>
  <si>
    <t>792832130</t>
  </si>
  <si>
    <t>"pod objektem" 3,35+5,3</t>
  </si>
  <si>
    <t>-104628811</t>
  </si>
  <si>
    <t>5,3*0,2</t>
  </si>
  <si>
    <t>-1047810372</t>
  </si>
  <si>
    <t>8,65*0,1</t>
  </si>
  <si>
    <t>430115794</t>
  </si>
  <si>
    <t>12,4*0,1</t>
  </si>
  <si>
    <t>-151229184</t>
  </si>
  <si>
    <t>1707540246</t>
  </si>
  <si>
    <t>(8,2*0,00303)*1,05</t>
  </si>
  <si>
    <t>274313611</t>
  </si>
  <si>
    <t>Základy z betonu prostého pasy betonu kamenem neprokládaného tř. C 16/20</t>
  </si>
  <si>
    <t>1975760190</t>
  </si>
  <si>
    <t>3,35*0,8</t>
  </si>
  <si>
    <t>274351121</t>
  </si>
  <si>
    <t>Bednění základů pasů rovné zřízení</t>
  </si>
  <si>
    <t>-1273008362</t>
  </si>
  <si>
    <t>12,4*0,7+10*0,7</t>
  </si>
  <si>
    <t>274351122</t>
  </si>
  <si>
    <t>Bednění základů pasů rovné odstranění</t>
  </si>
  <si>
    <t>1190169632</t>
  </si>
  <si>
    <t>1650390246</t>
  </si>
  <si>
    <t>"dno" 7,45*0,3</t>
  </si>
  <si>
    <t>"stěny" 3,45*0,4</t>
  </si>
  <si>
    <t>-1302794290</t>
  </si>
  <si>
    <t>11,6*0,7</t>
  </si>
  <si>
    <t>8*0,4</t>
  </si>
  <si>
    <t>2008103770</t>
  </si>
  <si>
    <t>-1339617766</t>
  </si>
  <si>
    <t>0,0218</t>
  </si>
  <si>
    <t>-860299799</t>
  </si>
  <si>
    <t>0,1038</t>
  </si>
  <si>
    <t>877265261</t>
  </si>
  <si>
    <t xml:space="preserve">Montáž tvarovek na kanalizačním potrubí z trub z plastu  z tvrdého PVC nebo z polypropylenu v otevřeném výkopu dvorních vpustí DN 110</t>
  </si>
  <si>
    <t>-1284715394</t>
  </si>
  <si>
    <t>56231165</t>
  </si>
  <si>
    <t>vtok DN 110 se svislým odtokem plast 244x244mm/litina 226x226mm se sifonovou vložkou</t>
  </si>
  <si>
    <t>213971585</t>
  </si>
  <si>
    <t>-259892449</t>
  </si>
  <si>
    <t>941579036</t>
  </si>
  <si>
    <t>-1867567847</t>
  </si>
  <si>
    <t>"dno" 4</t>
  </si>
  <si>
    <t>"stěny" 8*0,4</t>
  </si>
  <si>
    <t>1053656823</t>
  </si>
  <si>
    <t>1066026301</t>
  </si>
  <si>
    <t>11,6*0,4</t>
  </si>
  <si>
    <t>302513914</t>
  </si>
  <si>
    <t>4,64*0,00039 'Přepočtené koeficientem množství</t>
  </si>
  <si>
    <t>-973101403</t>
  </si>
  <si>
    <t>1490929741</t>
  </si>
  <si>
    <t>SO-02.6 - Obslužná komunikace, zpevněné plochy</t>
  </si>
  <si>
    <t>181252305</t>
  </si>
  <si>
    <t>Úprava pláně na stavbách silnic a dálnic strojně na násypech se zhutněním</t>
  </si>
  <si>
    <t>-155998035</t>
  </si>
  <si>
    <t>112,1</t>
  </si>
  <si>
    <t>564251111</t>
  </si>
  <si>
    <t xml:space="preserve">Podklad nebo podsyp ze štěrkopísku ŠP  s rozprostřením, vlhčením a zhutněním, po zhutnění tl. 150 mm</t>
  </si>
  <si>
    <t>1702711150</t>
  </si>
  <si>
    <t>75,1</t>
  </si>
  <si>
    <t>564851111</t>
  </si>
  <si>
    <t xml:space="preserve">Podklad ze štěrkodrti ŠD  s rozprostřením a zhutněním, po zhutnění tl. 150 mm</t>
  </si>
  <si>
    <t>-1427725033</t>
  </si>
  <si>
    <t>"frakce 0-32" 99,2</t>
  </si>
  <si>
    <t>"frakce 0-63" 112,1</t>
  </si>
  <si>
    <t>565175122</t>
  </si>
  <si>
    <t xml:space="preserve">Asfaltový beton vrstva podkladní ACP 16 (obalované kamenivo střednězrnné - OKS)  s rozprostřením a zhutněním v pruhu šířky přes 3 m, po zhutnění tl. 110 mm</t>
  </si>
  <si>
    <t>-884781961</t>
  </si>
  <si>
    <t>99,2</t>
  </si>
  <si>
    <t>573211107</t>
  </si>
  <si>
    <t>Postřik spojovací PS bez posypu kamenivem z asfaltu silničního, v množství 0,30 kg/m2</t>
  </si>
  <si>
    <t>-780842059</t>
  </si>
  <si>
    <t>573211112</t>
  </si>
  <si>
    <t>Postřik spojovací PS bez posypu kamenivem z asfaltu silničního, v množství 0,70 kg/m2</t>
  </si>
  <si>
    <t>621216628</t>
  </si>
  <si>
    <t>577134141</t>
  </si>
  <si>
    <t xml:space="preserve">Asfaltový beton vrstva obrusná ACO 11 (ABS)  s rozprostřením a se zhutněním z modifikovaného asfaltu v pruhu šířky přes 3 m, po zhutnění tl. 40 mm</t>
  </si>
  <si>
    <t>-884760785</t>
  </si>
  <si>
    <t>596811121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</si>
  <si>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</si>
  <si>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-243119959</t>
  </si>
  <si>
    <t>59248005</t>
  </si>
  <si>
    <t>dlažba plošná betonová chodníková 300x300x50mm přírodní</t>
  </si>
  <si>
    <t>533042536</t>
  </si>
  <si>
    <t>75,1*1,03 'Přepočtené koeficientem množství</t>
  </si>
  <si>
    <t>895941111</t>
  </si>
  <si>
    <t xml:space="preserve">Zřízení vpusti kanalizační  uliční z betonových dílců typ UV-50 normální</t>
  </si>
  <si>
    <t>-531010682</t>
  </si>
  <si>
    <t>28661681</t>
  </si>
  <si>
    <t>vpusť silniční bez sifonu 425/150mm (vč. dna)</t>
  </si>
  <si>
    <t>1862282915</t>
  </si>
  <si>
    <t>899204112</t>
  </si>
  <si>
    <t>Osazení mříží litinových včetně rámů a košů na bahno pro třídu zatížení D400, E600</t>
  </si>
  <si>
    <t>2080625877</t>
  </si>
  <si>
    <t>28661938</t>
  </si>
  <si>
    <t>mříž litinová 600/40T, 420X620 D400</t>
  </si>
  <si>
    <t>1089513043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</si>
  <si>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</si>
  <si>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</si>
  <si>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-240141190</t>
  </si>
  <si>
    <t>54,6</t>
  </si>
  <si>
    <t>59217026</t>
  </si>
  <si>
    <t>obrubník betonový silniční 500x150x250mm</t>
  </si>
  <si>
    <t>-956270726</t>
  </si>
  <si>
    <t>54,6*1,02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</si>
  <si>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</si>
  <si>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</si>
  <si>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1087469406</t>
  </si>
  <si>
    <t>37,9</t>
  </si>
  <si>
    <t>59217017</t>
  </si>
  <si>
    <t>obrubník betonový chodníkový 1000x100x250mm</t>
  </si>
  <si>
    <t>-2077985354</t>
  </si>
  <si>
    <t>37,9*1,02 'Přepočtené koeficientem množství</t>
  </si>
  <si>
    <t>R90004</t>
  </si>
  <si>
    <t>Statická zatěžovací zkouška dle TKP</t>
  </si>
  <si>
    <t>-646706752</t>
  </si>
  <si>
    <t>998225111</t>
  </si>
  <si>
    <t xml:space="preserve">Přesun hmot pro komunikace s krytem z kameniva, monolitickým betonovým nebo živičným  dopravní vzdálenost do 200 m jakékoliv délky objektu</t>
  </si>
  <si>
    <t>-554679065</t>
  </si>
  <si>
    <t>SO-02.7 - Terénní úpravy s ozelenění</t>
  </si>
  <si>
    <t>121151123</t>
  </si>
  <si>
    <t>Sejmutí ornice strojně při souvislé ploše přes 500 m2, tl. vrstvy do 200 mm</t>
  </si>
  <si>
    <t>1609759509</t>
  </si>
  <si>
    <t>1510</t>
  </si>
  <si>
    <t>122251405</t>
  </si>
  <si>
    <t>Vykopávky v zemnících na suchu strojně zapažených i nezapažených v hornině třídy těžitelnosti I skupiny 3 přes 500 do 1 000 m3</t>
  </si>
  <si>
    <t>-744844500</t>
  </si>
  <si>
    <t>162306112</t>
  </si>
  <si>
    <t xml:space="preserve">Vodorovné přemístění výkopku bez naložení, avšak se složením  zemin schopných zúrodnění, na vzdálenost přes 500 do 1000 m</t>
  </si>
  <si>
    <t>-1428154951</t>
  </si>
  <si>
    <t>"na mezideponii" 302</t>
  </si>
  <si>
    <t>"z mezideponie" 257,8*0,2+160*0,2+480*0,3</t>
  </si>
  <si>
    <t>-853108486</t>
  </si>
  <si>
    <t>"z mezideponie" 660</t>
  </si>
  <si>
    <t>167103101</t>
  </si>
  <si>
    <t xml:space="preserve">Nakládání neulehlého výkopku z hromad  zeminy schopné zúrodnění</t>
  </si>
  <si>
    <t>-570522718</t>
  </si>
  <si>
    <t>1347180811</t>
  </si>
  <si>
    <t>"těleso ČOV" 660</t>
  </si>
  <si>
    <t>181351103</t>
  </si>
  <si>
    <t>Rozprostření a urovnání ornice v rovině nebo ve svahu sklonu do 1:5 strojně při souvislé ploše přes 100 do 500 m2, tl. vrstvy do 200 mm</t>
  </si>
  <si>
    <t>-256841793</t>
  </si>
  <si>
    <t>"areál ČOV" 160</t>
  </si>
  <si>
    <t>181351105</t>
  </si>
  <si>
    <t>Rozprostření a urovnání ornice v rovině nebo ve svahu sklonu do 1:5 strojně při souvislé ploše přes 100 do 500 m2, tl. vrstvy přes 250 do 300 mm</t>
  </si>
  <si>
    <t>-763262375</t>
  </si>
  <si>
    <t>"úpravy kolem ČOV" 480</t>
  </si>
  <si>
    <t>181411122</t>
  </si>
  <si>
    <t>Založení trávníku na půdě předem připravené plochy do 1000 m2 výsevem včetně utažení lučního na svahu přes 1:5 do 1:2</t>
  </si>
  <si>
    <t>1425877046</t>
  </si>
  <si>
    <t>253+4,8</t>
  </si>
  <si>
    <t>181451121</t>
  </si>
  <si>
    <t>Založení trávníku na půdě předem připravené plochy přes 1000 m2 výsevem včetně utažení lučního v rovině nebo na svahu do 1:5</t>
  </si>
  <si>
    <t>-944752161</t>
  </si>
  <si>
    <t>182151111</t>
  </si>
  <si>
    <t>Svahování trvalých svahů do projektovaných profilů strojně s potřebným přemístěním výkopku při svahování v zářezech v hornině třídy těžitelnosti I, skupiny 1 až 3</t>
  </si>
  <si>
    <t>2085127977</t>
  </si>
  <si>
    <t>4,8</t>
  </si>
  <si>
    <t>182251101</t>
  </si>
  <si>
    <t>Svahování trvalých svahů do projektovaných profilů strojně s potřebným přemístěním výkopku při svahování násypů v jakékoliv hornině</t>
  </si>
  <si>
    <t>-580451502</t>
  </si>
  <si>
    <t>253</t>
  </si>
  <si>
    <t>182351123</t>
  </si>
  <si>
    <t>Rozprostření a urovnání ornice ve svahu sklonu přes 1:5 strojně při souvislé ploše přes 100 do 500 m2, tl. vrstvy do 200 mm</t>
  </si>
  <si>
    <t>-1089310446</t>
  </si>
  <si>
    <t>00572472</t>
  </si>
  <si>
    <t>osivo směs travní krajinná-rovinná</t>
  </si>
  <si>
    <t>-1204167362</t>
  </si>
  <si>
    <t>(160+480)*0,025</t>
  </si>
  <si>
    <t>00572474</t>
  </si>
  <si>
    <t>osivo směs travní krajinná-svahová</t>
  </si>
  <si>
    <t>-696443219</t>
  </si>
  <si>
    <t>(253+4,8)*0,025</t>
  </si>
  <si>
    <t>183101114</t>
  </si>
  <si>
    <t xml:space="preserve">Hloubení jamek pro vysazování rostlin v zemině tř.1 až 4 bez výměny půdy  v rovině nebo na svahu do 1:5, objemu přes 0,05 do 0,125 m3</t>
  </si>
  <si>
    <t>-330637169</t>
  </si>
  <si>
    <t>183101115</t>
  </si>
  <si>
    <t xml:space="preserve">Hloubení jamek pro vysazování rostlin v zemině tř.1 až 4 bez výměny půdy  v rovině nebo na svahu do 1:5, objemu přes 0,125 do 0,40 m3</t>
  </si>
  <si>
    <t>1346006288</t>
  </si>
  <si>
    <t>R18003</t>
  </si>
  <si>
    <t>Hrušeň /Pyrus communis/ špičák 2-3 m, PK</t>
  </si>
  <si>
    <t>-1593666189</t>
  </si>
  <si>
    <t>184004722</t>
  </si>
  <si>
    <t xml:space="preserve">Výsadba sazenic bez vykopání jamek a bez donesení hlíny  keřů bez balu, výšky přes 250 do 600 mm, do jamky o průměru 350 mm, hl. 350 mm</t>
  </si>
  <si>
    <t>-106957103</t>
  </si>
  <si>
    <t>R18004</t>
  </si>
  <si>
    <t>Hloh obecný /Crataegus laevigata/ 40 - 60 cm, 2 - 3 výhony</t>
  </si>
  <si>
    <t>1455547914</t>
  </si>
  <si>
    <t>R18005</t>
  </si>
  <si>
    <t>Střemcha obecná /Prunus padus/ 40 - 60 cm, 2 - 3 výhony</t>
  </si>
  <si>
    <t>-1581326916</t>
  </si>
  <si>
    <t>R18006</t>
  </si>
  <si>
    <t>Růže šípková /Rosa canina/ 40 - 60 cm, 2 - 3 výhony</t>
  </si>
  <si>
    <t>2101638581</t>
  </si>
  <si>
    <t>184215133</t>
  </si>
  <si>
    <t>Ukotvení dřeviny kůly třemi kůly, délky přes 2 do 3 m</t>
  </si>
  <si>
    <t>1441793993</t>
  </si>
  <si>
    <t>60591255</t>
  </si>
  <si>
    <t>kůl vyvazovací dřevěný impregnovaný D 8cm dl 2,5m</t>
  </si>
  <si>
    <t>-159525947</t>
  </si>
  <si>
    <t>3*3</t>
  </si>
  <si>
    <t>60591320</t>
  </si>
  <si>
    <t>kulatina odkorněná D 7-15cm do dl 5m</t>
  </si>
  <si>
    <t>-659833137</t>
  </si>
  <si>
    <t>"příčka spojovací dl. 50 cm, ke každému stromu 3 ks" 0,5*3*3</t>
  </si>
  <si>
    <t>184813121</t>
  </si>
  <si>
    <t>Ochrana dřevin před okusem zvěří mechanicky v rovině nebo ve svahu do 1:5, pletivem, výšky do 2 m</t>
  </si>
  <si>
    <t>324201375</t>
  </si>
  <si>
    <t>31324803</t>
  </si>
  <si>
    <t>pletivo drátěné s šestihrannými oky Pz 25/0,8mm v 1m</t>
  </si>
  <si>
    <t>-410485527</t>
  </si>
  <si>
    <t>3*0,5</t>
  </si>
  <si>
    <t>184813133</t>
  </si>
  <si>
    <t>Ochrana dřevin před okusem zvěří chemicky nátěrem, v rovině nebo ve svahu do 1:5 listnatých, výšky do 70 cm</t>
  </si>
  <si>
    <t>100 kus</t>
  </si>
  <si>
    <t>347149359</t>
  </si>
  <si>
    <t>184814113</t>
  </si>
  <si>
    <t xml:space="preserve">Okopání okolo sazenic  hloubky do 0,10 m, na ploše 0,50 x 0,50 m v zemině tř. 3</t>
  </si>
  <si>
    <t>-758888449</t>
  </si>
  <si>
    <t>3+10</t>
  </si>
  <si>
    <t>184911421</t>
  </si>
  <si>
    <t>Mulčování vysazených rostlin mulčovací kůrou, tl. do 100 mm v rovině nebo na svahu do 1:5</t>
  </si>
  <si>
    <t>1184773654</t>
  </si>
  <si>
    <t>"stromy" 3*0,5*0,5</t>
  </si>
  <si>
    <t>"keře" 10*0,5*0,5</t>
  </si>
  <si>
    <t>10391100</t>
  </si>
  <si>
    <t>kůra mulčovací VL</t>
  </si>
  <si>
    <t>469607862</t>
  </si>
  <si>
    <t>"stromy" 3*0,5*0,5*0,05</t>
  </si>
  <si>
    <t>"keře" 10*0,5*0,5*0,05</t>
  </si>
  <si>
    <t>185803211</t>
  </si>
  <si>
    <t>Uválcování trávníku v rovině nebo na svahu do 1:5</t>
  </si>
  <si>
    <t>-419160284</t>
  </si>
  <si>
    <t>185804312</t>
  </si>
  <si>
    <t>Zalití rostlin vodou plochy záhonů jednotlivě přes 20 m2</t>
  </si>
  <si>
    <t>231521439</t>
  </si>
  <si>
    <t>"5x stromy" 3*0,05+4*(3*0,025)</t>
  </si>
  <si>
    <t>"5x keře" 10*0,015+4*(10*0,010)</t>
  </si>
  <si>
    <t>"5x zatravnění" (257,8+160+480)*0,02+4*((257,8+160+480)*0,01)</t>
  </si>
  <si>
    <t>185851121</t>
  </si>
  <si>
    <t xml:space="preserve">Dovoz vody pro zálivku rostlin  na vzdálenost do 1000 m</t>
  </si>
  <si>
    <t>1898124097</t>
  </si>
  <si>
    <t>998315011</t>
  </si>
  <si>
    <t xml:space="preserve">Přesun hmot pro porosty ochranné včetně břehových  jakéhokoliv rozsahu dopravní vzdálenost do 100 m</t>
  </si>
  <si>
    <t>-152631347</t>
  </si>
  <si>
    <t>SO-02.8 - Oplocení</t>
  </si>
  <si>
    <t>131151343</t>
  </si>
  <si>
    <t>Vrtání jamek strojně průměru přes 200 do 300 mm</t>
  </si>
  <si>
    <t>-1879966034</t>
  </si>
  <si>
    <t>(28+4+2+10)*0,8</t>
  </si>
  <si>
    <t>132251101</t>
  </si>
  <si>
    <t>Hloubení nezapažených rýh šířky do 800 mm strojně s urovnáním dna do předepsaného profilu a spádu v hornině třídy těžitelnosti I skupiny 3 do 20 m3</t>
  </si>
  <si>
    <t>-888813651</t>
  </si>
  <si>
    <t>"pas pod bránou" 6,0*0,5*0,65</t>
  </si>
  <si>
    <t>274321511</t>
  </si>
  <si>
    <t>Základy z betonu železového (bez výztuže) pasy z betonu bez zvláštních nároků na prostředí tř. C 25/30</t>
  </si>
  <si>
    <t>441426197</t>
  </si>
  <si>
    <t>"pod bránou" 6,0*0,5*0,65</t>
  </si>
  <si>
    <t>338171123</t>
  </si>
  <si>
    <t>Montáž sloupků a vzpěr plotových ocelových trubkových nebo profilovaných výšky do 2,60 m se zabetonováním do 0,08 m3 do připravených jamek</t>
  </si>
  <si>
    <t>-1719143415</t>
  </si>
  <si>
    <t>"koncový" 4+2</t>
  </si>
  <si>
    <t>"vzpěry" 10</t>
  </si>
  <si>
    <t>55342264</t>
  </si>
  <si>
    <t>sloupek plotový koncový Pz a komaxitový 2750/48x1,5mm</t>
  </si>
  <si>
    <t>-1473908317</t>
  </si>
  <si>
    <t>4+2</t>
  </si>
  <si>
    <t>55342256</t>
  </si>
  <si>
    <t>sloupek plotový průběžný Pz a komaxitový 2750/38x1,5mm</t>
  </si>
  <si>
    <t>-1525141523</t>
  </si>
  <si>
    <t>55342273</t>
  </si>
  <si>
    <t>vzpěra plotová Pz 2000/38x1,5mm</t>
  </si>
  <si>
    <t>1190880374</t>
  </si>
  <si>
    <t>348172215</t>
  </si>
  <si>
    <t>Montáž vjezdových bran samonosných posuvných dvoukřídlových plochy přes 10 do 15 m2</t>
  </si>
  <si>
    <t>764070172</t>
  </si>
  <si>
    <t>55342348</t>
  </si>
  <si>
    <t>brána plotová dvoukřídlá Pz 4000x2030mm</t>
  </si>
  <si>
    <t>-1852439084</t>
  </si>
  <si>
    <t>"šířka 5,0 m" 1</t>
  </si>
  <si>
    <t>348401130</t>
  </si>
  <si>
    <t>Montáž oplocení z pletiva strojového s napínacími dráty přes 1,6 do 2,0 m</t>
  </si>
  <si>
    <t>-616489484</t>
  </si>
  <si>
    <t>31324775</t>
  </si>
  <si>
    <t>pletivo čtyřhranné Zn pletené 55x55/2,0mm v 2000mm</t>
  </si>
  <si>
    <t>-301041200</t>
  </si>
  <si>
    <t>348401350</t>
  </si>
  <si>
    <t>Montáž oplocení z pletiva rozvinutí, uchycení a napnutí drátu napínacího</t>
  </si>
  <si>
    <t>570339853</t>
  </si>
  <si>
    <t>92*3</t>
  </si>
  <si>
    <t>15615300</t>
  </si>
  <si>
    <t xml:space="preserve">drát kruhový Pz napínací  D 2,80mm</t>
  </si>
  <si>
    <t>-591160802</t>
  </si>
  <si>
    <t>31324826</t>
  </si>
  <si>
    <t>napínák na drát bavoletu povrchová úprava žár. zinek</t>
  </si>
  <si>
    <t>1240058672</t>
  </si>
  <si>
    <t>15615312</t>
  </si>
  <si>
    <t>drát vázací Pz D 0,6mm</t>
  </si>
  <si>
    <t>-1352843151</t>
  </si>
  <si>
    <t>916231211</t>
  </si>
  <si>
    <t>Osazení chodníkového obrubníku betonového se zřízením lože, s vyplněním a zatřením spár cementovou maltou stojatého bez boční opěry, do lože z kameniva těženého</t>
  </si>
  <si>
    <t>1522803944</t>
  </si>
  <si>
    <t>1117437749</t>
  </si>
  <si>
    <t>998232110</t>
  </si>
  <si>
    <t xml:space="preserve">Přesun hmot pro oplocení  se svislou nosnou konstrukcí zděnou z cihel, tvárnic, bloků, popř. kovovou nebo dřevěnou vodorovná dopravní vzdálenost do 50 m, pro oplocení výšky do 3 m</t>
  </si>
  <si>
    <t>1824496082</t>
  </si>
  <si>
    <t>SO-02.9 - Příjezdová komunikace</t>
  </si>
  <si>
    <t>122252204</t>
  </si>
  <si>
    <t>Odkopávky a prokopávky nezapažené pro silnice a dálnice strojně v hornině třídy těžitelnosti I přes 100 do 500 m3</t>
  </si>
  <si>
    <t>-1432439439</t>
  </si>
  <si>
    <t>58,1</t>
  </si>
  <si>
    <t>1983268373</t>
  </si>
  <si>
    <t>"mezideponie" 58,1</t>
  </si>
  <si>
    <t>-270777330</t>
  </si>
  <si>
    <t>181102302</t>
  </si>
  <si>
    <t>Úprava pláně na stavbách silnic a dálnic strojně v zářezech mimo skalních se zhutněním</t>
  </si>
  <si>
    <t>1164449736</t>
  </si>
  <si>
    <t>233,6</t>
  </si>
  <si>
    <t>1720257059</t>
  </si>
  <si>
    <t>"frakce 0-32" 216,9</t>
  </si>
  <si>
    <t>"frakce 0-63" 233,6</t>
  </si>
  <si>
    <t>1484962056</t>
  </si>
  <si>
    <t>216,9</t>
  </si>
  <si>
    <t>280826010</t>
  </si>
  <si>
    <t>-838844900</t>
  </si>
  <si>
    <t>-2067659146</t>
  </si>
  <si>
    <t>599141111</t>
  </si>
  <si>
    <t xml:space="preserve">Vyplnění spár mezi silničními dílci jakékoliv tloušťky  živičnou zálivkou</t>
  </si>
  <si>
    <t>465147522</t>
  </si>
  <si>
    <t>"napojení na silnici" 23,5</t>
  </si>
  <si>
    <t>40445158</t>
  </si>
  <si>
    <t>sloupek směrový silniční plastový 1,2m</t>
  </si>
  <si>
    <t>-2025916006</t>
  </si>
  <si>
    <t>"Z11d" 2</t>
  </si>
  <si>
    <t>2015666213</t>
  </si>
  <si>
    <t>68,0+13,5</t>
  </si>
  <si>
    <t>770698737</t>
  </si>
  <si>
    <t>68,0</t>
  </si>
  <si>
    <t>59217028</t>
  </si>
  <si>
    <t>obrubník betonový silniční nájezdový 500x150x150mm</t>
  </si>
  <si>
    <t>360842007</t>
  </si>
  <si>
    <t>13,5</t>
  </si>
  <si>
    <t>919735111</t>
  </si>
  <si>
    <t xml:space="preserve">Řezání stávajícího živičného krytu nebo podkladu  hloubky do 50 mm</t>
  </si>
  <si>
    <t>990694648</t>
  </si>
  <si>
    <t>-1188192532</t>
  </si>
  <si>
    <t>-246528659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</si>
</sst>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20/27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Lukovany - Kanalizace a ČOV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Lukovany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11. 3. 2021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ROUND(SUM(AG95:AG102),2)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ROUND(SUM(AS95:AS102),2)</f>
        <v>0</v>
      </c>
      <c r="AT94" s="113">
        <f>ROUND(SUM(AV94:AW94),2)</f>
        <v>0</v>
      </c>
      <c r="AU94" s="114">
        <f>ROUND(SUM(AU95:AU102),5)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ROUND(SUM(AZ95:AZ102),2)</f>
        <v>0</v>
      </c>
      <c r="BA94" s="113">
        <f>ROUND(SUM(BA95:BA102),2)</f>
        <v>0</v>
      </c>
      <c r="BB94" s="113">
        <f>ROUND(SUM(BB95:BB102),2)</f>
        <v>0</v>
      </c>
      <c r="BC94" s="113">
        <f>ROUND(SUM(BC95:BC102),2)</f>
        <v>0</v>
      </c>
      <c r="BD94" s="115">
        <f>ROUND(SUM(BD95:BD102),2)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'SO-02.1 - Sdružený objekt...'!J30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'SO-02.1 - Sdružený objekt...'!P140</f>
        <v>0</v>
      </c>
      <c r="AV95" s="127">
        <f>'SO-02.1 - Sdružený objekt...'!J33</f>
        <v>0</v>
      </c>
      <c r="AW95" s="127">
        <f>'SO-02.1 - Sdružený objekt...'!J34</f>
        <v>0</v>
      </c>
      <c r="AX95" s="127">
        <f>'SO-02.1 - Sdružený objekt...'!J35</f>
        <v>0</v>
      </c>
      <c r="AY95" s="127">
        <f>'SO-02.1 - Sdružený objekt...'!J36</f>
        <v>0</v>
      </c>
      <c r="AZ95" s="127">
        <f>'SO-02.1 - Sdružený objekt...'!F33</f>
        <v>0</v>
      </c>
      <c r="BA95" s="127">
        <f>'SO-02.1 - Sdružený objekt...'!F34</f>
        <v>0</v>
      </c>
      <c r="BB95" s="127">
        <f>'SO-02.1 - Sdružený objekt...'!F35</f>
        <v>0</v>
      </c>
      <c r="BC95" s="127">
        <f>'SO-02.1 - Sdružený objekt...'!F36</f>
        <v>0</v>
      </c>
      <c r="BD95" s="129">
        <f>'SO-02.1 - Sdružený objekt...'!F37</f>
        <v>0</v>
      </c>
      <c r="BE95" s="7"/>
      <c r="BT95" s="130" t="s">
        <v>82</v>
      </c>
      <c r="BV95" s="130" t="s">
        <v>76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78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'SO-02.2 - Česle'!J30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26">
        <v>0</v>
      </c>
      <c r="AT96" s="127">
        <f>ROUND(SUM(AV96:AW96),2)</f>
        <v>0</v>
      </c>
      <c r="AU96" s="128">
        <f>'SO-02.2 - Česle'!P128</f>
        <v>0</v>
      </c>
      <c r="AV96" s="127">
        <f>'SO-02.2 - Česle'!J33</f>
        <v>0</v>
      </c>
      <c r="AW96" s="127">
        <f>'SO-02.2 - Česle'!J34</f>
        <v>0</v>
      </c>
      <c r="AX96" s="127">
        <f>'SO-02.2 - Česle'!J35</f>
        <v>0</v>
      </c>
      <c r="AY96" s="127">
        <f>'SO-02.2 - Česle'!J36</f>
        <v>0</v>
      </c>
      <c r="AZ96" s="127">
        <f>'SO-02.2 - Česle'!F33</f>
        <v>0</v>
      </c>
      <c r="BA96" s="127">
        <f>'SO-02.2 - Česle'!F34</f>
        <v>0</v>
      </c>
      <c r="BB96" s="127">
        <f>'SO-02.2 - Česle'!F35</f>
        <v>0</v>
      </c>
      <c r="BC96" s="127">
        <f>'SO-02.2 - Česle'!F36</f>
        <v>0</v>
      </c>
      <c r="BD96" s="129">
        <f>'SO-02.2 - Česle'!F37</f>
        <v>0</v>
      </c>
      <c r="BE96" s="7"/>
      <c r="BT96" s="130" t="s">
        <v>82</v>
      </c>
      <c r="BV96" s="130" t="s">
        <v>76</v>
      </c>
      <c r="BW96" s="130" t="s">
        <v>87</v>
      </c>
      <c r="BX96" s="130" t="s">
        <v>5</v>
      </c>
      <c r="CL96" s="130" t="s">
        <v>1</v>
      </c>
      <c r="CM96" s="130" t="s">
        <v>84</v>
      </c>
    </row>
    <row r="97" s="7" customFormat="1" ht="16.5" customHeight="1">
      <c r="A97" s="118" t="s">
        <v>78</v>
      </c>
      <c r="B97" s="119"/>
      <c r="C97" s="120"/>
      <c r="D97" s="121" t="s">
        <v>88</v>
      </c>
      <c r="E97" s="121"/>
      <c r="F97" s="121"/>
      <c r="G97" s="121"/>
      <c r="H97" s="121"/>
      <c r="I97" s="122"/>
      <c r="J97" s="121" t="s">
        <v>89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'SO-02.3 - Trubní rozvody'!J30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81</v>
      </c>
      <c r="AR97" s="125"/>
      <c r="AS97" s="126">
        <v>0</v>
      </c>
      <c r="AT97" s="127">
        <f>ROUND(SUM(AV97:AW97),2)</f>
        <v>0</v>
      </c>
      <c r="AU97" s="128">
        <f>'SO-02.3 - Trubní rozvody'!P130</f>
        <v>0</v>
      </c>
      <c r="AV97" s="127">
        <f>'SO-02.3 - Trubní rozvody'!J33</f>
        <v>0</v>
      </c>
      <c r="AW97" s="127">
        <f>'SO-02.3 - Trubní rozvody'!J34</f>
        <v>0</v>
      </c>
      <c r="AX97" s="127">
        <f>'SO-02.3 - Trubní rozvody'!J35</f>
        <v>0</v>
      </c>
      <c r="AY97" s="127">
        <f>'SO-02.3 - Trubní rozvody'!J36</f>
        <v>0</v>
      </c>
      <c r="AZ97" s="127">
        <f>'SO-02.3 - Trubní rozvody'!F33</f>
        <v>0</v>
      </c>
      <c r="BA97" s="127">
        <f>'SO-02.3 - Trubní rozvody'!F34</f>
        <v>0</v>
      </c>
      <c r="BB97" s="127">
        <f>'SO-02.3 - Trubní rozvody'!F35</f>
        <v>0</v>
      </c>
      <c r="BC97" s="127">
        <f>'SO-02.3 - Trubní rozvody'!F36</f>
        <v>0</v>
      </c>
      <c r="BD97" s="129">
        <f>'SO-02.3 - Trubní rozvody'!F37</f>
        <v>0</v>
      </c>
      <c r="BE97" s="7"/>
      <c r="BT97" s="130" t="s">
        <v>82</v>
      </c>
      <c r="BV97" s="130" t="s">
        <v>76</v>
      </c>
      <c r="BW97" s="130" t="s">
        <v>90</v>
      </c>
      <c r="BX97" s="130" t="s">
        <v>5</v>
      </c>
      <c r="CL97" s="130" t="s">
        <v>1</v>
      </c>
      <c r="CM97" s="130" t="s">
        <v>84</v>
      </c>
    </row>
    <row r="98" s="7" customFormat="1" ht="16.5" customHeight="1">
      <c r="A98" s="118" t="s">
        <v>78</v>
      </c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92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'SO-02.5 - Chemické hospod...'!J30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81</v>
      </c>
      <c r="AR98" s="125"/>
      <c r="AS98" s="126">
        <v>0</v>
      </c>
      <c r="AT98" s="127">
        <f>ROUND(SUM(AV98:AW98),2)</f>
        <v>0</v>
      </c>
      <c r="AU98" s="128">
        <f>'SO-02.5 - Chemické hospod...'!P126</f>
        <v>0</v>
      </c>
      <c r="AV98" s="127">
        <f>'SO-02.5 - Chemické hospod...'!J33</f>
        <v>0</v>
      </c>
      <c r="AW98" s="127">
        <f>'SO-02.5 - Chemické hospod...'!J34</f>
        <v>0</v>
      </c>
      <c r="AX98" s="127">
        <f>'SO-02.5 - Chemické hospod...'!J35</f>
        <v>0</v>
      </c>
      <c r="AY98" s="127">
        <f>'SO-02.5 - Chemické hospod...'!J36</f>
        <v>0</v>
      </c>
      <c r="AZ98" s="127">
        <f>'SO-02.5 - Chemické hospod...'!F33</f>
        <v>0</v>
      </c>
      <c r="BA98" s="127">
        <f>'SO-02.5 - Chemické hospod...'!F34</f>
        <v>0</v>
      </c>
      <c r="BB98" s="127">
        <f>'SO-02.5 - Chemické hospod...'!F35</f>
        <v>0</v>
      </c>
      <c r="BC98" s="127">
        <f>'SO-02.5 - Chemické hospod...'!F36</f>
        <v>0</v>
      </c>
      <c r="BD98" s="129">
        <f>'SO-02.5 - Chemické hospod...'!F37</f>
        <v>0</v>
      </c>
      <c r="BE98" s="7"/>
      <c r="BT98" s="130" t="s">
        <v>82</v>
      </c>
      <c r="BV98" s="130" t="s">
        <v>76</v>
      </c>
      <c r="BW98" s="130" t="s">
        <v>93</v>
      </c>
      <c r="BX98" s="130" t="s">
        <v>5</v>
      </c>
      <c r="CL98" s="130" t="s">
        <v>1</v>
      </c>
      <c r="CM98" s="130" t="s">
        <v>84</v>
      </c>
    </row>
    <row r="99" s="7" customFormat="1" ht="16.5" customHeight="1">
      <c r="A99" s="118" t="s">
        <v>78</v>
      </c>
      <c r="B99" s="119"/>
      <c r="C99" s="120"/>
      <c r="D99" s="121" t="s">
        <v>94</v>
      </c>
      <c r="E99" s="121"/>
      <c r="F99" s="121"/>
      <c r="G99" s="121"/>
      <c r="H99" s="121"/>
      <c r="I99" s="122"/>
      <c r="J99" s="121" t="s">
        <v>95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'SO-02.6 - Obslužná komuni...'!J30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81</v>
      </c>
      <c r="AR99" s="125"/>
      <c r="AS99" s="126">
        <v>0</v>
      </c>
      <c r="AT99" s="127">
        <f>ROUND(SUM(AV99:AW99),2)</f>
        <v>0</v>
      </c>
      <c r="AU99" s="128">
        <f>'SO-02.6 - Obslužná komuni...'!P122</f>
        <v>0</v>
      </c>
      <c r="AV99" s="127">
        <f>'SO-02.6 - Obslužná komuni...'!J33</f>
        <v>0</v>
      </c>
      <c r="AW99" s="127">
        <f>'SO-02.6 - Obslužná komuni...'!J34</f>
        <v>0</v>
      </c>
      <c r="AX99" s="127">
        <f>'SO-02.6 - Obslužná komuni...'!J35</f>
        <v>0</v>
      </c>
      <c r="AY99" s="127">
        <f>'SO-02.6 - Obslužná komuni...'!J36</f>
        <v>0</v>
      </c>
      <c r="AZ99" s="127">
        <f>'SO-02.6 - Obslužná komuni...'!F33</f>
        <v>0</v>
      </c>
      <c r="BA99" s="127">
        <f>'SO-02.6 - Obslužná komuni...'!F34</f>
        <v>0</v>
      </c>
      <c r="BB99" s="127">
        <f>'SO-02.6 - Obslužná komuni...'!F35</f>
        <v>0</v>
      </c>
      <c r="BC99" s="127">
        <f>'SO-02.6 - Obslužná komuni...'!F36</f>
        <v>0</v>
      </c>
      <c r="BD99" s="129">
        <f>'SO-02.6 - Obslužná komuni...'!F37</f>
        <v>0</v>
      </c>
      <c r="BE99" s="7"/>
      <c r="BT99" s="130" t="s">
        <v>82</v>
      </c>
      <c r="BV99" s="130" t="s">
        <v>76</v>
      </c>
      <c r="BW99" s="130" t="s">
        <v>96</v>
      </c>
      <c r="BX99" s="130" t="s">
        <v>5</v>
      </c>
      <c r="CL99" s="130" t="s">
        <v>1</v>
      </c>
      <c r="CM99" s="130" t="s">
        <v>84</v>
      </c>
    </row>
    <row r="100" s="7" customFormat="1" ht="16.5" customHeight="1">
      <c r="A100" s="118" t="s">
        <v>78</v>
      </c>
      <c r="B100" s="119"/>
      <c r="C100" s="120"/>
      <c r="D100" s="121" t="s">
        <v>97</v>
      </c>
      <c r="E100" s="121"/>
      <c r="F100" s="121"/>
      <c r="G100" s="121"/>
      <c r="H100" s="121"/>
      <c r="I100" s="122"/>
      <c r="J100" s="121" t="s">
        <v>98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'SO-02.7 - Terénní úpravy 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81</v>
      </c>
      <c r="AR100" s="125"/>
      <c r="AS100" s="126">
        <v>0</v>
      </c>
      <c r="AT100" s="127">
        <f>ROUND(SUM(AV100:AW100),2)</f>
        <v>0</v>
      </c>
      <c r="AU100" s="128">
        <f>'SO-02.7 - Terénní úpravy ...'!P119</f>
        <v>0</v>
      </c>
      <c r="AV100" s="127">
        <f>'SO-02.7 - Terénní úpravy ...'!J33</f>
        <v>0</v>
      </c>
      <c r="AW100" s="127">
        <f>'SO-02.7 - Terénní úpravy ...'!J34</f>
        <v>0</v>
      </c>
      <c r="AX100" s="127">
        <f>'SO-02.7 - Terénní úpravy ...'!J35</f>
        <v>0</v>
      </c>
      <c r="AY100" s="127">
        <f>'SO-02.7 - Terénní úpravy ...'!J36</f>
        <v>0</v>
      </c>
      <c r="AZ100" s="127">
        <f>'SO-02.7 - Terénní úpravy ...'!F33</f>
        <v>0</v>
      </c>
      <c r="BA100" s="127">
        <f>'SO-02.7 - Terénní úpravy ...'!F34</f>
        <v>0</v>
      </c>
      <c r="BB100" s="127">
        <f>'SO-02.7 - Terénní úpravy ...'!F35</f>
        <v>0</v>
      </c>
      <c r="BC100" s="127">
        <f>'SO-02.7 - Terénní úpravy ...'!F36</f>
        <v>0</v>
      </c>
      <c r="BD100" s="129">
        <f>'SO-02.7 - Terénní úpravy ...'!F37</f>
        <v>0</v>
      </c>
      <c r="BE100" s="7"/>
      <c r="BT100" s="130" t="s">
        <v>82</v>
      </c>
      <c r="BV100" s="130" t="s">
        <v>76</v>
      </c>
      <c r="BW100" s="130" t="s">
        <v>99</v>
      </c>
      <c r="BX100" s="130" t="s">
        <v>5</v>
      </c>
      <c r="CL100" s="130" t="s">
        <v>1</v>
      </c>
      <c r="CM100" s="130" t="s">
        <v>84</v>
      </c>
    </row>
    <row r="101" s="7" customFormat="1" ht="16.5" customHeight="1">
      <c r="A101" s="118" t="s">
        <v>78</v>
      </c>
      <c r="B101" s="119"/>
      <c r="C101" s="120"/>
      <c r="D101" s="121" t="s">
        <v>100</v>
      </c>
      <c r="E101" s="121"/>
      <c r="F101" s="121"/>
      <c r="G101" s="121"/>
      <c r="H101" s="121"/>
      <c r="I101" s="122"/>
      <c r="J101" s="121" t="s">
        <v>101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'SO-02.8 - Oplocení'!J30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81</v>
      </c>
      <c r="AR101" s="125"/>
      <c r="AS101" s="126">
        <v>0</v>
      </c>
      <c r="AT101" s="127">
        <f>ROUND(SUM(AV101:AW101),2)</f>
        <v>0</v>
      </c>
      <c r="AU101" s="128">
        <f>'SO-02.8 - Oplocení'!P122</f>
        <v>0</v>
      </c>
      <c r="AV101" s="127">
        <f>'SO-02.8 - Oplocení'!J33</f>
        <v>0</v>
      </c>
      <c r="AW101" s="127">
        <f>'SO-02.8 - Oplocení'!J34</f>
        <v>0</v>
      </c>
      <c r="AX101" s="127">
        <f>'SO-02.8 - Oplocení'!J35</f>
        <v>0</v>
      </c>
      <c r="AY101" s="127">
        <f>'SO-02.8 - Oplocení'!J36</f>
        <v>0</v>
      </c>
      <c r="AZ101" s="127">
        <f>'SO-02.8 - Oplocení'!F33</f>
        <v>0</v>
      </c>
      <c r="BA101" s="127">
        <f>'SO-02.8 - Oplocení'!F34</f>
        <v>0</v>
      </c>
      <c r="BB101" s="127">
        <f>'SO-02.8 - Oplocení'!F35</f>
        <v>0</v>
      </c>
      <c r="BC101" s="127">
        <f>'SO-02.8 - Oplocení'!F36</f>
        <v>0</v>
      </c>
      <c r="BD101" s="129">
        <f>'SO-02.8 - Oplocení'!F37</f>
        <v>0</v>
      </c>
      <c r="BE101" s="7"/>
      <c r="BT101" s="130" t="s">
        <v>82</v>
      </c>
      <c r="BV101" s="130" t="s">
        <v>76</v>
      </c>
      <c r="BW101" s="130" t="s">
        <v>102</v>
      </c>
      <c r="BX101" s="130" t="s">
        <v>5</v>
      </c>
      <c r="CL101" s="130" t="s">
        <v>1</v>
      </c>
      <c r="CM101" s="130" t="s">
        <v>84</v>
      </c>
    </row>
    <row r="102" s="7" customFormat="1" ht="16.5" customHeight="1">
      <c r="A102" s="118" t="s">
        <v>78</v>
      </c>
      <c r="B102" s="119"/>
      <c r="C102" s="120"/>
      <c r="D102" s="121" t="s">
        <v>103</v>
      </c>
      <c r="E102" s="121"/>
      <c r="F102" s="121"/>
      <c r="G102" s="121"/>
      <c r="H102" s="121"/>
      <c r="I102" s="122"/>
      <c r="J102" s="121" t="s">
        <v>104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'SO-02.9 - Příjezdová komu...'!J30</f>
        <v>0</v>
      </c>
      <c r="AH102" s="122"/>
      <c r="AI102" s="122"/>
      <c r="AJ102" s="122"/>
      <c r="AK102" s="122"/>
      <c r="AL102" s="122"/>
      <c r="AM102" s="122"/>
      <c r="AN102" s="123">
        <f>SUM(AG102,AT102)</f>
        <v>0</v>
      </c>
      <c r="AO102" s="122"/>
      <c r="AP102" s="122"/>
      <c r="AQ102" s="124" t="s">
        <v>81</v>
      </c>
      <c r="AR102" s="125"/>
      <c r="AS102" s="131">
        <v>0</v>
      </c>
      <c r="AT102" s="132">
        <f>ROUND(SUM(AV102:AW102),2)</f>
        <v>0</v>
      </c>
      <c r="AU102" s="133">
        <f>'SO-02.9 - Příjezdová komu...'!P121</f>
        <v>0</v>
      </c>
      <c r="AV102" s="132">
        <f>'SO-02.9 - Příjezdová komu...'!J33</f>
        <v>0</v>
      </c>
      <c r="AW102" s="132">
        <f>'SO-02.9 - Příjezdová komu...'!J34</f>
        <v>0</v>
      </c>
      <c r="AX102" s="132">
        <f>'SO-02.9 - Příjezdová komu...'!J35</f>
        <v>0</v>
      </c>
      <c r="AY102" s="132">
        <f>'SO-02.9 - Příjezdová komu...'!J36</f>
        <v>0</v>
      </c>
      <c r="AZ102" s="132">
        <f>'SO-02.9 - Příjezdová komu...'!F33</f>
        <v>0</v>
      </c>
      <c r="BA102" s="132">
        <f>'SO-02.9 - Příjezdová komu...'!F34</f>
        <v>0</v>
      </c>
      <c r="BB102" s="132">
        <f>'SO-02.9 - Příjezdová komu...'!F35</f>
        <v>0</v>
      </c>
      <c r="BC102" s="132">
        <f>'SO-02.9 - Příjezdová komu...'!F36</f>
        <v>0</v>
      </c>
      <c r="BD102" s="134">
        <f>'SO-02.9 - Příjezdová komu...'!F37</f>
        <v>0</v>
      </c>
      <c r="BE102" s="7"/>
      <c r="BT102" s="130" t="s">
        <v>82</v>
      </c>
      <c r="BV102" s="130" t="s">
        <v>76</v>
      </c>
      <c r="BW102" s="130" t="s">
        <v>105</v>
      </c>
      <c r="BX102" s="130" t="s">
        <v>5</v>
      </c>
      <c r="CL102" s="130" t="s">
        <v>1</v>
      </c>
      <c r="CM102" s="130" t="s">
        <v>84</v>
      </c>
    </row>
    <row r="103" s="2" customFormat="1" ht="30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43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gSjIu/UUs/eq3uhbIT4xS1YSNkWkFARIOmYWyjezZ6L4TC5TyGqtiVTb25p6Nc6TIAuAv8h2lZrbmdNITLxzZg==" hashValue="DUaL4+ajqqqGD2yRe0ONRA+Z+KHqlWSQYS00lEVelphiDkm7+EFCkT63J1q8UCdYrHR9xZxJrt1lbJnqvtKxsA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2.1 - Sdružený objekt...'!C2" display="/"/>
    <hyperlink ref="A96" location="'SO-02.2 - Česle'!C2" display="/"/>
    <hyperlink ref="A97" location="'SO-02.3 - Trubní rozvody'!C2" display="/"/>
    <hyperlink ref="A98" location="'SO-02.5 - Chemické hospod...'!C2" display="/"/>
    <hyperlink ref="A99" location="'SO-02.6 - Obslužná komuni...'!C2" display="/"/>
    <hyperlink ref="A100" location="'SO-02.7 - Terénní úpravy ...'!C2" display="/"/>
    <hyperlink ref="A101" location="'SO-02.8 - Oplocení'!C2" display="/"/>
    <hyperlink ref="A102" location="'SO-02.9 - Příjezdová kom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Lukovany - Kanalizace a ČOV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26</v>
      </c>
      <c r="G12" s="37"/>
      <c r="H12" s="37"/>
      <c r="I12" s="139" t="s">
        <v>22</v>
      </c>
      <c r="J12" s="143" t="str">
        <f>'Rekapitulace stavby'!AN8</f>
        <v>11. 3. 2021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ROUND(J140,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ROUND((SUM(BE140:BE578)),  2)</f>
        <v>0</v>
      </c>
      <c r="G33" s="37"/>
      <c r="H33" s="37"/>
      <c r="I33" s="154">
        <v>0.20999999999999999</v>
      </c>
      <c r="J33" s="153">
        <f>ROUND(((SUM(BE140:BE578))*I33),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ROUND((SUM(BF140:BF578)),  2)</f>
        <v>0</v>
      </c>
      <c r="G34" s="37"/>
      <c r="H34" s="37"/>
      <c r="I34" s="154">
        <v>0.14999999999999999</v>
      </c>
      <c r="J34" s="153">
        <f>ROUND(((SUM(BF140:BF578))*I34),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ROUND((SUM(BG140:BG578)),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ROUND((SUM(BH140:BH578)),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ROUND((SUM(BI140:BI578)),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Lukovany - Kanalizace a ČOV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SO-02.1 - Sdružený objekt, ČS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11. 3. 2021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J140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114</v>
      </c>
      <c r="E97" s="181"/>
      <c r="F97" s="181"/>
      <c r="G97" s="181"/>
      <c r="H97" s="181"/>
      <c r="I97" s="181"/>
      <c r="J97" s="182">
        <f>J141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J142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116</v>
      </c>
      <c r="E99" s="187"/>
      <c r="F99" s="187"/>
      <c r="G99" s="187"/>
      <c r="H99" s="187"/>
      <c r="I99" s="187"/>
      <c r="J99" s="188">
        <f>J193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117</v>
      </c>
      <c r="E100" s="187"/>
      <c r="F100" s="187"/>
      <c r="G100" s="187"/>
      <c r="H100" s="187"/>
      <c r="I100" s="187"/>
      <c r="J100" s="188">
        <f>J216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118</v>
      </c>
      <c r="E101" s="187"/>
      <c r="F101" s="187"/>
      <c r="G101" s="187"/>
      <c r="H101" s="187"/>
      <c r="I101" s="187"/>
      <c r="J101" s="188">
        <f>J260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119</v>
      </c>
      <c r="E102" s="187"/>
      <c r="F102" s="187"/>
      <c r="G102" s="187"/>
      <c r="H102" s="187"/>
      <c r="I102" s="187"/>
      <c r="J102" s="188">
        <f>J297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120</v>
      </c>
      <c r="E103" s="187"/>
      <c r="F103" s="187"/>
      <c r="G103" s="187"/>
      <c r="H103" s="187"/>
      <c r="I103" s="187"/>
      <c r="J103" s="188">
        <f>J300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121</v>
      </c>
      <c r="E104" s="187"/>
      <c r="F104" s="187"/>
      <c r="G104" s="187"/>
      <c r="H104" s="187"/>
      <c r="I104" s="187"/>
      <c r="J104" s="188">
        <f>J318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122</v>
      </c>
      <c r="E105" s="187"/>
      <c r="F105" s="187"/>
      <c r="G105" s="187"/>
      <c r="H105" s="187"/>
      <c r="I105" s="187"/>
      <c r="J105" s="188">
        <f>J391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123</v>
      </c>
      <c r="E106" s="181"/>
      <c r="F106" s="181"/>
      <c r="G106" s="181"/>
      <c r="H106" s="181"/>
      <c r="I106" s="181"/>
      <c r="J106" s="182">
        <f>J393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124</v>
      </c>
      <c r="E107" s="187"/>
      <c r="F107" s="187"/>
      <c r="G107" s="187"/>
      <c r="H107" s="187"/>
      <c r="I107" s="187"/>
      <c r="J107" s="188">
        <f>J394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125</v>
      </c>
      <c r="E108" s="187"/>
      <c r="F108" s="187"/>
      <c r="G108" s="187"/>
      <c r="H108" s="187"/>
      <c r="I108" s="187"/>
      <c r="J108" s="188">
        <f>J410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126</v>
      </c>
      <c r="E109" s="187"/>
      <c r="F109" s="187"/>
      <c r="G109" s="187"/>
      <c r="H109" s="187"/>
      <c r="I109" s="187"/>
      <c r="J109" s="188">
        <f>J416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127</v>
      </c>
      <c r="E110" s="187"/>
      <c r="F110" s="187"/>
      <c r="G110" s="187"/>
      <c r="H110" s="187"/>
      <c r="I110" s="187"/>
      <c r="J110" s="188">
        <f>J426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128</v>
      </c>
      <c r="E111" s="187"/>
      <c r="F111" s="187"/>
      <c r="G111" s="187"/>
      <c r="H111" s="187"/>
      <c r="I111" s="187"/>
      <c r="J111" s="188">
        <f>J434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129</v>
      </c>
      <c r="E112" s="187"/>
      <c r="F112" s="187"/>
      <c r="G112" s="187"/>
      <c r="H112" s="187"/>
      <c r="I112" s="187"/>
      <c r="J112" s="188">
        <f>J448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130</v>
      </c>
      <c r="E113" s="187"/>
      <c r="F113" s="187"/>
      <c r="G113" s="187"/>
      <c r="H113" s="187"/>
      <c r="I113" s="187"/>
      <c r="J113" s="188">
        <f>J466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131</v>
      </c>
      <c r="E114" s="187"/>
      <c r="F114" s="187"/>
      <c r="G114" s="187"/>
      <c r="H114" s="187"/>
      <c r="I114" s="187"/>
      <c r="J114" s="188">
        <f>J476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132</v>
      </c>
      <c r="E115" s="187"/>
      <c r="F115" s="187"/>
      <c r="G115" s="187"/>
      <c r="H115" s="187"/>
      <c r="I115" s="187"/>
      <c r="J115" s="188">
        <f>J493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133</v>
      </c>
      <c r="E116" s="187"/>
      <c r="F116" s="187"/>
      <c r="G116" s="187"/>
      <c r="H116" s="187"/>
      <c r="I116" s="187"/>
      <c r="J116" s="188">
        <f>J518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134</v>
      </c>
      <c r="E117" s="187"/>
      <c r="F117" s="187"/>
      <c r="G117" s="187"/>
      <c r="H117" s="187"/>
      <c r="I117" s="187"/>
      <c r="J117" s="188">
        <f>J530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4"/>
      <c r="C118" s="185"/>
      <c r="D118" s="186" t="s">
        <v>135</v>
      </c>
      <c r="E118" s="187"/>
      <c r="F118" s="187"/>
      <c r="G118" s="187"/>
      <c r="H118" s="187"/>
      <c r="I118" s="187"/>
      <c r="J118" s="188">
        <f>J547</f>
        <v>0</v>
      </c>
      <c r="K118" s="185"/>
      <c r="L118" s="18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4"/>
      <c r="C119" s="185"/>
      <c r="D119" s="186" t="s">
        <v>136</v>
      </c>
      <c r="E119" s="187"/>
      <c r="F119" s="187"/>
      <c r="G119" s="187"/>
      <c r="H119" s="187"/>
      <c r="I119" s="187"/>
      <c r="J119" s="188">
        <f>J553</f>
        <v>0</v>
      </c>
      <c r="K119" s="185"/>
      <c r="L119" s="18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4"/>
      <c r="C120" s="185"/>
      <c r="D120" s="186" t="s">
        <v>137</v>
      </c>
      <c r="E120" s="187"/>
      <c r="F120" s="187"/>
      <c r="G120" s="187"/>
      <c r="H120" s="187"/>
      <c r="I120" s="187"/>
      <c r="J120" s="188">
        <f>J566</f>
        <v>0</v>
      </c>
      <c r="K120" s="185"/>
      <c r="L120" s="18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6" s="2" customFormat="1" ht="6.96" customHeight="1">
      <c r="A126" s="37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4.96" customHeight="1">
      <c r="A127" s="37"/>
      <c r="B127" s="38"/>
      <c r="C127" s="22" t="s">
        <v>138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16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9"/>
      <c r="D130" s="39"/>
      <c r="E130" s="173" t="str">
        <f>E7</f>
        <v>Lukovany - Kanalizace a ČOV</v>
      </c>
      <c r="F130" s="31"/>
      <c r="G130" s="31"/>
      <c r="H130" s="31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107</v>
      </c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9"/>
      <c r="D132" s="39"/>
      <c r="E132" s="75" t="str">
        <f>E9</f>
        <v>SO-02.1 - Sdružený objekt, ČS</v>
      </c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20</v>
      </c>
      <c r="D134" s="39"/>
      <c r="E134" s="39"/>
      <c r="F134" s="26" t="str">
        <f>F12</f>
        <v xml:space="preserve"> </v>
      </c>
      <c r="G134" s="39"/>
      <c r="H134" s="39"/>
      <c r="I134" s="31" t="s">
        <v>22</v>
      </c>
      <c r="J134" s="78" t="str">
        <f>IF(J12="","",J12)</f>
        <v>11. 3. 2021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5.15" customHeight="1">
      <c r="A136" s="37"/>
      <c r="B136" s="38"/>
      <c r="C136" s="31" t="s">
        <v>24</v>
      </c>
      <c r="D136" s="39"/>
      <c r="E136" s="39"/>
      <c r="F136" s="26" t="str">
        <f>E15</f>
        <v xml:space="preserve"> </v>
      </c>
      <c r="G136" s="39"/>
      <c r="H136" s="39"/>
      <c r="I136" s="31" t="s">
        <v>30</v>
      </c>
      <c r="J136" s="35" t="str">
        <f>E21</f>
        <v xml:space="preserve"> 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5.15" customHeight="1">
      <c r="A137" s="37"/>
      <c r="B137" s="38"/>
      <c r="C137" s="31" t="s">
        <v>28</v>
      </c>
      <c r="D137" s="39"/>
      <c r="E137" s="39"/>
      <c r="F137" s="26" t="str">
        <f>IF(E18="","",E18)</f>
        <v>Vyplň údaj</v>
      </c>
      <c r="G137" s="39"/>
      <c r="H137" s="39"/>
      <c r="I137" s="31" t="s">
        <v>32</v>
      </c>
      <c r="J137" s="35" t="str">
        <f>E24</f>
        <v xml:space="preserve"> </v>
      </c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1" customFormat="1" ht="29.28" customHeight="1">
      <c r="A139" s="190"/>
      <c r="B139" s="191"/>
      <c r="C139" s="192" t="s">
        <v>139</v>
      </c>
      <c r="D139" s="193" t="s">
        <v>59</v>
      </c>
      <c r="E139" s="193" t="s">
        <v>55</v>
      </c>
      <c r="F139" s="193" t="s">
        <v>56</v>
      </c>
      <c r="G139" s="193" t="s">
        <v>140</v>
      </c>
      <c r="H139" s="193" t="s">
        <v>141</v>
      </c>
      <c r="I139" s="193" t="s">
        <v>142</v>
      </c>
      <c r="J139" s="194" t="s">
        <v>111</v>
      </c>
      <c r="K139" s="195" t="s">
        <v>143</v>
      </c>
      <c r="L139" s="196"/>
      <c r="M139" s="99" t="s">
        <v>1</v>
      </c>
      <c r="N139" s="100" t="s">
        <v>38</v>
      </c>
      <c r="O139" s="100" t="s">
        <v>144</v>
      </c>
      <c r="P139" s="100" t="s">
        <v>145</v>
      </c>
      <c r="Q139" s="100" t="s">
        <v>146</v>
      </c>
      <c r="R139" s="100" t="s">
        <v>147</v>
      </c>
      <c r="S139" s="100" t="s">
        <v>148</v>
      </c>
      <c r="T139" s="101" t="s">
        <v>149</v>
      </c>
      <c r="U139" s="190"/>
      <c r="V139" s="190"/>
      <c r="W139" s="190"/>
      <c r="X139" s="190"/>
      <c r="Y139" s="190"/>
      <c r="Z139" s="190"/>
      <c r="AA139" s="190"/>
      <c r="AB139" s="190"/>
      <c r="AC139" s="190"/>
      <c r="AD139" s="190"/>
      <c r="AE139" s="190"/>
    </row>
    <row r="140" s="2" customFormat="1" ht="22.8" customHeight="1">
      <c r="A140" s="37"/>
      <c r="B140" s="38"/>
      <c r="C140" s="106" t="s">
        <v>150</v>
      </c>
      <c r="D140" s="39"/>
      <c r="E140" s="39"/>
      <c r="F140" s="39"/>
      <c r="G140" s="39"/>
      <c r="H140" s="39"/>
      <c r="I140" s="39"/>
      <c r="J140" s="197">
        <f>BK140</f>
        <v>0</v>
      </c>
      <c r="K140" s="39"/>
      <c r="L140" s="43"/>
      <c r="M140" s="102"/>
      <c r="N140" s="198"/>
      <c r="O140" s="103"/>
      <c r="P140" s="199">
        <f>P141+P393</f>
        <v>0</v>
      </c>
      <c r="Q140" s="103"/>
      <c r="R140" s="199">
        <f>R141+R393</f>
        <v>1811.6825362200002</v>
      </c>
      <c r="S140" s="103"/>
      <c r="T140" s="200">
        <f>T141+T393</f>
        <v>0.91085000000000005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73</v>
      </c>
      <c r="AU140" s="16" t="s">
        <v>113</v>
      </c>
      <c r="BK140" s="201">
        <f>BK141+BK393</f>
        <v>0</v>
      </c>
    </row>
    <row r="141" s="12" customFormat="1" ht="25.92" customHeight="1">
      <c r="A141" s="12"/>
      <c r="B141" s="202"/>
      <c r="C141" s="203"/>
      <c r="D141" s="204" t="s">
        <v>73</v>
      </c>
      <c r="E141" s="205" t="s">
        <v>151</v>
      </c>
      <c r="F141" s="205" t="s">
        <v>152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P142+P193+P216+P260+P297+P300+P318+P391</f>
        <v>0</v>
      </c>
      <c r="Q141" s="210"/>
      <c r="R141" s="211">
        <f>R142+R193+R216+R260+R297+R300+R318+R391</f>
        <v>1803.1629038200001</v>
      </c>
      <c r="S141" s="210"/>
      <c r="T141" s="212">
        <f>T142+T193+T216+T260+T297+T300+T318+T391</f>
        <v>0.91085000000000005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82</v>
      </c>
      <c r="AT141" s="214" t="s">
        <v>73</v>
      </c>
      <c r="AU141" s="214" t="s">
        <v>74</v>
      </c>
      <c r="AY141" s="213" t="s">
        <v>153</v>
      </c>
      <c r="BK141" s="215">
        <f>BK142+BK193+BK216+BK260+BK297+BK300+BK318+BK391</f>
        <v>0</v>
      </c>
    </row>
    <row r="142" s="12" customFormat="1" ht="22.8" customHeight="1">
      <c r="A142" s="12"/>
      <c r="B142" s="202"/>
      <c r="C142" s="203"/>
      <c r="D142" s="204" t="s">
        <v>73</v>
      </c>
      <c r="E142" s="216" t="s">
        <v>82</v>
      </c>
      <c r="F142" s="216" t="s">
        <v>154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SUM(P143:P192)</f>
        <v>0</v>
      </c>
      <c r="Q142" s="210"/>
      <c r="R142" s="211">
        <f>SUM(R143:R192)</f>
        <v>28.075799999999997</v>
      </c>
      <c r="S142" s="210"/>
      <c r="T142" s="212">
        <f>SUM(T143:T192)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82</v>
      </c>
      <c r="AT142" s="214" t="s">
        <v>73</v>
      </c>
      <c r="AU142" s="214" t="s">
        <v>82</v>
      </c>
      <c r="AY142" s="213" t="s">
        <v>153</v>
      </c>
      <c r="BK142" s="215">
        <f>SUM(BK143:BK192)</f>
        <v>0</v>
      </c>
    </row>
    <row r="143" s="2" customFormat="1" ht="33" customHeight="1">
      <c r="A143" s="37"/>
      <c r="B143" s="38"/>
      <c r="C143" s="218" t="s">
        <v>82</v>
      </c>
      <c r="D143" s="218" t="s">
        <v>155</v>
      </c>
      <c r="E143" s="219" t="s">
        <v>156</v>
      </c>
      <c r="F143" s="220" t="s">
        <v>157</v>
      </c>
      <c r="G143" s="221" t="s">
        <v>158</v>
      </c>
      <c r="H143" s="222">
        <v>720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39</v>
      </c>
      <c r="O143" s="90"/>
      <c r="P143" s="228">
        <f>O143*H143</f>
        <v>0</v>
      </c>
      <c r="Q143" s="228">
        <v>4.0000000000000003E-05</v>
      </c>
      <c r="R143" s="228">
        <f>Q143*H143</f>
        <v>0.028800000000000003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159</v>
      </c>
      <c r="AT143" s="230" t="s">
        <v>155</v>
      </c>
      <c r="AU143" s="230" t="s">
        <v>84</v>
      </c>
      <c r="AY143" s="16" t="s">
        <v>153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82</v>
      </c>
      <c r="BK143" s="231">
        <f>ROUND(I143*H143,2)</f>
        <v>0</v>
      </c>
      <c r="BL143" s="16" t="s">
        <v>159</v>
      </c>
      <c r="BM143" s="230" t="s">
        <v>160</v>
      </c>
    </row>
    <row r="144" s="13" customFormat="1">
      <c r="A144" s="13"/>
      <c r="B144" s="232"/>
      <c r="C144" s="233"/>
      <c r="D144" s="234" t="s">
        <v>161</v>
      </c>
      <c r="E144" s="235" t="s">
        <v>1</v>
      </c>
      <c r="F144" s="236" t="s">
        <v>162</v>
      </c>
      <c r="G144" s="233"/>
      <c r="H144" s="237">
        <v>720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161</v>
      </c>
      <c r="AU144" s="243" t="s">
        <v>84</v>
      </c>
      <c r="AV144" s="13" t="s">
        <v>84</v>
      </c>
      <c r="AW144" s="13" t="s">
        <v>31</v>
      </c>
      <c r="AX144" s="13" t="s">
        <v>82</v>
      </c>
      <c r="AY144" s="243" t="s">
        <v>153</v>
      </c>
    </row>
    <row r="145" s="2" customFormat="1" ht="33" customHeight="1">
      <c r="A145" s="37"/>
      <c r="B145" s="38"/>
      <c r="C145" s="218" t="s">
        <v>84</v>
      </c>
      <c r="D145" s="218" t="s">
        <v>155</v>
      </c>
      <c r="E145" s="219" t="s">
        <v>163</v>
      </c>
      <c r="F145" s="220" t="s">
        <v>164</v>
      </c>
      <c r="G145" s="221" t="s">
        <v>165</v>
      </c>
      <c r="H145" s="222">
        <v>120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39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159</v>
      </c>
      <c r="AT145" s="230" t="s">
        <v>155</v>
      </c>
      <c r="AU145" s="230" t="s">
        <v>84</v>
      </c>
      <c r="AY145" s="16" t="s">
        <v>153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82</v>
      </c>
      <c r="BK145" s="231">
        <f>ROUND(I145*H145,2)</f>
        <v>0</v>
      </c>
      <c r="BL145" s="16" t="s">
        <v>159</v>
      </c>
      <c r="BM145" s="230" t="s">
        <v>166</v>
      </c>
    </row>
    <row r="146" s="13" customFormat="1">
      <c r="A146" s="13"/>
      <c r="B146" s="232"/>
      <c r="C146" s="233"/>
      <c r="D146" s="234" t="s">
        <v>161</v>
      </c>
      <c r="E146" s="235" t="s">
        <v>1</v>
      </c>
      <c r="F146" s="236" t="s">
        <v>167</v>
      </c>
      <c r="G146" s="233"/>
      <c r="H146" s="237">
        <v>120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161</v>
      </c>
      <c r="AU146" s="243" t="s">
        <v>84</v>
      </c>
      <c r="AV146" s="13" t="s">
        <v>84</v>
      </c>
      <c r="AW146" s="13" t="s">
        <v>31</v>
      </c>
      <c r="AX146" s="13" t="s">
        <v>82</v>
      </c>
      <c r="AY146" s="243" t="s">
        <v>153</v>
      </c>
    </row>
    <row r="147" s="2" customFormat="1" ht="44.25" customHeight="1">
      <c r="A147" s="37"/>
      <c r="B147" s="38"/>
      <c r="C147" s="218" t="s">
        <v>168</v>
      </c>
      <c r="D147" s="218" t="s">
        <v>155</v>
      </c>
      <c r="E147" s="219" t="s">
        <v>169</v>
      </c>
      <c r="F147" s="220" t="s">
        <v>170</v>
      </c>
      <c r="G147" s="221" t="s">
        <v>171</v>
      </c>
      <c r="H147" s="222">
        <v>1050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39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159</v>
      </c>
      <c r="AT147" s="230" t="s">
        <v>155</v>
      </c>
      <c r="AU147" s="230" t="s">
        <v>84</v>
      </c>
      <c r="AY147" s="16" t="s">
        <v>153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82</v>
      </c>
      <c r="BK147" s="231">
        <f>ROUND(I147*H147,2)</f>
        <v>0</v>
      </c>
      <c r="BL147" s="16" t="s">
        <v>159</v>
      </c>
      <c r="BM147" s="230" t="s">
        <v>172</v>
      </c>
    </row>
    <row r="148" s="13" customFormat="1">
      <c r="A148" s="13"/>
      <c r="B148" s="232"/>
      <c r="C148" s="233"/>
      <c r="D148" s="234" t="s">
        <v>161</v>
      </c>
      <c r="E148" s="235" t="s">
        <v>1</v>
      </c>
      <c r="F148" s="236" t="s">
        <v>173</v>
      </c>
      <c r="G148" s="233"/>
      <c r="H148" s="237">
        <v>1050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161</v>
      </c>
      <c r="AU148" s="243" t="s">
        <v>84</v>
      </c>
      <c r="AV148" s="13" t="s">
        <v>84</v>
      </c>
      <c r="AW148" s="13" t="s">
        <v>31</v>
      </c>
      <c r="AX148" s="13" t="s">
        <v>82</v>
      </c>
      <c r="AY148" s="243" t="s">
        <v>153</v>
      </c>
    </row>
    <row r="149" s="2" customFormat="1" ht="44.25" customHeight="1">
      <c r="A149" s="37"/>
      <c r="B149" s="38"/>
      <c r="C149" s="218" t="s">
        <v>159</v>
      </c>
      <c r="D149" s="218" t="s">
        <v>155</v>
      </c>
      <c r="E149" s="219" t="s">
        <v>174</v>
      </c>
      <c r="F149" s="220" t="s">
        <v>175</v>
      </c>
      <c r="G149" s="221" t="s">
        <v>171</v>
      </c>
      <c r="H149" s="222">
        <v>1050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39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159</v>
      </c>
      <c r="AT149" s="230" t="s">
        <v>155</v>
      </c>
      <c r="AU149" s="230" t="s">
        <v>84</v>
      </c>
      <c r="AY149" s="16" t="s">
        <v>153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82</v>
      </c>
      <c r="BK149" s="231">
        <f>ROUND(I149*H149,2)</f>
        <v>0</v>
      </c>
      <c r="BL149" s="16" t="s">
        <v>159</v>
      </c>
      <c r="BM149" s="230" t="s">
        <v>176</v>
      </c>
    </row>
    <row r="150" s="13" customFormat="1">
      <c r="A150" s="13"/>
      <c r="B150" s="232"/>
      <c r="C150" s="233"/>
      <c r="D150" s="234" t="s">
        <v>161</v>
      </c>
      <c r="E150" s="235" t="s">
        <v>1</v>
      </c>
      <c r="F150" s="236" t="s">
        <v>173</v>
      </c>
      <c r="G150" s="233"/>
      <c r="H150" s="237">
        <v>1050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161</v>
      </c>
      <c r="AU150" s="243" t="s">
        <v>84</v>
      </c>
      <c r="AV150" s="13" t="s">
        <v>84</v>
      </c>
      <c r="AW150" s="13" t="s">
        <v>31</v>
      </c>
      <c r="AX150" s="13" t="s">
        <v>82</v>
      </c>
      <c r="AY150" s="243" t="s">
        <v>153</v>
      </c>
    </row>
    <row r="151" s="2" customFormat="1" ht="44.25" customHeight="1">
      <c r="A151" s="37"/>
      <c r="B151" s="38"/>
      <c r="C151" s="218" t="s">
        <v>177</v>
      </c>
      <c r="D151" s="218" t="s">
        <v>155</v>
      </c>
      <c r="E151" s="219" t="s">
        <v>178</v>
      </c>
      <c r="F151" s="220" t="s">
        <v>179</v>
      </c>
      <c r="G151" s="221" t="s">
        <v>171</v>
      </c>
      <c r="H151" s="222">
        <v>20.399999999999999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39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159</v>
      </c>
      <c r="AT151" s="230" t="s">
        <v>155</v>
      </c>
      <c r="AU151" s="230" t="s">
        <v>84</v>
      </c>
      <c r="AY151" s="16" t="s">
        <v>153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82</v>
      </c>
      <c r="BK151" s="231">
        <f>ROUND(I151*H151,2)</f>
        <v>0</v>
      </c>
      <c r="BL151" s="16" t="s">
        <v>159</v>
      </c>
      <c r="BM151" s="230" t="s">
        <v>180</v>
      </c>
    </row>
    <row r="152" s="13" customFormat="1">
      <c r="A152" s="13"/>
      <c r="B152" s="232"/>
      <c r="C152" s="233"/>
      <c r="D152" s="234" t="s">
        <v>161</v>
      </c>
      <c r="E152" s="235" t="s">
        <v>1</v>
      </c>
      <c r="F152" s="236" t="s">
        <v>181</v>
      </c>
      <c r="G152" s="233"/>
      <c r="H152" s="237">
        <v>20.399999999999999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161</v>
      </c>
      <c r="AU152" s="243" t="s">
        <v>84</v>
      </c>
      <c r="AV152" s="13" t="s">
        <v>84</v>
      </c>
      <c r="AW152" s="13" t="s">
        <v>31</v>
      </c>
      <c r="AX152" s="13" t="s">
        <v>82</v>
      </c>
      <c r="AY152" s="243" t="s">
        <v>153</v>
      </c>
    </row>
    <row r="153" s="2" customFormat="1" ht="100.5" customHeight="1">
      <c r="A153" s="37"/>
      <c r="B153" s="38"/>
      <c r="C153" s="218" t="s">
        <v>182</v>
      </c>
      <c r="D153" s="218" t="s">
        <v>155</v>
      </c>
      <c r="E153" s="219" t="s">
        <v>183</v>
      </c>
      <c r="F153" s="220" t="s">
        <v>184</v>
      </c>
      <c r="G153" s="221" t="s">
        <v>171</v>
      </c>
      <c r="H153" s="222">
        <v>16.064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39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159</v>
      </c>
      <c r="AT153" s="230" t="s">
        <v>155</v>
      </c>
      <c r="AU153" s="230" t="s">
        <v>84</v>
      </c>
      <c r="AY153" s="16" t="s">
        <v>153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82</v>
      </c>
      <c r="BK153" s="231">
        <f>ROUND(I153*H153,2)</f>
        <v>0</v>
      </c>
      <c r="BL153" s="16" t="s">
        <v>159</v>
      </c>
      <c r="BM153" s="230" t="s">
        <v>185</v>
      </c>
    </row>
    <row r="154" s="13" customFormat="1">
      <c r="A154" s="13"/>
      <c r="B154" s="232"/>
      <c r="C154" s="233"/>
      <c r="D154" s="234" t="s">
        <v>161</v>
      </c>
      <c r="E154" s="235" t="s">
        <v>1</v>
      </c>
      <c r="F154" s="236" t="s">
        <v>186</v>
      </c>
      <c r="G154" s="233"/>
      <c r="H154" s="237">
        <v>16.064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161</v>
      </c>
      <c r="AU154" s="243" t="s">
        <v>84</v>
      </c>
      <c r="AV154" s="13" t="s">
        <v>84</v>
      </c>
      <c r="AW154" s="13" t="s">
        <v>31</v>
      </c>
      <c r="AX154" s="13" t="s">
        <v>82</v>
      </c>
      <c r="AY154" s="243" t="s">
        <v>153</v>
      </c>
    </row>
    <row r="155" s="2" customFormat="1" ht="44.25" customHeight="1">
      <c r="A155" s="37"/>
      <c r="B155" s="38"/>
      <c r="C155" s="218" t="s">
        <v>187</v>
      </c>
      <c r="D155" s="218" t="s">
        <v>155</v>
      </c>
      <c r="E155" s="219" t="s">
        <v>188</v>
      </c>
      <c r="F155" s="220" t="s">
        <v>189</v>
      </c>
      <c r="G155" s="221" t="s">
        <v>171</v>
      </c>
      <c r="H155" s="222">
        <v>85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39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159</v>
      </c>
      <c r="AT155" s="230" t="s">
        <v>155</v>
      </c>
      <c r="AU155" s="230" t="s">
        <v>84</v>
      </c>
      <c r="AY155" s="16" t="s">
        <v>153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82</v>
      </c>
      <c r="BK155" s="231">
        <f>ROUND(I155*H155,2)</f>
        <v>0</v>
      </c>
      <c r="BL155" s="16" t="s">
        <v>159</v>
      </c>
      <c r="BM155" s="230" t="s">
        <v>190</v>
      </c>
    </row>
    <row r="156" s="13" customFormat="1">
      <c r="A156" s="13"/>
      <c r="B156" s="232"/>
      <c r="C156" s="233"/>
      <c r="D156" s="234" t="s">
        <v>161</v>
      </c>
      <c r="E156" s="235" t="s">
        <v>1</v>
      </c>
      <c r="F156" s="236" t="s">
        <v>191</v>
      </c>
      <c r="G156" s="233"/>
      <c r="H156" s="237">
        <v>85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161</v>
      </c>
      <c r="AU156" s="243" t="s">
        <v>84</v>
      </c>
      <c r="AV156" s="13" t="s">
        <v>84</v>
      </c>
      <c r="AW156" s="13" t="s">
        <v>31</v>
      </c>
      <c r="AX156" s="13" t="s">
        <v>82</v>
      </c>
      <c r="AY156" s="243" t="s">
        <v>153</v>
      </c>
    </row>
    <row r="157" s="2" customFormat="1" ht="44.25" customHeight="1">
      <c r="A157" s="37"/>
      <c r="B157" s="38"/>
      <c r="C157" s="218" t="s">
        <v>192</v>
      </c>
      <c r="D157" s="218" t="s">
        <v>155</v>
      </c>
      <c r="E157" s="219" t="s">
        <v>193</v>
      </c>
      <c r="F157" s="220" t="s">
        <v>194</v>
      </c>
      <c r="G157" s="221" t="s">
        <v>171</v>
      </c>
      <c r="H157" s="222">
        <v>85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39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159</v>
      </c>
      <c r="AT157" s="230" t="s">
        <v>155</v>
      </c>
      <c r="AU157" s="230" t="s">
        <v>84</v>
      </c>
      <c r="AY157" s="16" t="s">
        <v>153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82</v>
      </c>
      <c r="BK157" s="231">
        <f>ROUND(I157*H157,2)</f>
        <v>0</v>
      </c>
      <c r="BL157" s="16" t="s">
        <v>159</v>
      </c>
      <c r="BM157" s="230" t="s">
        <v>195</v>
      </c>
    </row>
    <row r="158" s="13" customFormat="1">
      <c r="A158" s="13"/>
      <c r="B158" s="232"/>
      <c r="C158" s="233"/>
      <c r="D158" s="234" t="s">
        <v>161</v>
      </c>
      <c r="E158" s="235" t="s">
        <v>1</v>
      </c>
      <c r="F158" s="236" t="s">
        <v>191</v>
      </c>
      <c r="G158" s="233"/>
      <c r="H158" s="237">
        <v>85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161</v>
      </c>
      <c r="AU158" s="243" t="s">
        <v>84</v>
      </c>
      <c r="AV158" s="13" t="s">
        <v>84</v>
      </c>
      <c r="AW158" s="13" t="s">
        <v>31</v>
      </c>
      <c r="AX158" s="13" t="s">
        <v>82</v>
      </c>
      <c r="AY158" s="243" t="s">
        <v>153</v>
      </c>
    </row>
    <row r="159" s="2" customFormat="1" ht="33" customHeight="1">
      <c r="A159" s="37"/>
      <c r="B159" s="38"/>
      <c r="C159" s="218" t="s">
        <v>196</v>
      </c>
      <c r="D159" s="218" t="s">
        <v>155</v>
      </c>
      <c r="E159" s="219" t="s">
        <v>197</v>
      </c>
      <c r="F159" s="220" t="s">
        <v>198</v>
      </c>
      <c r="G159" s="221" t="s">
        <v>199</v>
      </c>
      <c r="H159" s="222">
        <v>280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39</v>
      </c>
      <c r="O159" s="90"/>
      <c r="P159" s="228">
        <f>O159*H159</f>
        <v>0</v>
      </c>
      <c r="Q159" s="228">
        <v>0.019</v>
      </c>
      <c r="R159" s="228">
        <f>Q159*H159</f>
        <v>5.3200000000000003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159</v>
      </c>
      <c r="AT159" s="230" t="s">
        <v>155</v>
      </c>
      <c r="AU159" s="230" t="s">
        <v>84</v>
      </c>
      <c r="AY159" s="16" t="s">
        <v>153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82</v>
      </c>
      <c r="BK159" s="231">
        <f>ROUND(I159*H159,2)</f>
        <v>0</v>
      </c>
      <c r="BL159" s="16" t="s">
        <v>159</v>
      </c>
      <c r="BM159" s="230" t="s">
        <v>200</v>
      </c>
    </row>
    <row r="160" s="13" customFormat="1">
      <c r="A160" s="13"/>
      <c r="B160" s="232"/>
      <c r="C160" s="233"/>
      <c r="D160" s="234" t="s">
        <v>161</v>
      </c>
      <c r="E160" s="235" t="s">
        <v>1</v>
      </c>
      <c r="F160" s="236" t="s">
        <v>201</v>
      </c>
      <c r="G160" s="233"/>
      <c r="H160" s="237">
        <v>280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161</v>
      </c>
      <c r="AU160" s="243" t="s">
        <v>84</v>
      </c>
      <c r="AV160" s="13" t="s">
        <v>84</v>
      </c>
      <c r="AW160" s="13" t="s">
        <v>31</v>
      </c>
      <c r="AX160" s="13" t="s">
        <v>82</v>
      </c>
      <c r="AY160" s="243" t="s">
        <v>153</v>
      </c>
    </row>
    <row r="161" s="2" customFormat="1" ht="21.75" customHeight="1">
      <c r="A161" s="37"/>
      <c r="B161" s="38"/>
      <c r="C161" s="218" t="s">
        <v>202</v>
      </c>
      <c r="D161" s="218" t="s">
        <v>155</v>
      </c>
      <c r="E161" s="219" t="s">
        <v>203</v>
      </c>
      <c r="F161" s="220" t="s">
        <v>204</v>
      </c>
      <c r="G161" s="221" t="s">
        <v>199</v>
      </c>
      <c r="H161" s="222">
        <v>280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39</v>
      </c>
      <c r="O161" s="90"/>
      <c r="P161" s="228">
        <f>O161*H161</f>
        <v>0</v>
      </c>
      <c r="Q161" s="228">
        <v>0.021600000000000001</v>
      </c>
      <c r="R161" s="228">
        <f>Q161*H161</f>
        <v>6.048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159</v>
      </c>
      <c r="AT161" s="230" t="s">
        <v>155</v>
      </c>
      <c r="AU161" s="230" t="s">
        <v>84</v>
      </c>
      <c r="AY161" s="16" t="s">
        <v>153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82</v>
      </c>
      <c r="BK161" s="231">
        <f>ROUND(I161*H161,2)</f>
        <v>0</v>
      </c>
      <c r="BL161" s="16" t="s">
        <v>159</v>
      </c>
      <c r="BM161" s="230" t="s">
        <v>205</v>
      </c>
    </row>
    <row r="162" s="13" customFormat="1">
      <c r="A162" s="13"/>
      <c r="B162" s="232"/>
      <c r="C162" s="233"/>
      <c r="D162" s="234" t="s">
        <v>161</v>
      </c>
      <c r="E162" s="235" t="s">
        <v>1</v>
      </c>
      <c r="F162" s="236" t="s">
        <v>201</v>
      </c>
      <c r="G162" s="233"/>
      <c r="H162" s="237">
        <v>280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161</v>
      </c>
      <c r="AU162" s="243" t="s">
        <v>84</v>
      </c>
      <c r="AV162" s="13" t="s">
        <v>84</v>
      </c>
      <c r="AW162" s="13" t="s">
        <v>31</v>
      </c>
      <c r="AX162" s="13" t="s">
        <v>82</v>
      </c>
      <c r="AY162" s="243" t="s">
        <v>153</v>
      </c>
    </row>
    <row r="163" s="2" customFormat="1" ht="16.5" customHeight="1">
      <c r="A163" s="37"/>
      <c r="B163" s="38"/>
      <c r="C163" s="244" t="s">
        <v>206</v>
      </c>
      <c r="D163" s="244" t="s">
        <v>207</v>
      </c>
      <c r="E163" s="245" t="s">
        <v>208</v>
      </c>
      <c r="F163" s="246" t="s">
        <v>209</v>
      </c>
      <c r="G163" s="247" t="s">
        <v>210</v>
      </c>
      <c r="H163" s="248">
        <v>16.678999999999998</v>
      </c>
      <c r="I163" s="249"/>
      <c r="J163" s="250">
        <f>ROUND(I163*H163,2)</f>
        <v>0</v>
      </c>
      <c r="K163" s="251"/>
      <c r="L163" s="252"/>
      <c r="M163" s="253" t="s">
        <v>1</v>
      </c>
      <c r="N163" s="254" t="s">
        <v>39</v>
      </c>
      <c r="O163" s="90"/>
      <c r="P163" s="228">
        <f>O163*H163</f>
        <v>0</v>
      </c>
      <c r="Q163" s="228">
        <v>1</v>
      </c>
      <c r="R163" s="228">
        <f>Q163*H163</f>
        <v>16.678999999999998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192</v>
      </c>
      <c r="AT163" s="230" t="s">
        <v>207</v>
      </c>
      <c r="AU163" s="230" t="s">
        <v>84</v>
      </c>
      <c r="AY163" s="16" t="s">
        <v>153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82</v>
      </c>
      <c r="BK163" s="231">
        <f>ROUND(I163*H163,2)</f>
        <v>0</v>
      </c>
      <c r="BL163" s="16" t="s">
        <v>159</v>
      </c>
      <c r="BM163" s="230" t="s">
        <v>211</v>
      </c>
    </row>
    <row r="164" s="13" customFormat="1">
      <c r="A164" s="13"/>
      <c r="B164" s="232"/>
      <c r="C164" s="233"/>
      <c r="D164" s="234" t="s">
        <v>161</v>
      </c>
      <c r="E164" s="235" t="s">
        <v>1</v>
      </c>
      <c r="F164" s="236" t="s">
        <v>212</v>
      </c>
      <c r="G164" s="233"/>
      <c r="H164" s="237">
        <v>16.678999999999998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161</v>
      </c>
      <c r="AU164" s="243" t="s">
        <v>84</v>
      </c>
      <c r="AV164" s="13" t="s">
        <v>84</v>
      </c>
      <c r="AW164" s="13" t="s">
        <v>31</v>
      </c>
      <c r="AX164" s="13" t="s">
        <v>82</v>
      </c>
      <c r="AY164" s="243" t="s">
        <v>153</v>
      </c>
    </row>
    <row r="165" s="2" customFormat="1" ht="55.5" customHeight="1">
      <c r="A165" s="37"/>
      <c r="B165" s="38"/>
      <c r="C165" s="218" t="s">
        <v>213</v>
      </c>
      <c r="D165" s="218" t="s">
        <v>155</v>
      </c>
      <c r="E165" s="219" t="s">
        <v>214</v>
      </c>
      <c r="F165" s="220" t="s">
        <v>215</v>
      </c>
      <c r="G165" s="221" t="s">
        <v>171</v>
      </c>
      <c r="H165" s="222">
        <v>660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39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159</v>
      </c>
      <c r="AT165" s="230" t="s">
        <v>155</v>
      </c>
      <c r="AU165" s="230" t="s">
        <v>84</v>
      </c>
      <c r="AY165" s="16" t="s">
        <v>153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82</v>
      </c>
      <c r="BK165" s="231">
        <f>ROUND(I165*H165,2)</f>
        <v>0</v>
      </c>
      <c r="BL165" s="16" t="s">
        <v>159</v>
      </c>
      <c r="BM165" s="230" t="s">
        <v>216</v>
      </c>
    </row>
    <row r="166" s="13" customFormat="1">
      <c r="A166" s="13"/>
      <c r="B166" s="232"/>
      <c r="C166" s="233"/>
      <c r="D166" s="234" t="s">
        <v>161</v>
      </c>
      <c r="E166" s="235" t="s">
        <v>1</v>
      </c>
      <c r="F166" s="236" t="s">
        <v>217</v>
      </c>
      <c r="G166" s="233"/>
      <c r="H166" s="237">
        <v>660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161</v>
      </c>
      <c r="AU166" s="243" t="s">
        <v>84</v>
      </c>
      <c r="AV166" s="13" t="s">
        <v>84</v>
      </c>
      <c r="AW166" s="13" t="s">
        <v>31</v>
      </c>
      <c r="AX166" s="13" t="s">
        <v>82</v>
      </c>
      <c r="AY166" s="243" t="s">
        <v>153</v>
      </c>
    </row>
    <row r="167" s="2" customFormat="1" ht="55.5" customHeight="1">
      <c r="A167" s="37"/>
      <c r="B167" s="38"/>
      <c r="C167" s="218" t="s">
        <v>218</v>
      </c>
      <c r="D167" s="218" t="s">
        <v>155</v>
      </c>
      <c r="E167" s="219" t="s">
        <v>219</v>
      </c>
      <c r="F167" s="220" t="s">
        <v>220</v>
      </c>
      <c r="G167" s="221" t="s">
        <v>171</v>
      </c>
      <c r="H167" s="222">
        <v>300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39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159</v>
      </c>
      <c r="AT167" s="230" t="s">
        <v>155</v>
      </c>
      <c r="AU167" s="230" t="s">
        <v>84</v>
      </c>
      <c r="AY167" s="16" t="s">
        <v>153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82</v>
      </c>
      <c r="BK167" s="231">
        <f>ROUND(I167*H167,2)</f>
        <v>0</v>
      </c>
      <c r="BL167" s="16" t="s">
        <v>159</v>
      </c>
      <c r="BM167" s="230" t="s">
        <v>221</v>
      </c>
    </row>
    <row r="168" s="13" customFormat="1">
      <c r="A168" s="13"/>
      <c r="B168" s="232"/>
      <c r="C168" s="233"/>
      <c r="D168" s="234" t="s">
        <v>161</v>
      </c>
      <c r="E168" s="235" t="s">
        <v>1</v>
      </c>
      <c r="F168" s="236" t="s">
        <v>222</v>
      </c>
      <c r="G168" s="233"/>
      <c r="H168" s="237">
        <v>300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161</v>
      </c>
      <c r="AU168" s="243" t="s">
        <v>84</v>
      </c>
      <c r="AV168" s="13" t="s">
        <v>84</v>
      </c>
      <c r="AW168" s="13" t="s">
        <v>31</v>
      </c>
      <c r="AX168" s="13" t="s">
        <v>82</v>
      </c>
      <c r="AY168" s="243" t="s">
        <v>153</v>
      </c>
    </row>
    <row r="169" s="2" customFormat="1" ht="66.75" customHeight="1">
      <c r="A169" s="37"/>
      <c r="B169" s="38"/>
      <c r="C169" s="218" t="s">
        <v>223</v>
      </c>
      <c r="D169" s="218" t="s">
        <v>155</v>
      </c>
      <c r="E169" s="219" t="s">
        <v>224</v>
      </c>
      <c r="F169" s="220" t="s">
        <v>225</v>
      </c>
      <c r="G169" s="221" t="s">
        <v>171</v>
      </c>
      <c r="H169" s="222">
        <v>2100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39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159</v>
      </c>
      <c r="AT169" s="230" t="s">
        <v>155</v>
      </c>
      <c r="AU169" s="230" t="s">
        <v>84</v>
      </c>
      <c r="AY169" s="16" t="s">
        <v>153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82</v>
      </c>
      <c r="BK169" s="231">
        <f>ROUND(I169*H169,2)</f>
        <v>0</v>
      </c>
      <c r="BL169" s="16" t="s">
        <v>159</v>
      </c>
      <c r="BM169" s="230" t="s">
        <v>226</v>
      </c>
    </row>
    <row r="170" s="13" customFormat="1">
      <c r="A170" s="13"/>
      <c r="B170" s="232"/>
      <c r="C170" s="233"/>
      <c r="D170" s="234" t="s">
        <v>161</v>
      </c>
      <c r="E170" s="235" t="s">
        <v>1</v>
      </c>
      <c r="F170" s="236" t="s">
        <v>222</v>
      </c>
      <c r="G170" s="233"/>
      <c r="H170" s="237">
        <v>300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161</v>
      </c>
      <c r="AU170" s="243" t="s">
        <v>84</v>
      </c>
      <c r="AV170" s="13" t="s">
        <v>84</v>
      </c>
      <c r="AW170" s="13" t="s">
        <v>31</v>
      </c>
      <c r="AX170" s="13" t="s">
        <v>82</v>
      </c>
      <c r="AY170" s="243" t="s">
        <v>153</v>
      </c>
    </row>
    <row r="171" s="13" customFormat="1">
      <c r="A171" s="13"/>
      <c r="B171" s="232"/>
      <c r="C171" s="233"/>
      <c r="D171" s="234" t="s">
        <v>161</v>
      </c>
      <c r="E171" s="233"/>
      <c r="F171" s="236" t="s">
        <v>227</v>
      </c>
      <c r="G171" s="233"/>
      <c r="H171" s="237">
        <v>2100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161</v>
      </c>
      <c r="AU171" s="243" t="s">
        <v>84</v>
      </c>
      <c r="AV171" s="13" t="s">
        <v>84</v>
      </c>
      <c r="AW171" s="13" t="s">
        <v>4</v>
      </c>
      <c r="AX171" s="13" t="s">
        <v>82</v>
      </c>
      <c r="AY171" s="243" t="s">
        <v>153</v>
      </c>
    </row>
    <row r="172" s="2" customFormat="1" ht="55.5" customHeight="1">
      <c r="A172" s="37"/>
      <c r="B172" s="38"/>
      <c r="C172" s="218" t="s">
        <v>8</v>
      </c>
      <c r="D172" s="218" t="s">
        <v>155</v>
      </c>
      <c r="E172" s="219" t="s">
        <v>228</v>
      </c>
      <c r="F172" s="220" t="s">
        <v>229</v>
      </c>
      <c r="G172" s="221" t="s">
        <v>171</v>
      </c>
      <c r="H172" s="222">
        <v>170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39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159</v>
      </c>
      <c r="AT172" s="230" t="s">
        <v>155</v>
      </c>
      <c r="AU172" s="230" t="s">
        <v>84</v>
      </c>
      <c r="AY172" s="16" t="s">
        <v>153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82</v>
      </c>
      <c r="BK172" s="231">
        <f>ROUND(I172*H172,2)</f>
        <v>0</v>
      </c>
      <c r="BL172" s="16" t="s">
        <v>159</v>
      </c>
      <c r="BM172" s="230" t="s">
        <v>230</v>
      </c>
    </row>
    <row r="173" s="13" customFormat="1">
      <c r="A173" s="13"/>
      <c r="B173" s="232"/>
      <c r="C173" s="233"/>
      <c r="D173" s="234" t="s">
        <v>161</v>
      </c>
      <c r="E173" s="235" t="s">
        <v>1</v>
      </c>
      <c r="F173" s="236" t="s">
        <v>231</v>
      </c>
      <c r="G173" s="233"/>
      <c r="H173" s="237">
        <v>170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161</v>
      </c>
      <c r="AU173" s="243" t="s">
        <v>84</v>
      </c>
      <c r="AV173" s="13" t="s">
        <v>84</v>
      </c>
      <c r="AW173" s="13" t="s">
        <v>31</v>
      </c>
      <c r="AX173" s="13" t="s">
        <v>82</v>
      </c>
      <c r="AY173" s="243" t="s">
        <v>153</v>
      </c>
    </row>
    <row r="174" s="2" customFormat="1" ht="66.75" customHeight="1">
      <c r="A174" s="37"/>
      <c r="B174" s="38"/>
      <c r="C174" s="218" t="s">
        <v>232</v>
      </c>
      <c r="D174" s="218" t="s">
        <v>155</v>
      </c>
      <c r="E174" s="219" t="s">
        <v>233</v>
      </c>
      <c r="F174" s="220" t="s">
        <v>234</v>
      </c>
      <c r="G174" s="221" t="s">
        <v>171</v>
      </c>
      <c r="H174" s="222">
        <v>1190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39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159</v>
      </c>
      <c r="AT174" s="230" t="s">
        <v>155</v>
      </c>
      <c r="AU174" s="230" t="s">
        <v>84</v>
      </c>
      <c r="AY174" s="16" t="s">
        <v>153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82</v>
      </c>
      <c r="BK174" s="231">
        <f>ROUND(I174*H174,2)</f>
        <v>0</v>
      </c>
      <c r="BL174" s="16" t="s">
        <v>159</v>
      </c>
      <c r="BM174" s="230" t="s">
        <v>235</v>
      </c>
    </row>
    <row r="175" s="13" customFormat="1">
      <c r="A175" s="13"/>
      <c r="B175" s="232"/>
      <c r="C175" s="233"/>
      <c r="D175" s="234" t="s">
        <v>161</v>
      </c>
      <c r="E175" s="235" t="s">
        <v>1</v>
      </c>
      <c r="F175" s="236" t="s">
        <v>231</v>
      </c>
      <c r="G175" s="233"/>
      <c r="H175" s="237">
        <v>170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161</v>
      </c>
      <c r="AU175" s="243" t="s">
        <v>84</v>
      </c>
      <c r="AV175" s="13" t="s">
        <v>84</v>
      </c>
      <c r="AW175" s="13" t="s">
        <v>31</v>
      </c>
      <c r="AX175" s="13" t="s">
        <v>82</v>
      </c>
      <c r="AY175" s="243" t="s">
        <v>153</v>
      </c>
    </row>
    <row r="176" s="13" customFormat="1">
      <c r="A176" s="13"/>
      <c r="B176" s="232"/>
      <c r="C176" s="233"/>
      <c r="D176" s="234" t="s">
        <v>161</v>
      </c>
      <c r="E176" s="233"/>
      <c r="F176" s="236" t="s">
        <v>236</v>
      </c>
      <c r="G176" s="233"/>
      <c r="H176" s="237">
        <v>1190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161</v>
      </c>
      <c r="AU176" s="243" t="s">
        <v>84</v>
      </c>
      <c r="AV176" s="13" t="s">
        <v>84</v>
      </c>
      <c r="AW176" s="13" t="s">
        <v>4</v>
      </c>
      <c r="AX176" s="13" t="s">
        <v>82</v>
      </c>
      <c r="AY176" s="243" t="s">
        <v>153</v>
      </c>
    </row>
    <row r="177" s="2" customFormat="1" ht="44.25" customHeight="1">
      <c r="A177" s="37"/>
      <c r="B177" s="38"/>
      <c r="C177" s="218" t="s">
        <v>237</v>
      </c>
      <c r="D177" s="218" t="s">
        <v>155</v>
      </c>
      <c r="E177" s="219" t="s">
        <v>238</v>
      </c>
      <c r="F177" s="220" t="s">
        <v>239</v>
      </c>
      <c r="G177" s="221" t="s">
        <v>171</v>
      </c>
      <c r="H177" s="222">
        <v>40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39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159</v>
      </c>
      <c r="AT177" s="230" t="s">
        <v>155</v>
      </c>
      <c r="AU177" s="230" t="s">
        <v>84</v>
      </c>
      <c r="AY177" s="16" t="s">
        <v>153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82</v>
      </c>
      <c r="BK177" s="231">
        <f>ROUND(I177*H177,2)</f>
        <v>0</v>
      </c>
      <c r="BL177" s="16" t="s">
        <v>159</v>
      </c>
      <c r="BM177" s="230" t="s">
        <v>240</v>
      </c>
    </row>
    <row r="178" s="13" customFormat="1">
      <c r="A178" s="13"/>
      <c r="B178" s="232"/>
      <c r="C178" s="233"/>
      <c r="D178" s="234" t="s">
        <v>161</v>
      </c>
      <c r="E178" s="235" t="s">
        <v>1</v>
      </c>
      <c r="F178" s="236" t="s">
        <v>241</v>
      </c>
      <c r="G178" s="233"/>
      <c r="H178" s="237">
        <v>40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161</v>
      </c>
      <c r="AU178" s="243" t="s">
        <v>84</v>
      </c>
      <c r="AV178" s="13" t="s">
        <v>84</v>
      </c>
      <c r="AW178" s="13" t="s">
        <v>31</v>
      </c>
      <c r="AX178" s="13" t="s">
        <v>82</v>
      </c>
      <c r="AY178" s="243" t="s">
        <v>153</v>
      </c>
    </row>
    <row r="179" s="2" customFormat="1" ht="33" customHeight="1">
      <c r="A179" s="37"/>
      <c r="B179" s="38"/>
      <c r="C179" s="218" t="s">
        <v>242</v>
      </c>
      <c r="D179" s="218" t="s">
        <v>155</v>
      </c>
      <c r="E179" s="219" t="s">
        <v>243</v>
      </c>
      <c r="F179" s="220" t="s">
        <v>244</v>
      </c>
      <c r="G179" s="221" t="s">
        <v>171</v>
      </c>
      <c r="H179" s="222">
        <v>1130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39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159</v>
      </c>
      <c r="AT179" s="230" t="s">
        <v>155</v>
      </c>
      <c r="AU179" s="230" t="s">
        <v>84</v>
      </c>
      <c r="AY179" s="16" t="s">
        <v>153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82</v>
      </c>
      <c r="BK179" s="231">
        <f>ROUND(I179*H179,2)</f>
        <v>0</v>
      </c>
      <c r="BL179" s="16" t="s">
        <v>159</v>
      </c>
      <c r="BM179" s="230" t="s">
        <v>245</v>
      </c>
    </row>
    <row r="180" s="13" customFormat="1">
      <c r="A180" s="13"/>
      <c r="B180" s="232"/>
      <c r="C180" s="233"/>
      <c r="D180" s="234" t="s">
        <v>161</v>
      </c>
      <c r="E180" s="235" t="s">
        <v>1</v>
      </c>
      <c r="F180" s="236" t="s">
        <v>246</v>
      </c>
      <c r="G180" s="233"/>
      <c r="H180" s="237">
        <v>470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161</v>
      </c>
      <c r="AU180" s="243" t="s">
        <v>84</v>
      </c>
      <c r="AV180" s="13" t="s">
        <v>84</v>
      </c>
      <c r="AW180" s="13" t="s">
        <v>31</v>
      </c>
      <c r="AX180" s="13" t="s">
        <v>74</v>
      </c>
      <c r="AY180" s="243" t="s">
        <v>153</v>
      </c>
    </row>
    <row r="181" s="13" customFormat="1">
      <c r="A181" s="13"/>
      <c r="B181" s="232"/>
      <c r="C181" s="233"/>
      <c r="D181" s="234" t="s">
        <v>161</v>
      </c>
      <c r="E181" s="235" t="s">
        <v>1</v>
      </c>
      <c r="F181" s="236" t="s">
        <v>217</v>
      </c>
      <c r="G181" s="233"/>
      <c r="H181" s="237">
        <v>660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161</v>
      </c>
      <c r="AU181" s="243" t="s">
        <v>84</v>
      </c>
      <c r="AV181" s="13" t="s">
        <v>84</v>
      </c>
      <c r="AW181" s="13" t="s">
        <v>31</v>
      </c>
      <c r="AX181" s="13" t="s">
        <v>74</v>
      </c>
      <c r="AY181" s="243" t="s">
        <v>153</v>
      </c>
    </row>
    <row r="182" s="14" customFormat="1">
      <c r="A182" s="14"/>
      <c r="B182" s="255"/>
      <c r="C182" s="256"/>
      <c r="D182" s="234" t="s">
        <v>161</v>
      </c>
      <c r="E182" s="257" t="s">
        <v>1</v>
      </c>
      <c r="F182" s="258" t="s">
        <v>247</v>
      </c>
      <c r="G182" s="256"/>
      <c r="H182" s="259">
        <v>1130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161</v>
      </c>
      <c r="AU182" s="265" t="s">
        <v>84</v>
      </c>
      <c r="AV182" s="14" t="s">
        <v>159</v>
      </c>
      <c r="AW182" s="14" t="s">
        <v>31</v>
      </c>
      <c r="AX182" s="14" t="s">
        <v>82</v>
      </c>
      <c r="AY182" s="265" t="s">
        <v>153</v>
      </c>
    </row>
    <row r="183" s="2" customFormat="1" ht="44.25" customHeight="1">
      <c r="A183" s="37"/>
      <c r="B183" s="38"/>
      <c r="C183" s="218" t="s">
        <v>248</v>
      </c>
      <c r="D183" s="218" t="s">
        <v>155</v>
      </c>
      <c r="E183" s="219" t="s">
        <v>249</v>
      </c>
      <c r="F183" s="220" t="s">
        <v>250</v>
      </c>
      <c r="G183" s="221" t="s">
        <v>210</v>
      </c>
      <c r="H183" s="222">
        <v>846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39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159</v>
      </c>
      <c r="AT183" s="230" t="s">
        <v>155</v>
      </c>
      <c r="AU183" s="230" t="s">
        <v>84</v>
      </c>
      <c r="AY183" s="16" t="s">
        <v>153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82</v>
      </c>
      <c r="BK183" s="231">
        <f>ROUND(I183*H183,2)</f>
        <v>0</v>
      </c>
      <c r="BL183" s="16" t="s">
        <v>159</v>
      </c>
      <c r="BM183" s="230" t="s">
        <v>251</v>
      </c>
    </row>
    <row r="184" s="13" customFormat="1">
      <c r="A184" s="13"/>
      <c r="B184" s="232"/>
      <c r="C184" s="233"/>
      <c r="D184" s="234" t="s">
        <v>161</v>
      </c>
      <c r="E184" s="235" t="s">
        <v>1</v>
      </c>
      <c r="F184" s="236" t="s">
        <v>252</v>
      </c>
      <c r="G184" s="233"/>
      <c r="H184" s="237">
        <v>846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161</v>
      </c>
      <c r="AU184" s="243" t="s">
        <v>84</v>
      </c>
      <c r="AV184" s="13" t="s">
        <v>84</v>
      </c>
      <c r="AW184" s="13" t="s">
        <v>31</v>
      </c>
      <c r="AX184" s="13" t="s">
        <v>82</v>
      </c>
      <c r="AY184" s="243" t="s">
        <v>153</v>
      </c>
    </row>
    <row r="185" s="2" customFormat="1" ht="44.25" customHeight="1">
      <c r="A185" s="37"/>
      <c r="B185" s="38"/>
      <c r="C185" s="218" t="s">
        <v>253</v>
      </c>
      <c r="D185" s="218" t="s">
        <v>155</v>
      </c>
      <c r="E185" s="219" t="s">
        <v>254</v>
      </c>
      <c r="F185" s="220" t="s">
        <v>255</v>
      </c>
      <c r="G185" s="221" t="s">
        <v>171</v>
      </c>
      <c r="H185" s="222">
        <v>1140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39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159</v>
      </c>
      <c r="AT185" s="230" t="s">
        <v>155</v>
      </c>
      <c r="AU185" s="230" t="s">
        <v>84</v>
      </c>
      <c r="AY185" s="16" t="s">
        <v>153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82</v>
      </c>
      <c r="BK185" s="231">
        <f>ROUND(I185*H185,2)</f>
        <v>0</v>
      </c>
      <c r="BL185" s="16" t="s">
        <v>159</v>
      </c>
      <c r="BM185" s="230" t="s">
        <v>256</v>
      </c>
    </row>
    <row r="186" s="13" customFormat="1">
      <c r="A186" s="13"/>
      <c r="B186" s="232"/>
      <c r="C186" s="233"/>
      <c r="D186" s="234" t="s">
        <v>161</v>
      </c>
      <c r="E186" s="235" t="s">
        <v>1</v>
      </c>
      <c r="F186" s="236" t="s">
        <v>257</v>
      </c>
      <c r="G186" s="233"/>
      <c r="H186" s="237">
        <v>1140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161</v>
      </c>
      <c r="AU186" s="243" t="s">
        <v>84</v>
      </c>
      <c r="AV186" s="13" t="s">
        <v>84</v>
      </c>
      <c r="AW186" s="13" t="s">
        <v>31</v>
      </c>
      <c r="AX186" s="13" t="s">
        <v>82</v>
      </c>
      <c r="AY186" s="243" t="s">
        <v>153</v>
      </c>
    </row>
    <row r="187" s="2" customFormat="1" ht="33" customHeight="1">
      <c r="A187" s="37"/>
      <c r="B187" s="38"/>
      <c r="C187" s="218" t="s">
        <v>7</v>
      </c>
      <c r="D187" s="218" t="s">
        <v>155</v>
      </c>
      <c r="E187" s="219" t="s">
        <v>258</v>
      </c>
      <c r="F187" s="220" t="s">
        <v>259</v>
      </c>
      <c r="G187" s="221" t="s">
        <v>260</v>
      </c>
      <c r="H187" s="222">
        <v>100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39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159</v>
      </c>
      <c r="AT187" s="230" t="s">
        <v>155</v>
      </c>
      <c r="AU187" s="230" t="s">
        <v>84</v>
      </c>
      <c r="AY187" s="16" t="s">
        <v>153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82</v>
      </c>
      <c r="BK187" s="231">
        <f>ROUND(I187*H187,2)</f>
        <v>0</v>
      </c>
      <c r="BL187" s="16" t="s">
        <v>159</v>
      </c>
      <c r="BM187" s="230" t="s">
        <v>261</v>
      </c>
    </row>
    <row r="188" s="13" customFormat="1">
      <c r="A188" s="13"/>
      <c r="B188" s="232"/>
      <c r="C188" s="233"/>
      <c r="D188" s="234" t="s">
        <v>161</v>
      </c>
      <c r="E188" s="235" t="s">
        <v>1</v>
      </c>
      <c r="F188" s="236" t="s">
        <v>262</v>
      </c>
      <c r="G188" s="233"/>
      <c r="H188" s="237">
        <v>100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161</v>
      </c>
      <c r="AU188" s="243" t="s">
        <v>84</v>
      </c>
      <c r="AV188" s="13" t="s">
        <v>84</v>
      </c>
      <c r="AW188" s="13" t="s">
        <v>31</v>
      </c>
      <c r="AX188" s="13" t="s">
        <v>82</v>
      </c>
      <c r="AY188" s="243" t="s">
        <v>153</v>
      </c>
    </row>
    <row r="189" s="2" customFormat="1" ht="33" customHeight="1">
      <c r="A189" s="37"/>
      <c r="B189" s="38"/>
      <c r="C189" s="218" t="s">
        <v>263</v>
      </c>
      <c r="D189" s="218" t="s">
        <v>155</v>
      </c>
      <c r="E189" s="219" t="s">
        <v>264</v>
      </c>
      <c r="F189" s="220" t="s">
        <v>265</v>
      </c>
      <c r="G189" s="221" t="s">
        <v>260</v>
      </c>
      <c r="H189" s="222">
        <v>212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39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159</v>
      </c>
      <c r="AT189" s="230" t="s">
        <v>155</v>
      </c>
      <c r="AU189" s="230" t="s">
        <v>84</v>
      </c>
      <c r="AY189" s="16" t="s">
        <v>153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82</v>
      </c>
      <c r="BK189" s="231">
        <f>ROUND(I189*H189,2)</f>
        <v>0</v>
      </c>
      <c r="BL189" s="16" t="s">
        <v>159</v>
      </c>
      <c r="BM189" s="230" t="s">
        <v>266</v>
      </c>
    </row>
    <row r="190" s="13" customFormat="1">
      <c r="A190" s="13"/>
      <c r="B190" s="232"/>
      <c r="C190" s="233"/>
      <c r="D190" s="234" t="s">
        <v>161</v>
      </c>
      <c r="E190" s="235" t="s">
        <v>1</v>
      </c>
      <c r="F190" s="236" t="s">
        <v>267</v>
      </c>
      <c r="G190" s="233"/>
      <c r="H190" s="237">
        <v>212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161</v>
      </c>
      <c r="AU190" s="243" t="s">
        <v>84</v>
      </c>
      <c r="AV190" s="13" t="s">
        <v>84</v>
      </c>
      <c r="AW190" s="13" t="s">
        <v>31</v>
      </c>
      <c r="AX190" s="13" t="s">
        <v>82</v>
      </c>
      <c r="AY190" s="243" t="s">
        <v>153</v>
      </c>
    </row>
    <row r="191" s="2" customFormat="1" ht="33" customHeight="1">
      <c r="A191" s="37"/>
      <c r="B191" s="38"/>
      <c r="C191" s="218" t="s">
        <v>268</v>
      </c>
      <c r="D191" s="218" t="s">
        <v>155</v>
      </c>
      <c r="E191" s="219" t="s">
        <v>269</v>
      </c>
      <c r="F191" s="220" t="s">
        <v>270</v>
      </c>
      <c r="G191" s="221" t="s">
        <v>260</v>
      </c>
      <c r="H191" s="222">
        <v>50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39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159</v>
      </c>
      <c r="AT191" s="230" t="s">
        <v>155</v>
      </c>
      <c r="AU191" s="230" t="s">
        <v>84</v>
      </c>
      <c r="AY191" s="16" t="s">
        <v>153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82</v>
      </c>
      <c r="BK191" s="231">
        <f>ROUND(I191*H191,2)</f>
        <v>0</v>
      </c>
      <c r="BL191" s="16" t="s">
        <v>159</v>
      </c>
      <c r="BM191" s="230" t="s">
        <v>271</v>
      </c>
    </row>
    <row r="192" s="13" customFormat="1">
      <c r="A192" s="13"/>
      <c r="B192" s="232"/>
      <c r="C192" s="233"/>
      <c r="D192" s="234" t="s">
        <v>161</v>
      </c>
      <c r="E192" s="235" t="s">
        <v>1</v>
      </c>
      <c r="F192" s="236" t="s">
        <v>272</v>
      </c>
      <c r="G192" s="233"/>
      <c r="H192" s="237">
        <v>50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161</v>
      </c>
      <c r="AU192" s="243" t="s">
        <v>84</v>
      </c>
      <c r="AV192" s="13" t="s">
        <v>84</v>
      </c>
      <c r="AW192" s="13" t="s">
        <v>31</v>
      </c>
      <c r="AX192" s="13" t="s">
        <v>82</v>
      </c>
      <c r="AY192" s="243" t="s">
        <v>153</v>
      </c>
    </row>
    <row r="193" s="12" customFormat="1" ht="22.8" customHeight="1">
      <c r="A193" s="12"/>
      <c r="B193" s="202"/>
      <c r="C193" s="203"/>
      <c r="D193" s="204" t="s">
        <v>73</v>
      </c>
      <c r="E193" s="216" t="s">
        <v>84</v>
      </c>
      <c r="F193" s="216" t="s">
        <v>273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SUM(P194:P215)</f>
        <v>0</v>
      </c>
      <c r="Q193" s="210"/>
      <c r="R193" s="211">
        <f>SUM(R194:R215)</f>
        <v>375.34368148999999</v>
      </c>
      <c r="S193" s="210"/>
      <c r="T193" s="212">
        <f>SUM(T194:T215)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82</v>
      </c>
      <c r="AT193" s="214" t="s">
        <v>73</v>
      </c>
      <c r="AU193" s="214" t="s">
        <v>82</v>
      </c>
      <c r="AY193" s="213" t="s">
        <v>153</v>
      </c>
      <c r="BK193" s="215">
        <f>SUM(BK194:BK215)</f>
        <v>0</v>
      </c>
    </row>
    <row r="194" s="2" customFormat="1" ht="33" customHeight="1">
      <c r="A194" s="37"/>
      <c r="B194" s="38"/>
      <c r="C194" s="218" t="s">
        <v>274</v>
      </c>
      <c r="D194" s="218" t="s">
        <v>155</v>
      </c>
      <c r="E194" s="219" t="s">
        <v>275</v>
      </c>
      <c r="F194" s="220" t="s">
        <v>276</v>
      </c>
      <c r="G194" s="221" t="s">
        <v>260</v>
      </c>
      <c r="H194" s="222">
        <v>589.20000000000005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39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159</v>
      </c>
      <c r="AT194" s="230" t="s">
        <v>155</v>
      </c>
      <c r="AU194" s="230" t="s">
        <v>84</v>
      </c>
      <c r="AY194" s="16" t="s">
        <v>153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82</v>
      </c>
      <c r="BK194" s="231">
        <f>ROUND(I194*H194,2)</f>
        <v>0</v>
      </c>
      <c r="BL194" s="16" t="s">
        <v>159</v>
      </c>
      <c r="BM194" s="230" t="s">
        <v>277</v>
      </c>
    </row>
    <row r="195" s="13" customFormat="1">
      <c r="A195" s="13"/>
      <c r="B195" s="232"/>
      <c r="C195" s="233"/>
      <c r="D195" s="234" t="s">
        <v>161</v>
      </c>
      <c r="E195" s="235" t="s">
        <v>1</v>
      </c>
      <c r="F195" s="236" t="s">
        <v>278</v>
      </c>
      <c r="G195" s="233"/>
      <c r="H195" s="237">
        <v>589.20000000000005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161</v>
      </c>
      <c r="AU195" s="243" t="s">
        <v>84</v>
      </c>
      <c r="AV195" s="13" t="s">
        <v>84</v>
      </c>
      <c r="AW195" s="13" t="s">
        <v>31</v>
      </c>
      <c r="AX195" s="13" t="s">
        <v>82</v>
      </c>
      <c r="AY195" s="243" t="s">
        <v>153</v>
      </c>
    </row>
    <row r="196" s="2" customFormat="1" ht="16.5" customHeight="1">
      <c r="A196" s="37"/>
      <c r="B196" s="38"/>
      <c r="C196" s="244" t="s">
        <v>279</v>
      </c>
      <c r="D196" s="244" t="s">
        <v>207</v>
      </c>
      <c r="E196" s="245" t="s">
        <v>280</v>
      </c>
      <c r="F196" s="246" t="s">
        <v>281</v>
      </c>
      <c r="G196" s="247" t="s">
        <v>171</v>
      </c>
      <c r="H196" s="248">
        <v>67.757999999999996</v>
      </c>
      <c r="I196" s="249"/>
      <c r="J196" s="250">
        <f>ROUND(I196*H196,2)</f>
        <v>0</v>
      </c>
      <c r="K196" s="251"/>
      <c r="L196" s="252"/>
      <c r="M196" s="253" t="s">
        <v>1</v>
      </c>
      <c r="N196" s="254" t="s">
        <v>39</v>
      </c>
      <c r="O196" s="90"/>
      <c r="P196" s="228">
        <f>O196*H196</f>
        <v>0</v>
      </c>
      <c r="Q196" s="228">
        <v>2.234</v>
      </c>
      <c r="R196" s="228">
        <f>Q196*H196</f>
        <v>151.37137199999998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192</v>
      </c>
      <c r="AT196" s="230" t="s">
        <v>207</v>
      </c>
      <c r="AU196" s="230" t="s">
        <v>84</v>
      </c>
      <c r="AY196" s="16" t="s">
        <v>153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82</v>
      </c>
      <c r="BK196" s="231">
        <f>ROUND(I196*H196,2)</f>
        <v>0</v>
      </c>
      <c r="BL196" s="16" t="s">
        <v>159</v>
      </c>
      <c r="BM196" s="230" t="s">
        <v>282</v>
      </c>
    </row>
    <row r="197" s="13" customFormat="1">
      <c r="A197" s="13"/>
      <c r="B197" s="232"/>
      <c r="C197" s="233"/>
      <c r="D197" s="234" t="s">
        <v>161</v>
      </c>
      <c r="E197" s="233"/>
      <c r="F197" s="236" t="s">
        <v>283</v>
      </c>
      <c r="G197" s="233"/>
      <c r="H197" s="237">
        <v>67.757999999999996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161</v>
      </c>
      <c r="AU197" s="243" t="s">
        <v>84</v>
      </c>
      <c r="AV197" s="13" t="s">
        <v>84</v>
      </c>
      <c r="AW197" s="13" t="s">
        <v>4</v>
      </c>
      <c r="AX197" s="13" t="s">
        <v>82</v>
      </c>
      <c r="AY197" s="243" t="s">
        <v>153</v>
      </c>
    </row>
    <row r="198" s="2" customFormat="1" ht="33" customHeight="1">
      <c r="A198" s="37"/>
      <c r="B198" s="38"/>
      <c r="C198" s="218" t="s">
        <v>284</v>
      </c>
      <c r="D198" s="218" t="s">
        <v>155</v>
      </c>
      <c r="E198" s="219" t="s">
        <v>285</v>
      </c>
      <c r="F198" s="220" t="s">
        <v>286</v>
      </c>
      <c r="G198" s="221" t="s">
        <v>287</v>
      </c>
      <c r="H198" s="222">
        <v>656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39</v>
      </c>
      <c r="O198" s="90"/>
      <c r="P198" s="228">
        <f>O198*H198</f>
        <v>0</v>
      </c>
      <c r="Q198" s="228">
        <v>0.00032000000000000003</v>
      </c>
      <c r="R198" s="228">
        <f>Q198*H198</f>
        <v>0.20992000000000002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159</v>
      </c>
      <c r="AT198" s="230" t="s">
        <v>155</v>
      </c>
      <c r="AU198" s="230" t="s">
        <v>84</v>
      </c>
      <c r="AY198" s="16" t="s">
        <v>153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82</v>
      </c>
      <c r="BK198" s="231">
        <f>ROUND(I198*H198,2)</f>
        <v>0</v>
      </c>
      <c r="BL198" s="16" t="s">
        <v>159</v>
      </c>
      <c r="BM198" s="230" t="s">
        <v>288</v>
      </c>
    </row>
    <row r="199" s="13" customFormat="1">
      <c r="A199" s="13"/>
      <c r="B199" s="232"/>
      <c r="C199" s="233"/>
      <c r="D199" s="234" t="s">
        <v>161</v>
      </c>
      <c r="E199" s="235" t="s">
        <v>1</v>
      </c>
      <c r="F199" s="236" t="s">
        <v>289</v>
      </c>
      <c r="G199" s="233"/>
      <c r="H199" s="237">
        <v>656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161</v>
      </c>
      <c r="AU199" s="243" t="s">
        <v>84</v>
      </c>
      <c r="AV199" s="13" t="s">
        <v>84</v>
      </c>
      <c r="AW199" s="13" t="s">
        <v>31</v>
      </c>
      <c r="AX199" s="13" t="s">
        <v>82</v>
      </c>
      <c r="AY199" s="243" t="s">
        <v>153</v>
      </c>
    </row>
    <row r="200" s="2" customFormat="1" ht="33" customHeight="1">
      <c r="A200" s="37"/>
      <c r="B200" s="38"/>
      <c r="C200" s="218" t="s">
        <v>290</v>
      </c>
      <c r="D200" s="218" t="s">
        <v>155</v>
      </c>
      <c r="E200" s="219" t="s">
        <v>291</v>
      </c>
      <c r="F200" s="220" t="s">
        <v>292</v>
      </c>
      <c r="G200" s="221" t="s">
        <v>287</v>
      </c>
      <c r="H200" s="222">
        <v>32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39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159</v>
      </c>
      <c r="AT200" s="230" t="s">
        <v>155</v>
      </c>
      <c r="AU200" s="230" t="s">
        <v>84</v>
      </c>
      <c r="AY200" s="16" t="s">
        <v>153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82</v>
      </c>
      <c r="BK200" s="231">
        <f>ROUND(I200*H200,2)</f>
        <v>0</v>
      </c>
      <c r="BL200" s="16" t="s">
        <v>159</v>
      </c>
      <c r="BM200" s="230" t="s">
        <v>293</v>
      </c>
    </row>
    <row r="201" s="13" customFormat="1">
      <c r="A201" s="13"/>
      <c r="B201" s="232"/>
      <c r="C201" s="233"/>
      <c r="D201" s="234" t="s">
        <v>161</v>
      </c>
      <c r="E201" s="235" t="s">
        <v>1</v>
      </c>
      <c r="F201" s="236" t="s">
        <v>294</v>
      </c>
      <c r="G201" s="233"/>
      <c r="H201" s="237">
        <v>32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161</v>
      </c>
      <c r="AU201" s="243" t="s">
        <v>84</v>
      </c>
      <c r="AV201" s="13" t="s">
        <v>84</v>
      </c>
      <c r="AW201" s="13" t="s">
        <v>31</v>
      </c>
      <c r="AX201" s="13" t="s">
        <v>82</v>
      </c>
      <c r="AY201" s="243" t="s">
        <v>153</v>
      </c>
    </row>
    <row r="202" s="2" customFormat="1" ht="21.75" customHeight="1">
      <c r="A202" s="37"/>
      <c r="B202" s="38"/>
      <c r="C202" s="244" t="s">
        <v>295</v>
      </c>
      <c r="D202" s="244" t="s">
        <v>207</v>
      </c>
      <c r="E202" s="245" t="s">
        <v>296</v>
      </c>
      <c r="F202" s="246" t="s">
        <v>297</v>
      </c>
      <c r="G202" s="247" t="s">
        <v>287</v>
      </c>
      <c r="H202" s="248">
        <v>32</v>
      </c>
      <c r="I202" s="249"/>
      <c r="J202" s="250">
        <f>ROUND(I202*H202,2)</f>
        <v>0</v>
      </c>
      <c r="K202" s="251"/>
      <c r="L202" s="252"/>
      <c r="M202" s="253" t="s">
        <v>1</v>
      </c>
      <c r="N202" s="254" t="s">
        <v>39</v>
      </c>
      <c r="O202" s="90"/>
      <c r="P202" s="228">
        <f>O202*H202</f>
        <v>0</v>
      </c>
      <c r="Q202" s="228">
        <v>0.026450000000000001</v>
      </c>
      <c r="R202" s="228">
        <f>Q202*H202</f>
        <v>0.84640000000000004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192</v>
      </c>
      <c r="AT202" s="230" t="s">
        <v>207</v>
      </c>
      <c r="AU202" s="230" t="s">
        <v>84</v>
      </c>
      <c r="AY202" s="16" t="s">
        <v>153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82</v>
      </c>
      <c r="BK202" s="231">
        <f>ROUND(I202*H202,2)</f>
        <v>0</v>
      </c>
      <c r="BL202" s="16" t="s">
        <v>159</v>
      </c>
      <c r="BM202" s="230" t="s">
        <v>298</v>
      </c>
    </row>
    <row r="203" s="13" customFormat="1">
      <c r="A203" s="13"/>
      <c r="B203" s="232"/>
      <c r="C203" s="233"/>
      <c r="D203" s="234" t="s">
        <v>161</v>
      </c>
      <c r="E203" s="235" t="s">
        <v>1</v>
      </c>
      <c r="F203" s="236" t="s">
        <v>294</v>
      </c>
      <c r="G203" s="233"/>
      <c r="H203" s="237">
        <v>32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161</v>
      </c>
      <c r="AU203" s="243" t="s">
        <v>84</v>
      </c>
      <c r="AV203" s="13" t="s">
        <v>84</v>
      </c>
      <c r="AW203" s="13" t="s">
        <v>31</v>
      </c>
      <c r="AX203" s="13" t="s">
        <v>82</v>
      </c>
      <c r="AY203" s="243" t="s">
        <v>153</v>
      </c>
    </row>
    <row r="204" s="2" customFormat="1" ht="33" customHeight="1">
      <c r="A204" s="37"/>
      <c r="B204" s="38"/>
      <c r="C204" s="218" t="s">
        <v>299</v>
      </c>
      <c r="D204" s="218" t="s">
        <v>155</v>
      </c>
      <c r="E204" s="219" t="s">
        <v>300</v>
      </c>
      <c r="F204" s="220" t="s">
        <v>301</v>
      </c>
      <c r="G204" s="221" t="s">
        <v>171</v>
      </c>
      <c r="H204" s="222">
        <v>42.399999999999999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39</v>
      </c>
      <c r="O204" s="90"/>
      <c r="P204" s="228">
        <f>O204*H204</f>
        <v>0</v>
      </c>
      <c r="Q204" s="228">
        <v>2.1600000000000001</v>
      </c>
      <c r="R204" s="228">
        <f>Q204*H204</f>
        <v>91.584000000000003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159</v>
      </c>
      <c r="AT204" s="230" t="s">
        <v>155</v>
      </c>
      <c r="AU204" s="230" t="s">
        <v>84</v>
      </c>
      <c r="AY204" s="16" t="s">
        <v>153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82</v>
      </c>
      <c r="BK204" s="231">
        <f>ROUND(I204*H204,2)</f>
        <v>0</v>
      </c>
      <c r="BL204" s="16" t="s">
        <v>159</v>
      </c>
      <c r="BM204" s="230" t="s">
        <v>302</v>
      </c>
    </row>
    <row r="205" s="13" customFormat="1">
      <c r="A205" s="13"/>
      <c r="B205" s="232"/>
      <c r="C205" s="233"/>
      <c r="D205" s="234" t="s">
        <v>161</v>
      </c>
      <c r="E205" s="235" t="s">
        <v>1</v>
      </c>
      <c r="F205" s="236" t="s">
        <v>303</v>
      </c>
      <c r="G205" s="233"/>
      <c r="H205" s="237">
        <v>42.399999999999999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161</v>
      </c>
      <c r="AU205" s="243" t="s">
        <v>84</v>
      </c>
      <c r="AV205" s="13" t="s">
        <v>84</v>
      </c>
      <c r="AW205" s="13" t="s">
        <v>31</v>
      </c>
      <c r="AX205" s="13" t="s">
        <v>82</v>
      </c>
      <c r="AY205" s="243" t="s">
        <v>153</v>
      </c>
    </row>
    <row r="206" s="2" customFormat="1" ht="33" customHeight="1">
      <c r="A206" s="37"/>
      <c r="B206" s="38"/>
      <c r="C206" s="218" t="s">
        <v>304</v>
      </c>
      <c r="D206" s="218" t="s">
        <v>155</v>
      </c>
      <c r="E206" s="219" t="s">
        <v>305</v>
      </c>
      <c r="F206" s="220" t="s">
        <v>306</v>
      </c>
      <c r="G206" s="221" t="s">
        <v>171</v>
      </c>
      <c r="H206" s="222">
        <v>31.800000000000001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39</v>
      </c>
      <c r="O206" s="90"/>
      <c r="P206" s="228">
        <f>O206*H206</f>
        <v>0</v>
      </c>
      <c r="Q206" s="228">
        <v>2.1600000000000001</v>
      </c>
      <c r="R206" s="228">
        <f>Q206*H206</f>
        <v>68.688000000000002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159</v>
      </c>
      <c r="AT206" s="230" t="s">
        <v>155</v>
      </c>
      <c r="AU206" s="230" t="s">
        <v>84</v>
      </c>
      <c r="AY206" s="16" t="s">
        <v>153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82</v>
      </c>
      <c r="BK206" s="231">
        <f>ROUND(I206*H206,2)</f>
        <v>0</v>
      </c>
      <c r="BL206" s="16" t="s">
        <v>159</v>
      </c>
      <c r="BM206" s="230" t="s">
        <v>307</v>
      </c>
    </row>
    <row r="207" s="13" customFormat="1">
      <c r="A207" s="13"/>
      <c r="B207" s="232"/>
      <c r="C207" s="233"/>
      <c r="D207" s="234" t="s">
        <v>161</v>
      </c>
      <c r="E207" s="235" t="s">
        <v>1</v>
      </c>
      <c r="F207" s="236" t="s">
        <v>308</v>
      </c>
      <c r="G207" s="233"/>
      <c r="H207" s="237">
        <v>31.800000000000001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161</v>
      </c>
      <c r="AU207" s="243" t="s">
        <v>84</v>
      </c>
      <c r="AV207" s="13" t="s">
        <v>84</v>
      </c>
      <c r="AW207" s="13" t="s">
        <v>31</v>
      </c>
      <c r="AX207" s="13" t="s">
        <v>82</v>
      </c>
      <c r="AY207" s="243" t="s">
        <v>153</v>
      </c>
    </row>
    <row r="208" s="2" customFormat="1" ht="33" customHeight="1">
      <c r="A208" s="37"/>
      <c r="B208" s="38"/>
      <c r="C208" s="218" t="s">
        <v>309</v>
      </c>
      <c r="D208" s="218" t="s">
        <v>155</v>
      </c>
      <c r="E208" s="219" t="s">
        <v>310</v>
      </c>
      <c r="F208" s="220" t="s">
        <v>311</v>
      </c>
      <c r="G208" s="221" t="s">
        <v>171</v>
      </c>
      <c r="H208" s="222">
        <v>27.484000000000002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39</v>
      </c>
      <c r="O208" s="90"/>
      <c r="P208" s="228">
        <f>O208*H208</f>
        <v>0</v>
      </c>
      <c r="Q208" s="228">
        <v>2.2563399999999998</v>
      </c>
      <c r="R208" s="228">
        <f>Q208*H208</f>
        <v>62.013248560000001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159</v>
      </c>
      <c r="AT208" s="230" t="s">
        <v>155</v>
      </c>
      <c r="AU208" s="230" t="s">
        <v>84</v>
      </c>
      <c r="AY208" s="16" t="s">
        <v>153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82</v>
      </c>
      <c r="BK208" s="231">
        <f>ROUND(I208*H208,2)</f>
        <v>0</v>
      </c>
      <c r="BL208" s="16" t="s">
        <v>159</v>
      </c>
      <c r="BM208" s="230" t="s">
        <v>312</v>
      </c>
    </row>
    <row r="209" s="13" customFormat="1">
      <c r="A209" s="13"/>
      <c r="B209" s="232"/>
      <c r="C209" s="233"/>
      <c r="D209" s="234" t="s">
        <v>161</v>
      </c>
      <c r="E209" s="235" t="s">
        <v>1</v>
      </c>
      <c r="F209" s="236" t="s">
        <v>313</v>
      </c>
      <c r="G209" s="233"/>
      <c r="H209" s="237">
        <v>27.484000000000002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161</v>
      </c>
      <c r="AU209" s="243" t="s">
        <v>84</v>
      </c>
      <c r="AV209" s="13" t="s">
        <v>84</v>
      </c>
      <c r="AW209" s="13" t="s">
        <v>31</v>
      </c>
      <c r="AX209" s="13" t="s">
        <v>82</v>
      </c>
      <c r="AY209" s="243" t="s">
        <v>153</v>
      </c>
    </row>
    <row r="210" s="2" customFormat="1" ht="16.5" customHeight="1">
      <c r="A210" s="37"/>
      <c r="B210" s="38"/>
      <c r="C210" s="218" t="s">
        <v>314</v>
      </c>
      <c r="D210" s="218" t="s">
        <v>155</v>
      </c>
      <c r="E210" s="219" t="s">
        <v>315</v>
      </c>
      <c r="F210" s="220" t="s">
        <v>316</v>
      </c>
      <c r="G210" s="221" t="s">
        <v>260</v>
      </c>
      <c r="H210" s="222">
        <v>8.3849999999999998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39</v>
      </c>
      <c r="O210" s="90"/>
      <c r="P210" s="228">
        <f>O210*H210</f>
        <v>0</v>
      </c>
      <c r="Q210" s="228">
        <v>0.00247</v>
      </c>
      <c r="R210" s="228">
        <f>Q210*H210</f>
        <v>0.020710949999999999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159</v>
      </c>
      <c r="AT210" s="230" t="s">
        <v>155</v>
      </c>
      <c r="AU210" s="230" t="s">
        <v>84</v>
      </c>
      <c r="AY210" s="16" t="s">
        <v>153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82</v>
      </c>
      <c r="BK210" s="231">
        <f>ROUND(I210*H210,2)</f>
        <v>0</v>
      </c>
      <c r="BL210" s="16" t="s">
        <v>159</v>
      </c>
      <c r="BM210" s="230" t="s">
        <v>317</v>
      </c>
    </row>
    <row r="211" s="13" customFormat="1">
      <c r="A211" s="13"/>
      <c r="B211" s="232"/>
      <c r="C211" s="233"/>
      <c r="D211" s="234" t="s">
        <v>161</v>
      </c>
      <c r="E211" s="235" t="s">
        <v>1</v>
      </c>
      <c r="F211" s="236" t="s">
        <v>318</v>
      </c>
      <c r="G211" s="233"/>
      <c r="H211" s="237">
        <v>8.3849999999999998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161</v>
      </c>
      <c r="AU211" s="243" t="s">
        <v>84</v>
      </c>
      <c r="AV211" s="13" t="s">
        <v>84</v>
      </c>
      <c r="AW211" s="13" t="s">
        <v>31</v>
      </c>
      <c r="AX211" s="13" t="s">
        <v>82</v>
      </c>
      <c r="AY211" s="243" t="s">
        <v>153</v>
      </c>
    </row>
    <row r="212" s="2" customFormat="1" ht="16.5" customHeight="1">
      <c r="A212" s="37"/>
      <c r="B212" s="38"/>
      <c r="C212" s="218" t="s">
        <v>319</v>
      </c>
      <c r="D212" s="218" t="s">
        <v>155</v>
      </c>
      <c r="E212" s="219" t="s">
        <v>320</v>
      </c>
      <c r="F212" s="220" t="s">
        <v>321</v>
      </c>
      <c r="G212" s="221" t="s">
        <v>260</v>
      </c>
      <c r="H212" s="222">
        <v>8.3849999999999998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39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159</v>
      </c>
      <c r="AT212" s="230" t="s">
        <v>155</v>
      </c>
      <c r="AU212" s="230" t="s">
        <v>84</v>
      </c>
      <c r="AY212" s="16" t="s">
        <v>153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82</v>
      </c>
      <c r="BK212" s="231">
        <f>ROUND(I212*H212,2)</f>
        <v>0</v>
      </c>
      <c r="BL212" s="16" t="s">
        <v>159</v>
      </c>
      <c r="BM212" s="230" t="s">
        <v>322</v>
      </c>
    </row>
    <row r="213" s="13" customFormat="1">
      <c r="A213" s="13"/>
      <c r="B213" s="232"/>
      <c r="C213" s="233"/>
      <c r="D213" s="234" t="s">
        <v>161</v>
      </c>
      <c r="E213" s="235" t="s">
        <v>1</v>
      </c>
      <c r="F213" s="236" t="s">
        <v>318</v>
      </c>
      <c r="G213" s="233"/>
      <c r="H213" s="237">
        <v>8.3849999999999998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161</v>
      </c>
      <c r="AU213" s="243" t="s">
        <v>84</v>
      </c>
      <c r="AV213" s="13" t="s">
        <v>84</v>
      </c>
      <c r="AW213" s="13" t="s">
        <v>31</v>
      </c>
      <c r="AX213" s="13" t="s">
        <v>82</v>
      </c>
      <c r="AY213" s="243" t="s">
        <v>153</v>
      </c>
    </row>
    <row r="214" s="2" customFormat="1" ht="21.75" customHeight="1">
      <c r="A214" s="37"/>
      <c r="B214" s="38"/>
      <c r="C214" s="218" t="s">
        <v>323</v>
      </c>
      <c r="D214" s="218" t="s">
        <v>155</v>
      </c>
      <c r="E214" s="219" t="s">
        <v>324</v>
      </c>
      <c r="F214" s="220" t="s">
        <v>325</v>
      </c>
      <c r="G214" s="221" t="s">
        <v>210</v>
      </c>
      <c r="H214" s="222">
        <v>0.57399999999999995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39</v>
      </c>
      <c r="O214" s="90"/>
      <c r="P214" s="228">
        <f>O214*H214</f>
        <v>0</v>
      </c>
      <c r="Q214" s="228">
        <v>1.06277</v>
      </c>
      <c r="R214" s="228">
        <f>Q214*H214</f>
        <v>0.61002997999999997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159</v>
      </c>
      <c r="AT214" s="230" t="s">
        <v>155</v>
      </c>
      <c r="AU214" s="230" t="s">
        <v>84</v>
      </c>
      <c r="AY214" s="16" t="s">
        <v>153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82</v>
      </c>
      <c r="BK214" s="231">
        <f>ROUND(I214*H214,2)</f>
        <v>0</v>
      </c>
      <c r="BL214" s="16" t="s">
        <v>159</v>
      </c>
      <c r="BM214" s="230" t="s">
        <v>326</v>
      </c>
    </row>
    <row r="215" s="13" customFormat="1">
      <c r="A215" s="13"/>
      <c r="B215" s="232"/>
      <c r="C215" s="233"/>
      <c r="D215" s="234" t="s">
        <v>161</v>
      </c>
      <c r="E215" s="235" t="s">
        <v>1</v>
      </c>
      <c r="F215" s="236" t="s">
        <v>327</v>
      </c>
      <c r="G215" s="233"/>
      <c r="H215" s="237">
        <v>0.57399999999999995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161</v>
      </c>
      <c r="AU215" s="243" t="s">
        <v>84</v>
      </c>
      <c r="AV215" s="13" t="s">
        <v>84</v>
      </c>
      <c r="AW215" s="13" t="s">
        <v>31</v>
      </c>
      <c r="AX215" s="13" t="s">
        <v>82</v>
      </c>
      <c r="AY215" s="243" t="s">
        <v>153</v>
      </c>
    </row>
    <row r="216" s="12" customFormat="1" ht="22.8" customHeight="1">
      <c r="A216" s="12"/>
      <c r="B216" s="202"/>
      <c r="C216" s="203"/>
      <c r="D216" s="204" t="s">
        <v>73</v>
      </c>
      <c r="E216" s="216" t="s">
        <v>168</v>
      </c>
      <c r="F216" s="216" t="s">
        <v>328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SUM(P217:P259)</f>
        <v>0</v>
      </c>
      <c r="Q216" s="210"/>
      <c r="R216" s="211">
        <f>SUM(R217:R259)</f>
        <v>630.83829616000003</v>
      </c>
      <c r="S216" s="210"/>
      <c r="T216" s="212">
        <f>SUM(T217:T259)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82</v>
      </c>
      <c r="AT216" s="214" t="s">
        <v>73</v>
      </c>
      <c r="AU216" s="214" t="s">
        <v>82</v>
      </c>
      <c r="AY216" s="213" t="s">
        <v>153</v>
      </c>
      <c r="BK216" s="215">
        <f>SUM(BK217:BK259)</f>
        <v>0</v>
      </c>
    </row>
    <row r="217" s="2" customFormat="1" ht="21.75" customHeight="1">
      <c r="A217" s="37"/>
      <c r="B217" s="38"/>
      <c r="C217" s="218" t="s">
        <v>329</v>
      </c>
      <c r="D217" s="218" t="s">
        <v>155</v>
      </c>
      <c r="E217" s="219" t="s">
        <v>330</v>
      </c>
      <c r="F217" s="220" t="s">
        <v>331</v>
      </c>
      <c r="G217" s="221" t="s">
        <v>260</v>
      </c>
      <c r="H217" s="222">
        <v>78.799999999999997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39</v>
      </c>
      <c r="O217" s="90"/>
      <c r="P217" s="228">
        <f>O217*H217</f>
        <v>0</v>
      </c>
      <c r="Q217" s="228">
        <v>0.31833</v>
      </c>
      <c r="R217" s="228">
        <f>Q217*H217</f>
        <v>25.084403999999999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159</v>
      </c>
      <c r="AT217" s="230" t="s">
        <v>155</v>
      </c>
      <c r="AU217" s="230" t="s">
        <v>84</v>
      </c>
      <c r="AY217" s="16" t="s">
        <v>153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82</v>
      </c>
      <c r="BK217" s="231">
        <f>ROUND(I217*H217,2)</f>
        <v>0</v>
      </c>
      <c r="BL217" s="16" t="s">
        <v>159</v>
      </c>
      <c r="BM217" s="230" t="s">
        <v>332</v>
      </c>
    </row>
    <row r="218" s="13" customFormat="1">
      <c r="A218" s="13"/>
      <c r="B218" s="232"/>
      <c r="C218" s="233"/>
      <c r="D218" s="234" t="s">
        <v>161</v>
      </c>
      <c r="E218" s="235" t="s">
        <v>1</v>
      </c>
      <c r="F218" s="236" t="s">
        <v>333</v>
      </c>
      <c r="G218" s="233"/>
      <c r="H218" s="237">
        <v>78.799999999999997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161</v>
      </c>
      <c r="AU218" s="243" t="s">
        <v>84</v>
      </c>
      <c r="AV218" s="13" t="s">
        <v>84</v>
      </c>
      <c r="AW218" s="13" t="s">
        <v>31</v>
      </c>
      <c r="AX218" s="13" t="s">
        <v>82</v>
      </c>
      <c r="AY218" s="243" t="s">
        <v>153</v>
      </c>
    </row>
    <row r="219" s="2" customFormat="1" ht="16.5" customHeight="1">
      <c r="A219" s="37"/>
      <c r="B219" s="38"/>
      <c r="C219" s="218" t="s">
        <v>334</v>
      </c>
      <c r="D219" s="218" t="s">
        <v>155</v>
      </c>
      <c r="E219" s="219" t="s">
        <v>335</v>
      </c>
      <c r="F219" s="220" t="s">
        <v>336</v>
      </c>
      <c r="G219" s="221" t="s">
        <v>199</v>
      </c>
      <c r="H219" s="222">
        <v>1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39</v>
      </c>
      <c r="O219" s="90"/>
      <c r="P219" s="228">
        <f>O219*H219</f>
        <v>0</v>
      </c>
      <c r="Q219" s="228">
        <v>0.021260000000000001</v>
      </c>
      <c r="R219" s="228">
        <f>Q219*H219</f>
        <v>0.021260000000000001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159</v>
      </c>
      <c r="AT219" s="230" t="s">
        <v>155</v>
      </c>
      <c r="AU219" s="230" t="s">
        <v>84</v>
      </c>
      <c r="AY219" s="16" t="s">
        <v>153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82</v>
      </c>
      <c r="BK219" s="231">
        <f>ROUND(I219*H219,2)</f>
        <v>0</v>
      </c>
      <c r="BL219" s="16" t="s">
        <v>159</v>
      </c>
      <c r="BM219" s="230" t="s">
        <v>337</v>
      </c>
    </row>
    <row r="220" s="13" customFormat="1">
      <c r="A220" s="13"/>
      <c r="B220" s="232"/>
      <c r="C220" s="233"/>
      <c r="D220" s="234" t="s">
        <v>161</v>
      </c>
      <c r="E220" s="235" t="s">
        <v>1</v>
      </c>
      <c r="F220" s="236" t="s">
        <v>82</v>
      </c>
      <c r="G220" s="233"/>
      <c r="H220" s="237">
        <v>1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161</v>
      </c>
      <c r="AU220" s="243" t="s">
        <v>84</v>
      </c>
      <c r="AV220" s="13" t="s">
        <v>84</v>
      </c>
      <c r="AW220" s="13" t="s">
        <v>31</v>
      </c>
      <c r="AX220" s="13" t="s">
        <v>82</v>
      </c>
      <c r="AY220" s="243" t="s">
        <v>153</v>
      </c>
    </row>
    <row r="221" s="2" customFormat="1" ht="16.5" customHeight="1">
      <c r="A221" s="37"/>
      <c r="B221" s="38"/>
      <c r="C221" s="218" t="s">
        <v>338</v>
      </c>
      <c r="D221" s="218" t="s">
        <v>155</v>
      </c>
      <c r="E221" s="219" t="s">
        <v>339</v>
      </c>
      <c r="F221" s="220" t="s">
        <v>340</v>
      </c>
      <c r="G221" s="221" t="s">
        <v>199</v>
      </c>
      <c r="H221" s="222">
        <v>2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39</v>
      </c>
      <c r="O221" s="90"/>
      <c r="P221" s="228">
        <f>O221*H221</f>
        <v>0</v>
      </c>
      <c r="Q221" s="228">
        <v>0.026929999999999999</v>
      </c>
      <c r="R221" s="228">
        <f>Q221*H221</f>
        <v>0.053859999999999998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159</v>
      </c>
      <c r="AT221" s="230" t="s">
        <v>155</v>
      </c>
      <c r="AU221" s="230" t="s">
        <v>84</v>
      </c>
      <c r="AY221" s="16" t="s">
        <v>153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82</v>
      </c>
      <c r="BK221" s="231">
        <f>ROUND(I221*H221,2)</f>
        <v>0</v>
      </c>
      <c r="BL221" s="16" t="s">
        <v>159</v>
      </c>
      <c r="BM221" s="230" t="s">
        <v>341</v>
      </c>
    </row>
    <row r="222" s="13" customFormat="1">
      <c r="A222" s="13"/>
      <c r="B222" s="232"/>
      <c r="C222" s="233"/>
      <c r="D222" s="234" t="s">
        <v>161</v>
      </c>
      <c r="E222" s="235" t="s">
        <v>1</v>
      </c>
      <c r="F222" s="236" t="s">
        <v>84</v>
      </c>
      <c r="G222" s="233"/>
      <c r="H222" s="237">
        <v>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161</v>
      </c>
      <c r="AU222" s="243" t="s">
        <v>84</v>
      </c>
      <c r="AV222" s="13" t="s">
        <v>84</v>
      </c>
      <c r="AW222" s="13" t="s">
        <v>31</v>
      </c>
      <c r="AX222" s="13" t="s">
        <v>82</v>
      </c>
      <c r="AY222" s="243" t="s">
        <v>153</v>
      </c>
    </row>
    <row r="223" s="2" customFormat="1" ht="16.5" customHeight="1">
      <c r="A223" s="37"/>
      <c r="B223" s="38"/>
      <c r="C223" s="218" t="s">
        <v>342</v>
      </c>
      <c r="D223" s="218" t="s">
        <v>155</v>
      </c>
      <c r="E223" s="219" t="s">
        <v>343</v>
      </c>
      <c r="F223" s="220" t="s">
        <v>344</v>
      </c>
      <c r="G223" s="221" t="s">
        <v>199</v>
      </c>
      <c r="H223" s="222">
        <v>12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39</v>
      </c>
      <c r="O223" s="90"/>
      <c r="P223" s="228">
        <f>O223*H223</f>
        <v>0</v>
      </c>
      <c r="Q223" s="228">
        <v>0.036549999999999999</v>
      </c>
      <c r="R223" s="228">
        <f>Q223*H223</f>
        <v>0.43859999999999999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159</v>
      </c>
      <c r="AT223" s="230" t="s">
        <v>155</v>
      </c>
      <c r="AU223" s="230" t="s">
        <v>84</v>
      </c>
      <c r="AY223" s="16" t="s">
        <v>153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82</v>
      </c>
      <c r="BK223" s="231">
        <f>ROUND(I223*H223,2)</f>
        <v>0</v>
      </c>
      <c r="BL223" s="16" t="s">
        <v>159</v>
      </c>
      <c r="BM223" s="230" t="s">
        <v>345</v>
      </c>
    </row>
    <row r="224" s="13" customFormat="1">
      <c r="A224" s="13"/>
      <c r="B224" s="232"/>
      <c r="C224" s="233"/>
      <c r="D224" s="234" t="s">
        <v>161</v>
      </c>
      <c r="E224" s="235" t="s">
        <v>1</v>
      </c>
      <c r="F224" s="236" t="s">
        <v>346</v>
      </c>
      <c r="G224" s="233"/>
      <c r="H224" s="237">
        <v>12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161</v>
      </c>
      <c r="AU224" s="243" t="s">
        <v>84</v>
      </c>
      <c r="AV224" s="13" t="s">
        <v>84</v>
      </c>
      <c r="AW224" s="13" t="s">
        <v>31</v>
      </c>
      <c r="AX224" s="13" t="s">
        <v>82</v>
      </c>
      <c r="AY224" s="243" t="s">
        <v>153</v>
      </c>
    </row>
    <row r="225" s="2" customFormat="1" ht="16.5" customHeight="1">
      <c r="A225" s="37"/>
      <c r="B225" s="38"/>
      <c r="C225" s="218" t="s">
        <v>347</v>
      </c>
      <c r="D225" s="218" t="s">
        <v>155</v>
      </c>
      <c r="E225" s="219" t="s">
        <v>348</v>
      </c>
      <c r="F225" s="220" t="s">
        <v>349</v>
      </c>
      <c r="G225" s="221" t="s">
        <v>199</v>
      </c>
      <c r="H225" s="222">
        <v>8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39</v>
      </c>
      <c r="O225" s="90"/>
      <c r="P225" s="228">
        <f>O225*H225</f>
        <v>0</v>
      </c>
      <c r="Q225" s="228">
        <v>0.04555</v>
      </c>
      <c r="R225" s="228">
        <f>Q225*H225</f>
        <v>0.3644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159</v>
      </c>
      <c r="AT225" s="230" t="s">
        <v>155</v>
      </c>
      <c r="AU225" s="230" t="s">
        <v>84</v>
      </c>
      <c r="AY225" s="16" t="s">
        <v>153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82</v>
      </c>
      <c r="BK225" s="231">
        <f>ROUND(I225*H225,2)</f>
        <v>0</v>
      </c>
      <c r="BL225" s="16" t="s">
        <v>159</v>
      </c>
      <c r="BM225" s="230" t="s">
        <v>350</v>
      </c>
    </row>
    <row r="226" s="13" customFormat="1">
      <c r="A226" s="13"/>
      <c r="B226" s="232"/>
      <c r="C226" s="233"/>
      <c r="D226" s="234" t="s">
        <v>161</v>
      </c>
      <c r="E226" s="235" t="s">
        <v>1</v>
      </c>
      <c r="F226" s="236" t="s">
        <v>159</v>
      </c>
      <c r="G226" s="233"/>
      <c r="H226" s="237">
        <v>4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161</v>
      </c>
      <c r="AU226" s="243" t="s">
        <v>84</v>
      </c>
      <c r="AV226" s="13" t="s">
        <v>84</v>
      </c>
      <c r="AW226" s="13" t="s">
        <v>31</v>
      </c>
      <c r="AX226" s="13" t="s">
        <v>74</v>
      </c>
      <c r="AY226" s="243" t="s">
        <v>153</v>
      </c>
    </row>
    <row r="227" s="13" customFormat="1">
      <c r="A227" s="13"/>
      <c r="B227" s="232"/>
      <c r="C227" s="233"/>
      <c r="D227" s="234" t="s">
        <v>161</v>
      </c>
      <c r="E227" s="235" t="s">
        <v>1</v>
      </c>
      <c r="F227" s="236" t="s">
        <v>351</v>
      </c>
      <c r="G227" s="233"/>
      <c r="H227" s="237">
        <v>4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161</v>
      </c>
      <c r="AU227" s="243" t="s">
        <v>84</v>
      </c>
      <c r="AV227" s="13" t="s">
        <v>84</v>
      </c>
      <c r="AW227" s="13" t="s">
        <v>31</v>
      </c>
      <c r="AX227" s="13" t="s">
        <v>74</v>
      </c>
      <c r="AY227" s="243" t="s">
        <v>153</v>
      </c>
    </row>
    <row r="228" s="14" customFormat="1">
      <c r="A228" s="14"/>
      <c r="B228" s="255"/>
      <c r="C228" s="256"/>
      <c r="D228" s="234" t="s">
        <v>161</v>
      </c>
      <c r="E228" s="257" t="s">
        <v>1</v>
      </c>
      <c r="F228" s="258" t="s">
        <v>247</v>
      </c>
      <c r="G228" s="256"/>
      <c r="H228" s="259">
        <v>8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161</v>
      </c>
      <c r="AU228" s="265" t="s">
        <v>84</v>
      </c>
      <c r="AV228" s="14" t="s">
        <v>159</v>
      </c>
      <c r="AW228" s="14" t="s">
        <v>31</v>
      </c>
      <c r="AX228" s="14" t="s">
        <v>82</v>
      </c>
      <c r="AY228" s="265" t="s">
        <v>153</v>
      </c>
    </row>
    <row r="229" s="2" customFormat="1" ht="16.5" customHeight="1">
      <c r="A229" s="37"/>
      <c r="B229" s="38"/>
      <c r="C229" s="218" t="s">
        <v>352</v>
      </c>
      <c r="D229" s="218" t="s">
        <v>155</v>
      </c>
      <c r="E229" s="219" t="s">
        <v>353</v>
      </c>
      <c r="F229" s="220" t="s">
        <v>354</v>
      </c>
      <c r="G229" s="221" t="s">
        <v>199</v>
      </c>
      <c r="H229" s="222">
        <v>4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39</v>
      </c>
      <c r="O229" s="90"/>
      <c r="P229" s="228">
        <f>O229*H229</f>
        <v>0</v>
      </c>
      <c r="Q229" s="228">
        <v>0.054550000000000001</v>
      </c>
      <c r="R229" s="228">
        <f>Q229*H229</f>
        <v>0.21820000000000001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159</v>
      </c>
      <c r="AT229" s="230" t="s">
        <v>155</v>
      </c>
      <c r="AU229" s="230" t="s">
        <v>84</v>
      </c>
      <c r="AY229" s="16" t="s">
        <v>153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82</v>
      </c>
      <c r="BK229" s="231">
        <f>ROUND(I229*H229,2)</f>
        <v>0</v>
      </c>
      <c r="BL229" s="16" t="s">
        <v>159</v>
      </c>
      <c r="BM229" s="230" t="s">
        <v>355</v>
      </c>
    </row>
    <row r="230" s="13" customFormat="1">
      <c r="A230" s="13"/>
      <c r="B230" s="232"/>
      <c r="C230" s="233"/>
      <c r="D230" s="234" t="s">
        <v>161</v>
      </c>
      <c r="E230" s="235" t="s">
        <v>1</v>
      </c>
      <c r="F230" s="236" t="s">
        <v>159</v>
      </c>
      <c r="G230" s="233"/>
      <c r="H230" s="237">
        <v>4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161</v>
      </c>
      <c r="AU230" s="243" t="s">
        <v>84</v>
      </c>
      <c r="AV230" s="13" t="s">
        <v>84</v>
      </c>
      <c r="AW230" s="13" t="s">
        <v>31</v>
      </c>
      <c r="AX230" s="13" t="s">
        <v>82</v>
      </c>
      <c r="AY230" s="243" t="s">
        <v>153</v>
      </c>
    </row>
    <row r="231" s="2" customFormat="1" ht="16.5" customHeight="1">
      <c r="A231" s="37"/>
      <c r="B231" s="38"/>
      <c r="C231" s="218" t="s">
        <v>356</v>
      </c>
      <c r="D231" s="218" t="s">
        <v>155</v>
      </c>
      <c r="E231" s="219" t="s">
        <v>357</v>
      </c>
      <c r="F231" s="220" t="s">
        <v>358</v>
      </c>
      <c r="G231" s="221" t="s">
        <v>199</v>
      </c>
      <c r="H231" s="222">
        <v>4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39</v>
      </c>
      <c r="O231" s="90"/>
      <c r="P231" s="228">
        <f>O231*H231</f>
        <v>0</v>
      </c>
      <c r="Q231" s="228">
        <v>0.081850000000000006</v>
      </c>
      <c r="R231" s="228">
        <f>Q231*H231</f>
        <v>0.32740000000000002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159</v>
      </c>
      <c r="AT231" s="230" t="s">
        <v>155</v>
      </c>
      <c r="AU231" s="230" t="s">
        <v>84</v>
      </c>
      <c r="AY231" s="16" t="s">
        <v>153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82</v>
      </c>
      <c r="BK231" s="231">
        <f>ROUND(I231*H231,2)</f>
        <v>0</v>
      </c>
      <c r="BL231" s="16" t="s">
        <v>159</v>
      </c>
      <c r="BM231" s="230" t="s">
        <v>359</v>
      </c>
    </row>
    <row r="232" s="13" customFormat="1">
      <c r="A232" s="13"/>
      <c r="B232" s="232"/>
      <c r="C232" s="233"/>
      <c r="D232" s="234" t="s">
        <v>161</v>
      </c>
      <c r="E232" s="235" t="s">
        <v>1</v>
      </c>
      <c r="F232" s="236" t="s">
        <v>159</v>
      </c>
      <c r="G232" s="233"/>
      <c r="H232" s="237">
        <v>4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161</v>
      </c>
      <c r="AU232" s="243" t="s">
        <v>84</v>
      </c>
      <c r="AV232" s="13" t="s">
        <v>84</v>
      </c>
      <c r="AW232" s="13" t="s">
        <v>31</v>
      </c>
      <c r="AX232" s="13" t="s">
        <v>82</v>
      </c>
      <c r="AY232" s="243" t="s">
        <v>153</v>
      </c>
    </row>
    <row r="233" s="2" customFormat="1" ht="21.75" customHeight="1">
      <c r="A233" s="37"/>
      <c r="B233" s="38"/>
      <c r="C233" s="218" t="s">
        <v>360</v>
      </c>
      <c r="D233" s="218" t="s">
        <v>155</v>
      </c>
      <c r="E233" s="219" t="s">
        <v>361</v>
      </c>
      <c r="F233" s="220" t="s">
        <v>362</v>
      </c>
      <c r="G233" s="221" t="s">
        <v>260</v>
      </c>
      <c r="H233" s="222">
        <v>26.399999999999999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39</v>
      </c>
      <c r="O233" s="90"/>
      <c r="P233" s="228">
        <f>O233*H233</f>
        <v>0</v>
      </c>
      <c r="Q233" s="228">
        <v>0.14033999999999999</v>
      </c>
      <c r="R233" s="228">
        <f>Q233*H233</f>
        <v>3.7049759999999998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159</v>
      </c>
      <c r="AT233" s="230" t="s">
        <v>155</v>
      </c>
      <c r="AU233" s="230" t="s">
        <v>84</v>
      </c>
      <c r="AY233" s="16" t="s">
        <v>153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82</v>
      </c>
      <c r="BK233" s="231">
        <f>ROUND(I233*H233,2)</f>
        <v>0</v>
      </c>
      <c r="BL233" s="16" t="s">
        <v>159</v>
      </c>
      <c r="BM233" s="230" t="s">
        <v>363</v>
      </c>
    </row>
    <row r="234" s="13" customFormat="1">
      <c r="A234" s="13"/>
      <c r="B234" s="232"/>
      <c r="C234" s="233"/>
      <c r="D234" s="234" t="s">
        <v>161</v>
      </c>
      <c r="E234" s="235" t="s">
        <v>1</v>
      </c>
      <c r="F234" s="236" t="s">
        <v>364</v>
      </c>
      <c r="G234" s="233"/>
      <c r="H234" s="237">
        <v>26.399999999999999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161</v>
      </c>
      <c r="AU234" s="243" t="s">
        <v>84</v>
      </c>
      <c r="AV234" s="13" t="s">
        <v>84</v>
      </c>
      <c r="AW234" s="13" t="s">
        <v>31</v>
      </c>
      <c r="AX234" s="13" t="s">
        <v>82</v>
      </c>
      <c r="AY234" s="243" t="s">
        <v>153</v>
      </c>
    </row>
    <row r="235" s="2" customFormat="1" ht="44.25" customHeight="1">
      <c r="A235" s="37"/>
      <c r="B235" s="38"/>
      <c r="C235" s="218" t="s">
        <v>365</v>
      </c>
      <c r="D235" s="218" t="s">
        <v>155</v>
      </c>
      <c r="E235" s="219" t="s">
        <v>366</v>
      </c>
      <c r="F235" s="220" t="s">
        <v>367</v>
      </c>
      <c r="G235" s="221" t="s">
        <v>171</v>
      </c>
      <c r="H235" s="222">
        <v>56.915999999999997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39</v>
      </c>
      <c r="O235" s="90"/>
      <c r="P235" s="228">
        <f>O235*H235</f>
        <v>0</v>
      </c>
      <c r="Q235" s="228">
        <v>2.5143</v>
      </c>
      <c r="R235" s="228">
        <f>Q235*H235</f>
        <v>143.1038988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159</v>
      </c>
      <c r="AT235" s="230" t="s">
        <v>155</v>
      </c>
      <c r="AU235" s="230" t="s">
        <v>84</v>
      </c>
      <c r="AY235" s="16" t="s">
        <v>153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82</v>
      </c>
      <c r="BK235" s="231">
        <f>ROUND(I235*H235,2)</f>
        <v>0</v>
      </c>
      <c r="BL235" s="16" t="s">
        <v>159</v>
      </c>
      <c r="BM235" s="230" t="s">
        <v>368</v>
      </c>
    </row>
    <row r="236" s="13" customFormat="1">
      <c r="A236" s="13"/>
      <c r="B236" s="232"/>
      <c r="C236" s="233"/>
      <c r="D236" s="234" t="s">
        <v>161</v>
      </c>
      <c r="E236" s="235" t="s">
        <v>1</v>
      </c>
      <c r="F236" s="236" t="s">
        <v>369</v>
      </c>
      <c r="G236" s="233"/>
      <c r="H236" s="237">
        <v>56.915999999999997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161</v>
      </c>
      <c r="AU236" s="243" t="s">
        <v>84</v>
      </c>
      <c r="AV236" s="13" t="s">
        <v>84</v>
      </c>
      <c r="AW236" s="13" t="s">
        <v>31</v>
      </c>
      <c r="AX236" s="13" t="s">
        <v>82</v>
      </c>
      <c r="AY236" s="243" t="s">
        <v>153</v>
      </c>
    </row>
    <row r="237" s="2" customFormat="1" ht="44.25" customHeight="1">
      <c r="A237" s="37"/>
      <c r="B237" s="38"/>
      <c r="C237" s="218" t="s">
        <v>370</v>
      </c>
      <c r="D237" s="218" t="s">
        <v>155</v>
      </c>
      <c r="E237" s="219" t="s">
        <v>371</v>
      </c>
      <c r="F237" s="220" t="s">
        <v>372</v>
      </c>
      <c r="G237" s="221" t="s">
        <v>171</v>
      </c>
      <c r="H237" s="222">
        <v>164.74799999999999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39</v>
      </c>
      <c r="O237" s="90"/>
      <c r="P237" s="228">
        <f>O237*H237</f>
        <v>0</v>
      </c>
      <c r="Q237" s="228">
        <v>2.50745</v>
      </c>
      <c r="R237" s="228">
        <f>Q237*H237</f>
        <v>413.09737259999997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159</v>
      </c>
      <c r="AT237" s="230" t="s">
        <v>155</v>
      </c>
      <c r="AU237" s="230" t="s">
        <v>84</v>
      </c>
      <c r="AY237" s="16" t="s">
        <v>153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82</v>
      </c>
      <c r="BK237" s="231">
        <f>ROUND(I237*H237,2)</f>
        <v>0</v>
      </c>
      <c r="BL237" s="16" t="s">
        <v>159</v>
      </c>
      <c r="BM237" s="230" t="s">
        <v>373</v>
      </c>
    </row>
    <row r="238" s="13" customFormat="1">
      <c r="A238" s="13"/>
      <c r="B238" s="232"/>
      <c r="C238" s="233"/>
      <c r="D238" s="234" t="s">
        <v>161</v>
      </c>
      <c r="E238" s="235" t="s">
        <v>1</v>
      </c>
      <c r="F238" s="236" t="s">
        <v>374</v>
      </c>
      <c r="G238" s="233"/>
      <c r="H238" s="237">
        <v>71.069999999999993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161</v>
      </c>
      <c r="AU238" s="243" t="s">
        <v>84</v>
      </c>
      <c r="AV238" s="13" t="s">
        <v>84</v>
      </c>
      <c r="AW238" s="13" t="s">
        <v>31</v>
      </c>
      <c r="AX238" s="13" t="s">
        <v>74</v>
      </c>
      <c r="AY238" s="243" t="s">
        <v>153</v>
      </c>
    </row>
    <row r="239" s="13" customFormat="1">
      <c r="A239" s="13"/>
      <c r="B239" s="232"/>
      <c r="C239" s="233"/>
      <c r="D239" s="234" t="s">
        <v>161</v>
      </c>
      <c r="E239" s="235" t="s">
        <v>1</v>
      </c>
      <c r="F239" s="236" t="s">
        <v>375</v>
      </c>
      <c r="G239" s="233"/>
      <c r="H239" s="237">
        <v>93.677999999999997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161</v>
      </c>
      <c r="AU239" s="243" t="s">
        <v>84</v>
      </c>
      <c r="AV239" s="13" t="s">
        <v>84</v>
      </c>
      <c r="AW239" s="13" t="s">
        <v>31</v>
      </c>
      <c r="AX239" s="13" t="s">
        <v>74</v>
      </c>
      <c r="AY239" s="243" t="s">
        <v>153</v>
      </c>
    </row>
    <row r="240" s="14" customFormat="1">
      <c r="A240" s="14"/>
      <c r="B240" s="255"/>
      <c r="C240" s="256"/>
      <c r="D240" s="234" t="s">
        <v>161</v>
      </c>
      <c r="E240" s="257" t="s">
        <v>1</v>
      </c>
      <c r="F240" s="258" t="s">
        <v>247</v>
      </c>
      <c r="G240" s="256"/>
      <c r="H240" s="259">
        <v>164.74799999999999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161</v>
      </c>
      <c r="AU240" s="265" t="s">
        <v>84</v>
      </c>
      <c r="AV240" s="14" t="s">
        <v>159</v>
      </c>
      <c r="AW240" s="14" t="s">
        <v>31</v>
      </c>
      <c r="AX240" s="14" t="s">
        <v>82</v>
      </c>
      <c r="AY240" s="265" t="s">
        <v>153</v>
      </c>
    </row>
    <row r="241" s="2" customFormat="1" ht="44.25" customHeight="1">
      <c r="A241" s="37"/>
      <c r="B241" s="38"/>
      <c r="C241" s="218" t="s">
        <v>376</v>
      </c>
      <c r="D241" s="218" t="s">
        <v>155</v>
      </c>
      <c r="E241" s="219" t="s">
        <v>377</v>
      </c>
      <c r="F241" s="220" t="s">
        <v>378</v>
      </c>
      <c r="G241" s="221" t="s">
        <v>260</v>
      </c>
      <c r="H241" s="222">
        <v>936.77999999999997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39</v>
      </c>
      <c r="O241" s="90"/>
      <c r="P241" s="228">
        <f>O241*H241</f>
        <v>0</v>
      </c>
      <c r="Q241" s="228">
        <v>0.00247</v>
      </c>
      <c r="R241" s="228">
        <f>Q241*H241</f>
        <v>2.3138465999999998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159</v>
      </c>
      <c r="AT241" s="230" t="s">
        <v>155</v>
      </c>
      <c r="AU241" s="230" t="s">
        <v>84</v>
      </c>
      <c r="AY241" s="16" t="s">
        <v>153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82</v>
      </c>
      <c r="BK241" s="231">
        <f>ROUND(I241*H241,2)</f>
        <v>0</v>
      </c>
      <c r="BL241" s="16" t="s">
        <v>159</v>
      </c>
      <c r="BM241" s="230" t="s">
        <v>379</v>
      </c>
    </row>
    <row r="242" s="13" customFormat="1">
      <c r="A242" s="13"/>
      <c r="B242" s="232"/>
      <c r="C242" s="233"/>
      <c r="D242" s="234" t="s">
        <v>161</v>
      </c>
      <c r="E242" s="235" t="s">
        <v>1</v>
      </c>
      <c r="F242" s="236" t="s">
        <v>380</v>
      </c>
      <c r="G242" s="233"/>
      <c r="H242" s="237">
        <v>22.039999999999999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161</v>
      </c>
      <c r="AU242" s="243" t="s">
        <v>84</v>
      </c>
      <c r="AV242" s="13" t="s">
        <v>84</v>
      </c>
      <c r="AW242" s="13" t="s">
        <v>31</v>
      </c>
      <c r="AX242" s="13" t="s">
        <v>74</v>
      </c>
      <c r="AY242" s="243" t="s">
        <v>153</v>
      </c>
    </row>
    <row r="243" s="13" customFormat="1">
      <c r="A243" s="13"/>
      <c r="B243" s="232"/>
      <c r="C243" s="233"/>
      <c r="D243" s="234" t="s">
        <v>161</v>
      </c>
      <c r="E243" s="235" t="s">
        <v>1</v>
      </c>
      <c r="F243" s="236" t="s">
        <v>381</v>
      </c>
      <c r="G243" s="233"/>
      <c r="H243" s="237">
        <v>535.29999999999995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161</v>
      </c>
      <c r="AU243" s="243" t="s">
        <v>84</v>
      </c>
      <c r="AV243" s="13" t="s">
        <v>84</v>
      </c>
      <c r="AW243" s="13" t="s">
        <v>31</v>
      </c>
      <c r="AX243" s="13" t="s">
        <v>74</v>
      </c>
      <c r="AY243" s="243" t="s">
        <v>153</v>
      </c>
    </row>
    <row r="244" s="13" customFormat="1">
      <c r="A244" s="13"/>
      <c r="B244" s="232"/>
      <c r="C244" s="233"/>
      <c r="D244" s="234" t="s">
        <v>161</v>
      </c>
      <c r="E244" s="235" t="s">
        <v>1</v>
      </c>
      <c r="F244" s="236" t="s">
        <v>382</v>
      </c>
      <c r="G244" s="233"/>
      <c r="H244" s="237">
        <v>379.44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161</v>
      </c>
      <c r="AU244" s="243" t="s">
        <v>84</v>
      </c>
      <c r="AV244" s="13" t="s">
        <v>84</v>
      </c>
      <c r="AW244" s="13" t="s">
        <v>31</v>
      </c>
      <c r="AX244" s="13" t="s">
        <v>74</v>
      </c>
      <c r="AY244" s="243" t="s">
        <v>153</v>
      </c>
    </row>
    <row r="245" s="14" customFormat="1">
      <c r="A245" s="14"/>
      <c r="B245" s="255"/>
      <c r="C245" s="256"/>
      <c r="D245" s="234" t="s">
        <v>161</v>
      </c>
      <c r="E245" s="257" t="s">
        <v>1</v>
      </c>
      <c r="F245" s="258" t="s">
        <v>247</v>
      </c>
      <c r="G245" s="256"/>
      <c r="H245" s="259">
        <v>936.77999999999997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161</v>
      </c>
      <c r="AU245" s="265" t="s">
        <v>84</v>
      </c>
      <c r="AV245" s="14" t="s">
        <v>159</v>
      </c>
      <c r="AW245" s="14" t="s">
        <v>31</v>
      </c>
      <c r="AX245" s="14" t="s">
        <v>82</v>
      </c>
      <c r="AY245" s="265" t="s">
        <v>153</v>
      </c>
    </row>
    <row r="246" s="2" customFormat="1" ht="44.25" customHeight="1">
      <c r="A246" s="37"/>
      <c r="B246" s="38"/>
      <c r="C246" s="218" t="s">
        <v>383</v>
      </c>
      <c r="D246" s="218" t="s">
        <v>155</v>
      </c>
      <c r="E246" s="219" t="s">
        <v>384</v>
      </c>
      <c r="F246" s="220" t="s">
        <v>385</v>
      </c>
      <c r="G246" s="221" t="s">
        <v>260</v>
      </c>
      <c r="H246" s="222">
        <v>936.77999999999997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39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159</v>
      </c>
      <c r="AT246" s="230" t="s">
        <v>155</v>
      </c>
      <c r="AU246" s="230" t="s">
        <v>84</v>
      </c>
      <c r="AY246" s="16" t="s">
        <v>153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82</v>
      </c>
      <c r="BK246" s="231">
        <f>ROUND(I246*H246,2)</f>
        <v>0</v>
      </c>
      <c r="BL246" s="16" t="s">
        <v>159</v>
      </c>
      <c r="BM246" s="230" t="s">
        <v>386</v>
      </c>
    </row>
    <row r="247" s="13" customFormat="1">
      <c r="A247" s="13"/>
      <c r="B247" s="232"/>
      <c r="C247" s="233"/>
      <c r="D247" s="234" t="s">
        <v>161</v>
      </c>
      <c r="E247" s="235" t="s">
        <v>1</v>
      </c>
      <c r="F247" s="236" t="s">
        <v>380</v>
      </c>
      <c r="G247" s="233"/>
      <c r="H247" s="237">
        <v>22.039999999999999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161</v>
      </c>
      <c r="AU247" s="243" t="s">
        <v>84</v>
      </c>
      <c r="AV247" s="13" t="s">
        <v>84</v>
      </c>
      <c r="AW247" s="13" t="s">
        <v>31</v>
      </c>
      <c r="AX247" s="13" t="s">
        <v>74</v>
      </c>
      <c r="AY247" s="243" t="s">
        <v>153</v>
      </c>
    </row>
    <row r="248" s="13" customFormat="1">
      <c r="A248" s="13"/>
      <c r="B248" s="232"/>
      <c r="C248" s="233"/>
      <c r="D248" s="234" t="s">
        <v>161</v>
      </c>
      <c r="E248" s="235" t="s">
        <v>1</v>
      </c>
      <c r="F248" s="236" t="s">
        <v>381</v>
      </c>
      <c r="G248" s="233"/>
      <c r="H248" s="237">
        <v>535.29999999999995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161</v>
      </c>
      <c r="AU248" s="243" t="s">
        <v>84</v>
      </c>
      <c r="AV248" s="13" t="s">
        <v>84</v>
      </c>
      <c r="AW248" s="13" t="s">
        <v>31</v>
      </c>
      <c r="AX248" s="13" t="s">
        <v>74</v>
      </c>
      <c r="AY248" s="243" t="s">
        <v>153</v>
      </c>
    </row>
    <row r="249" s="13" customFormat="1">
      <c r="A249" s="13"/>
      <c r="B249" s="232"/>
      <c r="C249" s="233"/>
      <c r="D249" s="234" t="s">
        <v>161</v>
      </c>
      <c r="E249" s="235" t="s">
        <v>1</v>
      </c>
      <c r="F249" s="236" t="s">
        <v>382</v>
      </c>
      <c r="G249" s="233"/>
      <c r="H249" s="237">
        <v>379.44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161</v>
      </c>
      <c r="AU249" s="243" t="s">
        <v>84</v>
      </c>
      <c r="AV249" s="13" t="s">
        <v>84</v>
      </c>
      <c r="AW249" s="13" t="s">
        <v>31</v>
      </c>
      <c r="AX249" s="13" t="s">
        <v>74</v>
      </c>
      <c r="AY249" s="243" t="s">
        <v>153</v>
      </c>
    </row>
    <row r="250" s="14" customFormat="1">
      <c r="A250" s="14"/>
      <c r="B250" s="255"/>
      <c r="C250" s="256"/>
      <c r="D250" s="234" t="s">
        <v>161</v>
      </c>
      <c r="E250" s="257" t="s">
        <v>1</v>
      </c>
      <c r="F250" s="258" t="s">
        <v>247</v>
      </c>
      <c r="G250" s="256"/>
      <c r="H250" s="259">
        <v>936.77999999999997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161</v>
      </c>
      <c r="AU250" s="265" t="s">
        <v>84</v>
      </c>
      <c r="AV250" s="14" t="s">
        <v>159</v>
      </c>
      <c r="AW250" s="14" t="s">
        <v>31</v>
      </c>
      <c r="AX250" s="14" t="s">
        <v>82</v>
      </c>
      <c r="AY250" s="265" t="s">
        <v>153</v>
      </c>
    </row>
    <row r="251" s="2" customFormat="1" ht="33" customHeight="1">
      <c r="A251" s="37"/>
      <c r="B251" s="38"/>
      <c r="C251" s="218" t="s">
        <v>387</v>
      </c>
      <c r="D251" s="218" t="s">
        <v>155</v>
      </c>
      <c r="E251" s="219" t="s">
        <v>388</v>
      </c>
      <c r="F251" s="220" t="s">
        <v>389</v>
      </c>
      <c r="G251" s="221" t="s">
        <v>210</v>
      </c>
      <c r="H251" s="222">
        <v>37.298999999999999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39</v>
      </c>
      <c r="O251" s="90"/>
      <c r="P251" s="228">
        <f>O251*H251</f>
        <v>0</v>
      </c>
      <c r="Q251" s="228">
        <v>1.10907</v>
      </c>
      <c r="R251" s="228">
        <f>Q251*H251</f>
        <v>41.36720193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159</v>
      </c>
      <c r="AT251" s="230" t="s">
        <v>155</v>
      </c>
      <c r="AU251" s="230" t="s">
        <v>84</v>
      </c>
      <c r="AY251" s="16" t="s">
        <v>153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82</v>
      </c>
      <c r="BK251" s="231">
        <f>ROUND(I251*H251,2)</f>
        <v>0</v>
      </c>
      <c r="BL251" s="16" t="s">
        <v>159</v>
      </c>
      <c r="BM251" s="230" t="s">
        <v>390</v>
      </c>
    </row>
    <row r="252" s="13" customFormat="1">
      <c r="A252" s="13"/>
      <c r="B252" s="232"/>
      <c r="C252" s="233"/>
      <c r="D252" s="234" t="s">
        <v>161</v>
      </c>
      <c r="E252" s="235" t="s">
        <v>1</v>
      </c>
      <c r="F252" s="236" t="s">
        <v>391</v>
      </c>
      <c r="G252" s="233"/>
      <c r="H252" s="237">
        <v>14.707000000000001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161</v>
      </c>
      <c r="AU252" s="243" t="s">
        <v>84</v>
      </c>
      <c r="AV252" s="13" t="s">
        <v>84</v>
      </c>
      <c r="AW252" s="13" t="s">
        <v>31</v>
      </c>
      <c r="AX252" s="13" t="s">
        <v>74</v>
      </c>
      <c r="AY252" s="243" t="s">
        <v>153</v>
      </c>
    </row>
    <row r="253" s="13" customFormat="1">
      <c r="A253" s="13"/>
      <c r="B253" s="232"/>
      <c r="C253" s="233"/>
      <c r="D253" s="234" t="s">
        <v>161</v>
      </c>
      <c r="E253" s="235" t="s">
        <v>1</v>
      </c>
      <c r="F253" s="236" t="s">
        <v>392</v>
      </c>
      <c r="G253" s="233"/>
      <c r="H253" s="237">
        <v>14.529999999999999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161</v>
      </c>
      <c r="AU253" s="243" t="s">
        <v>84</v>
      </c>
      <c r="AV253" s="13" t="s">
        <v>84</v>
      </c>
      <c r="AW253" s="13" t="s">
        <v>31</v>
      </c>
      <c r="AX253" s="13" t="s">
        <v>74</v>
      </c>
      <c r="AY253" s="243" t="s">
        <v>153</v>
      </c>
    </row>
    <row r="254" s="13" customFormat="1">
      <c r="A254" s="13"/>
      <c r="B254" s="232"/>
      <c r="C254" s="233"/>
      <c r="D254" s="234" t="s">
        <v>161</v>
      </c>
      <c r="E254" s="235" t="s">
        <v>1</v>
      </c>
      <c r="F254" s="236" t="s">
        <v>393</v>
      </c>
      <c r="G254" s="233"/>
      <c r="H254" s="237">
        <v>8.0619999999999994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161</v>
      </c>
      <c r="AU254" s="243" t="s">
        <v>84</v>
      </c>
      <c r="AV254" s="13" t="s">
        <v>84</v>
      </c>
      <c r="AW254" s="13" t="s">
        <v>31</v>
      </c>
      <c r="AX254" s="13" t="s">
        <v>74</v>
      </c>
      <c r="AY254" s="243" t="s">
        <v>153</v>
      </c>
    </row>
    <row r="255" s="14" customFormat="1">
      <c r="A255" s="14"/>
      <c r="B255" s="255"/>
      <c r="C255" s="256"/>
      <c r="D255" s="234" t="s">
        <v>161</v>
      </c>
      <c r="E255" s="257" t="s">
        <v>1</v>
      </c>
      <c r="F255" s="258" t="s">
        <v>247</v>
      </c>
      <c r="G255" s="256"/>
      <c r="H255" s="259">
        <v>37.298999999999999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161</v>
      </c>
      <c r="AU255" s="265" t="s">
        <v>84</v>
      </c>
      <c r="AV255" s="14" t="s">
        <v>159</v>
      </c>
      <c r="AW255" s="14" t="s">
        <v>31</v>
      </c>
      <c r="AX255" s="14" t="s">
        <v>82</v>
      </c>
      <c r="AY255" s="265" t="s">
        <v>153</v>
      </c>
    </row>
    <row r="256" s="2" customFormat="1" ht="33" customHeight="1">
      <c r="A256" s="37"/>
      <c r="B256" s="38"/>
      <c r="C256" s="218" t="s">
        <v>394</v>
      </c>
      <c r="D256" s="218" t="s">
        <v>155</v>
      </c>
      <c r="E256" s="219" t="s">
        <v>395</v>
      </c>
      <c r="F256" s="220" t="s">
        <v>396</v>
      </c>
      <c r="G256" s="221" t="s">
        <v>210</v>
      </c>
      <c r="H256" s="222">
        <v>0.69899999999999995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39</v>
      </c>
      <c r="O256" s="90"/>
      <c r="P256" s="228">
        <f>O256*H256</f>
        <v>0</v>
      </c>
      <c r="Q256" s="228">
        <v>1.06277</v>
      </c>
      <c r="R256" s="228">
        <f>Q256*H256</f>
        <v>0.74287622999999992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159</v>
      </c>
      <c r="AT256" s="230" t="s">
        <v>155</v>
      </c>
      <c r="AU256" s="230" t="s">
        <v>84</v>
      </c>
      <c r="AY256" s="16" t="s">
        <v>153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82</v>
      </c>
      <c r="BK256" s="231">
        <f>ROUND(I256*H256,2)</f>
        <v>0</v>
      </c>
      <c r="BL256" s="16" t="s">
        <v>159</v>
      </c>
      <c r="BM256" s="230" t="s">
        <v>397</v>
      </c>
    </row>
    <row r="257" s="13" customFormat="1">
      <c r="A257" s="13"/>
      <c r="B257" s="232"/>
      <c r="C257" s="233"/>
      <c r="D257" s="234" t="s">
        <v>161</v>
      </c>
      <c r="E257" s="235" t="s">
        <v>1</v>
      </c>
      <c r="F257" s="236" t="s">
        <v>398</v>
      </c>
      <c r="G257" s="233"/>
      <c r="H257" s="237">
        <v>0.63900000000000001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161</v>
      </c>
      <c r="AU257" s="243" t="s">
        <v>84</v>
      </c>
      <c r="AV257" s="13" t="s">
        <v>84</v>
      </c>
      <c r="AW257" s="13" t="s">
        <v>31</v>
      </c>
      <c r="AX257" s="13" t="s">
        <v>74</v>
      </c>
      <c r="AY257" s="243" t="s">
        <v>153</v>
      </c>
    </row>
    <row r="258" s="13" customFormat="1">
      <c r="A258" s="13"/>
      <c r="B258" s="232"/>
      <c r="C258" s="233"/>
      <c r="D258" s="234" t="s">
        <v>161</v>
      </c>
      <c r="E258" s="235" t="s">
        <v>1</v>
      </c>
      <c r="F258" s="236" t="s">
        <v>399</v>
      </c>
      <c r="G258" s="233"/>
      <c r="H258" s="237">
        <v>0.059999999999999998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161</v>
      </c>
      <c r="AU258" s="243" t="s">
        <v>84</v>
      </c>
      <c r="AV258" s="13" t="s">
        <v>84</v>
      </c>
      <c r="AW258" s="13" t="s">
        <v>31</v>
      </c>
      <c r="AX258" s="13" t="s">
        <v>74</v>
      </c>
      <c r="AY258" s="243" t="s">
        <v>153</v>
      </c>
    </row>
    <row r="259" s="14" customFormat="1">
      <c r="A259" s="14"/>
      <c r="B259" s="255"/>
      <c r="C259" s="256"/>
      <c r="D259" s="234" t="s">
        <v>161</v>
      </c>
      <c r="E259" s="257" t="s">
        <v>1</v>
      </c>
      <c r="F259" s="258" t="s">
        <v>247</v>
      </c>
      <c r="G259" s="256"/>
      <c r="H259" s="259">
        <v>0.69899999999999995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5" t="s">
        <v>161</v>
      </c>
      <c r="AU259" s="265" t="s">
        <v>84</v>
      </c>
      <c r="AV259" s="14" t="s">
        <v>159</v>
      </c>
      <c r="AW259" s="14" t="s">
        <v>31</v>
      </c>
      <c r="AX259" s="14" t="s">
        <v>82</v>
      </c>
      <c r="AY259" s="265" t="s">
        <v>153</v>
      </c>
    </row>
    <row r="260" s="12" customFormat="1" ht="22.8" customHeight="1">
      <c r="A260" s="12"/>
      <c r="B260" s="202"/>
      <c r="C260" s="203"/>
      <c r="D260" s="204" t="s">
        <v>73</v>
      </c>
      <c r="E260" s="216" t="s">
        <v>159</v>
      </c>
      <c r="F260" s="216" t="s">
        <v>400</v>
      </c>
      <c r="G260" s="203"/>
      <c r="H260" s="203"/>
      <c r="I260" s="206"/>
      <c r="J260" s="217">
        <f>BK260</f>
        <v>0</v>
      </c>
      <c r="K260" s="203"/>
      <c r="L260" s="208"/>
      <c r="M260" s="209"/>
      <c r="N260" s="210"/>
      <c r="O260" s="210"/>
      <c r="P260" s="211">
        <f>SUM(P261:P296)</f>
        <v>0</v>
      </c>
      <c r="Q260" s="210"/>
      <c r="R260" s="211">
        <f>SUM(R261:R296)</f>
        <v>40.269159269999996</v>
      </c>
      <c r="S260" s="210"/>
      <c r="T260" s="212">
        <f>SUM(T261:T296)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3" t="s">
        <v>82</v>
      </c>
      <c r="AT260" s="214" t="s">
        <v>73</v>
      </c>
      <c r="AU260" s="214" t="s">
        <v>82</v>
      </c>
      <c r="AY260" s="213" t="s">
        <v>153</v>
      </c>
      <c r="BK260" s="215">
        <f>SUM(BK261:BK296)</f>
        <v>0</v>
      </c>
    </row>
    <row r="261" s="2" customFormat="1" ht="44.25" customHeight="1">
      <c r="A261" s="37"/>
      <c r="B261" s="38"/>
      <c r="C261" s="218" t="s">
        <v>401</v>
      </c>
      <c r="D261" s="218" t="s">
        <v>155</v>
      </c>
      <c r="E261" s="219" t="s">
        <v>402</v>
      </c>
      <c r="F261" s="220" t="s">
        <v>403</v>
      </c>
      <c r="G261" s="221" t="s">
        <v>199</v>
      </c>
      <c r="H261" s="222">
        <v>6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39</v>
      </c>
      <c r="O261" s="90"/>
      <c r="P261" s="228">
        <f>O261*H261</f>
        <v>0</v>
      </c>
      <c r="Q261" s="228">
        <v>0.14954000000000001</v>
      </c>
      <c r="R261" s="228">
        <f>Q261*H261</f>
        <v>0.89724000000000004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159</v>
      </c>
      <c r="AT261" s="230" t="s">
        <v>155</v>
      </c>
      <c r="AU261" s="230" t="s">
        <v>84</v>
      </c>
      <c r="AY261" s="16" t="s">
        <v>153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82</v>
      </c>
      <c r="BK261" s="231">
        <f>ROUND(I261*H261,2)</f>
        <v>0</v>
      </c>
      <c r="BL261" s="16" t="s">
        <v>159</v>
      </c>
      <c r="BM261" s="230" t="s">
        <v>404</v>
      </c>
    </row>
    <row r="262" s="13" customFormat="1">
      <c r="A262" s="13"/>
      <c r="B262" s="232"/>
      <c r="C262" s="233"/>
      <c r="D262" s="234" t="s">
        <v>161</v>
      </c>
      <c r="E262" s="235" t="s">
        <v>1</v>
      </c>
      <c r="F262" s="236" t="s">
        <v>405</v>
      </c>
      <c r="G262" s="233"/>
      <c r="H262" s="237">
        <v>6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161</v>
      </c>
      <c r="AU262" s="243" t="s">
        <v>84</v>
      </c>
      <c r="AV262" s="13" t="s">
        <v>84</v>
      </c>
      <c r="AW262" s="13" t="s">
        <v>31</v>
      </c>
      <c r="AX262" s="13" t="s">
        <v>82</v>
      </c>
      <c r="AY262" s="243" t="s">
        <v>153</v>
      </c>
    </row>
    <row r="263" s="2" customFormat="1" ht="21.75" customHeight="1">
      <c r="A263" s="37"/>
      <c r="B263" s="38"/>
      <c r="C263" s="244" t="s">
        <v>272</v>
      </c>
      <c r="D263" s="244" t="s">
        <v>207</v>
      </c>
      <c r="E263" s="245" t="s">
        <v>406</v>
      </c>
      <c r="F263" s="246" t="s">
        <v>407</v>
      </c>
      <c r="G263" s="247" t="s">
        <v>287</v>
      </c>
      <c r="H263" s="248">
        <v>27</v>
      </c>
      <c r="I263" s="249"/>
      <c r="J263" s="250">
        <f>ROUND(I263*H263,2)</f>
        <v>0</v>
      </c>
      <c r="K263" s="251"/>
      <c r="L263" s="252"/>
      <c r="M263" s="253" t="s">
        <v>1</v>
      </c>
      <c r="N263" s="254" t="s">
        <v>39</v>
      </c>
      <c r="O263" s="90"/>
      <c r="P263" s="228">
        <f>O263*H263</f>
        <v>0</v>
      </c>
      <c r="Q263" s="228">
        <v>0.31</v>
      </c>
      <c r="R263" s="228">
        <f>Q263*H263</f>
        <v>8.3699999999999992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192</v>
      </c>
      <c r="AT263" s="230" t="s">
        <v>207</v>
      </c>
      <c r="AU263" s="230" t="s">
        <v>84</v>
      </c>
      <c r="AY263" s="16" t="s">
        <v>153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82</v>
      </c>
      <c r="BK263" s="231">
        <f>ROUND(I263*H263,2)</f>
        <v>0</v>
      </c>
      <c r="BL263" s="16" t="s">
        <v>159</v>
      </c>
      <c r="BM263" s="230" t="s">
        <v>408</v>
      </c>
    </row>
    <row r="264" s="13" customFormat="1">
      <c r="A264" s="13"/>
      <c r="B264" s="232"/>
      <c r="C264" s="233"/>
      <c r="D264" s="234" t="s">
        <v>161</v>
      </c>
      <c r="E264" s="235" t="s">
        <v>1</v>
      </c>
      <c r="F264" s="236" t="s">
        <v>409</v>
      </c>
      <c r="G264" s="233"/>
      <c r="H264" s="237">
        <v>22.5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161</v>
      </c>
      <c r="AU264" s="243" t="s">
        <v>84</v>
      </c>
      <c r="AV264" s="13" t="s">
        <v>84</v>
      </c>
      <c r="AW264" s="13" t="s">
        <v>31</v>
      </c>
      <c r="AX264" s="13" t="s">
        <v>74</v>
      </c>
      <c r="AY264" s="243" t="s">
        <v>153</v>
      </c>
    </row>
    <row r="265" s="13" customFormat="1">
      <c r="A265" s="13"/>
      <c r="B265" s="232"/>
      <c r="C265" s="233"/>
      <c r="D265" s="234" t="s">
        <v>161</v>
      </c>
      <c r="E265" s="235" t="s">
        <v>1</v>
      </c>
      <c r="F265" s="236" t="s">
        <v>410</v>
      </c>
      <c r="G265" s="233"/>
      <c r="H265" s="237">
        <v>4.5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161</v>
      </c>
      <c r="AU265" s="243" t="s">
        <v>84</v>
      </c>
      <c r="AV265" s="13" t="s">
        <v>84</v>
      </c>
      <c r="AW265" s="13" t="s">
        <v>31</v>
      </c>
      <c r="AX265" s="13" t="s">
        <v>74</v>
      </c>
      <c r="AY265" s="243" t="s">
        <v>153</v>
      </c>
    </row>
    <row r="266" s="14" customFormat="1">
      <c r="A266" s="14"/>
      <c r="B266" s="255"/>
      <c r="C266" s="256"/>
      <c r="D266" s="234" t="s">
        <v>161</v>
      </c>
      <c r="E266" s="257" t="s">
        <v>1</v>
      </c>
      <c r="F266" s="258" t="s">
        <v>247</v>
      </c>
      <c r="G266" s="256"/>
      <c r="H266" s="259">
        <v>27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5" t="s">
        <v>161</v>
      </c>
      <c r="AU266" s="265" t="s">
        <v>84</v>
      </c>
      <c r="AV266" s="14" t="s">
        <v>159</v>
      </c>
      <c r="AW266" s="14" t="s">
        <v>31</v>
      </c>
      <c r="AX266" s="14" t="s">
        <v>82</v>
      </c>
      <c r="AY266" s="265" t="s">
        <v>153</v>
      </c>
    </row>
    <row r="267" s="2" customFormat="1" ht="44.25" customHeight="1">
      <c r="A267" s="37"/>
      <c r="B267" s="38"/>
      <c r="C267" s="218" t="s">
        <v>411</v>
      </c>
      <c r="D267" s="218" t="s">
        <v>155</v>
      </c>
      <c r="E267" s="219" t="s">
        <v>412</v>
      </c>
      <c r="F267" s="220" t="s">
        <v>413</v>
      </c>
      <c r="G267" s="221" t="s">
        <v>171</v>
      </c>
      <c r="H267" s="222">
        <v>9.6880000000000006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39</v>
      </c>
      <c r="O267" s="90"/>
      <c r="P267" s="228">
        <f>O267*H267</f>
        <v>0</v>
      </c>
      <c r="Q267" s="228">
        <v>2.45343</v>
      </c>
      <c r="R267" s="228">
        <f>Q267*H267</f>
        <v>23.768829840000002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159</v>
      </c>
      <c r="AT267" s="230" t="s">
        <v>155</v>
      </c>
      <c r="AU267" s="230" t="s">
        <v>84</v>
      </c>
      <c r="AY267" s="16" t="s">
        <v>153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82</v>
      </c>
      <c r="BK267" s="231">
        <f>ROUND(I267*H267,2)</f>
        <v>0</v>
      </c>
      <c r="BL267" s="16" t="s">
        <v>159</v>
      </c>
      <c r="BM267" s="230" t="s">
        <v>414</v>
      </c>
    </row>
    <row r="268" s="13" customFormat="1">
      <c r="A268" s="13"/>
      <c r="B268" s="232"/>
      <c r="C268" s="233"/>
      <c r="D268" s="234" t="s">
        <v>161</v>
      </c>
      <c r="E268" s="235" t="s">
        <v>1</v>
      </c>
      <c r="F268" s="236" t="s">
        <v>415</v>
      </c>
      <c r="G268" s="233"/>
      <c r="H268" s="237">
        <v>9.6880000000000006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161</v>
      </c>
      <c r="AU268" s="243" t="s">
        <v>84</v>
      </c>
      <c r="AV268" s="13" t="s">
        <v>84</v>
      </c>
      <c r="AW268" s="13" t="s">
        <v>31</v>
      </c>
      <c r="AX268" s="13" t="s">
        <v>82</v>
      </c>
      <c r="AY268" s="243" t="s">
        <v>153</v>
      </c>
    </row>
    <row r="269" s="2" customFormat="1" ht="33" customHeight="1">
      <c r="A269" s="37"/>
      <c r="B269" s="38"/>
      <c r="C269" s="218" t="s">
        <v>416</v>
      </c>
      <c r="D269" s="218" t="s">
        <v>155</v>
      </c>
      <c r="E269" s="219" t="s">
        <v>417</v>
      </c>
      <c r="F269" s="220" t="s">
        <v>418</v>
      </c>
      <c r="G269" s="221" t="s">
        <v>260</v>
      </c>
      <c r="H269" s="222">
        <v>40.200000000000003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39</v>
      </c>
      <c r="O269" s="90"/>
      <c r="P269" s="228">
        <f>O269*H269</f>
        <v>0</v>
      </c>
      <c r="Q269" s="228">
        <v>0.0053299999999999997</v>
      </c>
      <c r="R269" s="228">
        <f>Q269*H269</f>
        <v>0.21426600000000001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159</v>
      </c>
      <c r="AT269" s="230" t="s">
        <v>155</v>
      </c>
      <c r="AU269" s="230" t="s">
        <v>84</v>
      </c>
      <c r="AY269" s="16" t="s">
        <v>153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82</v>
      </c>
      <c r="BK269" s="231">
        <f>ROUND(I269*H269,2)</f>
        <v>0</v>
      </c>
      <c r="BL269" s="16" t="s">
        <v>159</v>
      </c>
      <c r="BM269" s="230" t="s">
        <v>419</v>
      </c>
    </row>
    <row r="270" s="13" customFormat="1">
      <c r="A270" s="13"/>
      <c r="B270" s="232"/>
      <c r="C270" s="233"/>
      <c r="D270" s="234" t="s">
        <v>161</v>
      </c>
      <c r="E270" s="235" t="s">
        <v>1</v>
      </c>
      <c r="F270" s="236" t="s">
        <v>420</v>
      </c>
      <c r="G270" s="233"/>
      <c r="H270" s="237">
        <v>40.200000000000003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161</v>
      </c>
      <c r="AU270" s="243" t="s">
        <v>84</v>
      </c>
      <c r="AV270" s="13" t="s">
        <v>84</v>
      </c>
      <c r="AW270" s="13" t="s">
        <v>31</v>
      </c>
      <c r="AX270" s="13" t="s">
        <v>82</v>
      </c>
      <c r="AY270" s="243" t="s">
        <v>153</v>
      </c>
    </row>
    <row r="271" s="2" customFormat="1" ht="33" customHeight="1">
      <c r="A271" s="37"/>
      <c r="B271" s="38"/>
      <c r="C271" s="218" t="s">
        <v>421</v>
      </c>
      <c r="D271" s="218" t="s">
        <v>155</v>
      </c>
      <c r="E271" s="219" t="s">
        <v>422</v>
      </c>
      <c r="F271" s="220" t="s">
        <v>423</v>
      </c>
      <c r="G271" s="221" t="s">
        <v>260</v>
      </c>
      <c r="H271" s="222">
        <v>40.200000000000003</v>
      </c>
      <c r="I271" s="223"/>
      <c r="J271" s="224">
        <f>ROUND(I271*H271,2)</f>
        <v>0</v>
      </c>
      <c r="K271" s="225"/>
      <c r="L271" s="43"/>
      <c r="M271" s="226" t="s">
        <v>1</v>
      </c>
      <c r="N271" s="227" t="s">
        <v>39</v>
      </c>
      <c r="O271" s="90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159</v>
      </c>
      <c r="AT271" s="230" t="s">
        <v>155</v>
      </c>
      <c r="AU271" s="230" t="s">
        <v>84</v>
      </c>
      <c r="AY271" s="16" t="s">
        <v>153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82</v>
      </c>
      <c r="BK271" s="231">
        <f>ROUND(I271*H271,2)</f>
        <v>0</v>
      </c>
      <c r="BL271" s="16" t="s">
        <v>159</v>
      </c>
      <c r="BM271" s="230" t="s">
        <v>424</v>
      </c>
    </row>
    <row r="272" s="13" customFormat="1">
      <c r="A272" s="13"/>
      <c r="B272" s="232"/>
      <c r="C272" s="233"/>
      <c r="D272" s="234" t="s">
        <v>161</v>
      </c>
      <c r="E272" s="235" t="s">
        <v>1</v>
      </c>
      <c r="F272" s="236" t="s">
        <v>420</v>
      </c>
      <c r="G272" s="233"/>
      <c r="H272" s="237">
        <v>40.200000000000003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161</v>
      </c>
      <c r="AU272" s="243" t="s">
        <v>84</v>
      </c>
      <c r="AV272" s="13" t="s">
        <v>84</v>
      </c>
      <c r="AW272" s="13" t="s">
        <v>31</v>
      </c>
      <c r="AX272" s="13" t="s">
        <v>82</v>
      </c>
      <c r="AY272" s="243" t="s">
        <v>153</v>
      </c>
    </row>
    <row r="273" s="2" customFormat="1" ht="78" customHeight="1">
      <c r="A273" s="37"/>
      <c r="B273" s="38"/>
      <c r="C273" s="218" t="s">
        <v>425</v>
      </c>
      <c r="D273" s="218" t="s">
        <v>155</v>
      </c>
      <c r="E273" s="219" t="s">
        <v>426</v>
      </c>
      <c r="F273" s="220" t="s">
        <v>427</v>
      </c>
      <c r="G273" s="221" t="s">
        <v>210</v>
      </c>
      <c r="H273" s="222">
        <v>1.413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39</v>
      </c>
      <c r="O273" s="90"/>
      <c r="P273" s="228">
        <f>O273*H273</f>
        <v>0</v>
      </c>
      <c r="Q273" s="228">
        <v>1.05555</v>
      </c>
      <c r="R273" s="228">
        <f>Q273*H273</f>
        <v>1.49149215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159</v>
      </c>
      <c r="AT273" s="230" t="s">
        <v>155</v>
      </c>
      <c r="AU273" s="230" t="s">
        <v>84</v>
      </c>
      <c r="AY273" s="16" t="s">
        <v>153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82</v>
      </c>
      <c r="BK273" s="231">
        <f>ROUND(I273*H273,2)</f>
        <v>0</v>
      </c>
      <c r="BL273" s="16" t="s">
        <v>159</v>
      </c>
      <c r="BM273" s="230" t="s">
        <v>428</v>
      </c>
    </row>
    <row r="274" s="13" customFormat="1">
      <c r="A274" s="13"/>
      <c r="B274" s="232"/>
      <c r="C274" s="233"/>
      <c r="D274" s="234" t="s">
        <v>161</v>
      </c>
      <c r="E274" s="235" t="s">
        <v>1</v>
      </c>
      <c r="F274" s="236" t="s">
        <v>429</v>
      </c>
      <c r="G274" s="233"/>
      <c r="H274" s="237">
        <v>1.413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161</v>
      </c>
      <c r="AU274" s="243" t="s">
        <v>84</v>
      </c>
      <c r="AV274" s="13" t="s">
        <v>84</v>
      </c>
      <c r="AW274" s="13" t="s">
        <v>31</v>
      </c>
      <c r="AX274" s="13" t="s">
        <v>82</v>
      </c>
      <c r="AY274" s="243" t="s">
        <v>153</v>
      </c>
    </row>
    <row r="275" s="2" customFormat="1" ht="33" customHeight="1">
      <c r="A275" s="37"/>
      <c r="B275" s="38"/>
      <c r="C275" s="218" t="s">
        <v>430</v>
      </c>
      <c r="D275" s="218" t="s">
        <v>155</v>
      </c>
      <c r="E275" s="219" t="s">
        <v>431</v>
      </c>
      <c r="F275" s="220" t="s">
        <v>432</v>
      </c>
      <c r="G275" s="221" t="s">
        <v>287</v>
      </c>
      <c r="H275" s="222">
        <v>14.6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39</v>
      </c>
      <c r="O275" s="90"/>
      <c r="P275" s="228">
        <f>O275*H275</f>
        <v>0</v>
      </c>
      <c r="Q275" s="228">
        <v>0.013129999999999999</v>
      </c>
      <c r="R275" s="228">
        <f>Q275*H275</f>
        <v>0.19169799999999998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159</v>
      </c>
      <c r="AT275" s="230" t="s">
        <v>155</v>
      </c>
      <c r="AU275" s="230" t="s">
        <v>84</v>
      </c>
      <c r="AY275" s="16" t="s">
        <v>153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82</v>
      </c>
      <c r="BK275" s="231">
        <f>ROUND(I275*H275,2)</f>
        <v>0</v>
      </c>
      <c r="BL275" s="16" t="s">
        <v>159</v>
      </c>
      <c r="BM275" s="230" t="s">
        <v>433</v>
      </c>
    </row>
    <row r="276" s="13" customFormat="1">
      <c r="A276" s="13"/>
      <c r="B276" s="232"/>
      <c r="C276" s="233"/>
      <c r="D276" s="234" t="s">
        <v>161</v>
      </c>
      <c r="E276" s="235" t="s">
        <v>1</v>
      </c>
      <c r="F276" s="236" t="s">
        <v>434</v>
      </c>
      <c r="G276" s="233"/>
      <c r="H276" s="237">
        <v>14.6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161</v>
      </c>
      <c r="AU276" s="243" t="s">
        <v>84</v>
      </c>
      <c r="AV276" s="13" t="s">
        <v>84</v>
      </c>
      <c r="AW276" s="13" t="s">
        <v>31</v>
      </c>
      <c r="AX276" s="13" t="s">
        <v>82</v>
      </c>
      <c r="AY276" s="243" t="s">
        <v>153</v>
      </c>
    </row>
    <row r="277" s="2" customFormat="1" ht="33" customHeight="1">
      <c r="A277" s="37"/>
      <c r="B277" s="38"/>
      <c r="C277" s="218" t="s">
        <v>435</v>
      </c>
      <c r="D277" s="218" t="s">
        <v>155</v>
      </c>
      <c r="E277" s="219" t="s">
        <v>436</v>
      </c>
      <c r="F277" s="220" t="s">
        <v>437</v>
      </c>
      <c r="G277" s="221" t="s">
        <v>287</v>
      </c>
      <c r="H277" s="222">
        <v>24.199999999999999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39</v>
      </c>
      <c r="O277" s="90"/>
      <c r="P277" s="228">
        <f>O277*H277</f>
        <v>0</v>
      </c>
      <c r="Q277" s="228">
        <v>0.018280000000000001</v>
      </c>
      <c r="R277" s="228">
        <f>Q277*H277</f>
        <v>0.44237599999999999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159</v>
      </c>
      <c r="AT277" s="230" t="s">
        <v>155</v>
      </c>
      <c r="AU277" s="230" t="s">
        <v>84</v>
      </c>
      <c r="AY277" s="16" t="s">
        <v>153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82</v>
      </c>
      <c r="BK277" s="231">
        <f>ROUND(I277*H277,2)</f>
        <v>0</v>
      </c>
      <c r="BL277" s="16" t="s">
        <v>159</v>
      </c>
      <c r="BM277" s="230" t="s">
        <v>438</v>
      </c>
    </row>
    <row r="278" s="13" customFormat="1">
      <c r="A278" s="13"/>
      <c r="B278" s="232"/>
      <c r="C278" s="233"/>
      <c r="D278" s="234" t="s">
        <v>161</v>
      </c>
      <c r="E278" s="235" t="s">
        <v>1</v>
      </c>
      <c r="F278" s="236" t="s">
        <v>439</v>
      </c>
      <c r="G278" s="233"/>
      <c r="H278" s="237">
        <v>9.5999999999999996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161</v>
      </c>
      <c r="AU278" s="243" t="s">
        <v>84</v>
      </c>
      <c r="AV278" s="13" t="s">
        <v>84</v>
      </c>
      <c r="AW278" s="13" t="s">
        <v>31</v>
      </c>
      <c r="AX278" s="13" t="s">
        <v>74</v>
      </c>
      <c r="AY278" s="243" t="s">
        <v>153</v>
      </c>
    </row>
    <row r="279" s="13" customFormat="1">
      <c r="A279" s="13"/>
      <c r="B279" s="232"/>
      <c r="C279" s="233"/>
      <c r="D279" s="234" t="s">
        <v>161</v>
      </c>
      <c r="E279" s="235" t="s">
        <v>1</v>
      </c>
      <c r="F279" s="236" t="s">
        <v>434</v>
      </c>
      <c r="G279" s="233"/>
      <c r="H279" s="237">
        <v>14.6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161</v>
      </c>
      <c r="AU279" s="243" t="s">
        <v>84</v>
      </c>
      <c r="AV279" s="13" t="s">
        <v>84</v>
      </c>
      <c r="AW279" s="13" t="s">
        <v>31</v>
      </c>
      <c r="AX279" s="13" t="s">
        <v>74</v>
      </c>
      <c r="AY279" s="243" t="s">
        <v>153</v>
      </c>
    </row>
    <row r="280" s="14" customFormat="1">
      <c r="A280" s="14"/>
      <c r="B280" s="255"/>
      <c r="C280" s="256"/>
      <c r="D280" s="234" t="s">
        <v>161</v>
      </c>
      <c r="E280" s="257" t="s">
        <v>1</v>
      </c>
      <c r="F280" s="258" t="s">
        <v>247</v>
      </c>
      <c r="G280" s="256"/>
      <c r="H280" s="259">
        <v>24.199999999999999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5" t="s">
        <v>161</v>
      </c>
      <c r="AU280" s="265" t="s">
        <v>84</v>
      </c>
      <c r="AV280" s="14" t="s">
        <v>159</v>
      </c>
      <c r="AW280" s="14" t="s">
        <v>31</v>
      </c>
      <c r="AX280" s="14" t="s">
        <v>82</v>
      </c>
      <c r="AY280" s="265" t="s">
        <v>153</v>
      </c>
    </row>
    <row r="281" s="2" customFormat="1" ht="21.75" customHeight="1">
      <c r="A281" s="37"/>
      <c r="B281" s="38"/>
      <c r="C281" s="218" t="s">
        <v>440</v>
      </c>
      <c r="D281" s="218" t="s">
        <v>155</v>
      </c>
      <c r="E281" s="219" t="s">
        <v>441</v>
      </c>
      <c r="F281" s="220" t="s">
        <v>442</v>
      </c>
      <c r="G281" s="221" t="s">
        <v>171</v>
      </c>
      <c r="H281" s="222">
        <v>2.093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39</v>
      </c>
      <c r="O281" s="90"/>
      <c r="P281" s="228">
        <f>O281*H281</f>
        <v>0</v>
      </c>
      <c r="Q281" s="228">
        <v>2.2564500000000001</v>
      </c>
      <c r="R281" s="228">
        <f>Q281*H281</f>
        <v>4.7227498500000005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159</v>
      </c>
      <c r="AT281" s="230" t="s">
        <v>155</v>
      </c>
      <c r="AU281" s="230" t="s">
        <v>84</v>
      </c>
      <c r="AY281" s="16" t="s">
        <v>153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82</v>
      </c>
      <c r="BK281" s="231">
        <f>ROUND(I281*H281,2)</f>
        <v>0</v>
      </c>
      <c r="BL281" s="16" t="s">
        <v>159</v>
      </c>
      <c r="BM281" s="230" t="s">
        <v>443</v>
      </c>
    </row>
    <row r="282" s="13" customFormat="1">
      <c r="A282" s="13"/>
      <c r="B282" s="232"/>
      <c r="C282" s="233"/>
      <c r="D282" s="234" t="s">
        <v>161</v>
      </c>
      <c r="E282" s="235" t="s">
        <v>1</v>
      </c>
      <c r="F282" s="236" t="s">
        <v>444</v>
      </c>
      <c r="G282" s="233"/>
      <c r="H282" s="237">
        <v>0.71999999999999997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161</v>
      </c>
      <c r="AU282" s="243" t="s">
        <v>84</v>
      </c>
      <c r="AV282" s="13" t="s">
        <v>84</v>
      </c>
      <c r="AW282" s="13" t="s">
        <v>31</v>
      </c>
      <c r="AX282" s="13" t="s">
        <v>74</v>
      </c>
      <c r="AY282" s="243" t="s">
        <v>153</v>
      </c>
    </row>
    <row r="283" s="13" customFormat="1">
      <c r="A283" s="13"/>
      <c r="B283" s="232"/>
      <c r="C283" s="233"/>
      <c r="D283" s="234" t="s">
        <v>161</v>
      </c>
      <c r="E283" s="235" t="s">
        <v>1</v>
      </c>
      <c r="F283" s="236" t="s">
        <v>445</v>
      </c>
      <c r="G283" s="233"/>
      <c r="H283" s="237">
        <v>1.373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161</v>
      </c>
      <c r="AU283" s="243" t="s">
        <v>84</v>
      </c>
      <c r="AV283" s="13" t="s">
        <v>84</v>
      </c>
      <c r="AW283" s="13" t="s">
        <v>31</v>
      </c>
      <c r="AX283" s="13" t="s">
        <v>74</v>
      </c>
      <c r="AY283" s="243" t="s">
        <v>153</v>
      </c>
    </row>
    <row r="284" s="14" customFormat="1">
      <c r="A284" s="14"/>
      <c r="B284" s="255"/>
      <c r="C284" s="256"/>
      <c r="D284" s="234" t="s">
        <v>161</v>
      </c>
      <c r="E284" s="257" t="s">
        <v>1</v>
      </c>
      <c r="F284" s="258" t="s">
        <v>247</v>
      </c>
      <c r="G284" s="256"/>
      <c r="H284" s="259">
        <v>2.093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5" t="s">
        <v>161</v>
      </c>
      <c r="AU284" s="265" t="s">
        <v>84</v>
      </c>
      <c r="AV284" s="14" t="s">
        <v>159</v>
      </c>
      <c r="AW284" s="14" t="s">
        <v>31</v>
      </c>
      <c r="AX284" s="14" t="s">
        <v>82</v>
      </c>
      <c r="AY284" s="265" t="s">
        <v>153</v>
      </c>
    </row>
    <row r="285" s="2" customFormat="1" ht="21.75" customHeight="1">
      <c r="A285" s="37"/>
      <c r="B285" s="38"/>
      <c r="C285" s="218" t="s">
        <v>446</v>
      </c>
      <c r="D285" s="218" t="s">
        <v>155</v>
      </c>
      <c r="E285" s="219" t="s">
        <v>447</v>
      </c>
      <c r="F285" s="220" t="s">
        <v>448</v>
      </c>
      <c r="G285" s="221" t="s">
        <v>260</v>
      </c>
      <c r="H285" s="222">
        <v>5.29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39</v>
      </c>
      <c r="O285" s="90"/>
      <c r="P285" s="228">
        <f>O285*H285</f>
        <v>0</v>
      </c>
      <c r="Q285" s="228">
        <v>0.0057600000000000004</v>
      </c>
      <c r="R285" s="228">
        <f>Q285*H285</f>
        <v>0.030470400000000002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159</v>
      </c>
      <c r="AT285" s="230" t="s">
        <v>155</v>
      </c>
      <c r="AU285" s="230" t="s">
        <v>84</v>
      </c>
      <c r="AY285" s="16" t="s">
        <v>153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82</v>
      </c>
      <c r="BK285" s="231">
        <f>ROUND(I285*H285,2)</f>
        <v>0</v>
      </c>
      <c r="BL285" s="16" t="s">
        <v>159</v>
      </c>
      <c r="BM285" s="230" t="s">
        <v>449</v>
      </c>
    </row>
    <row r="286" s="13" customFormat="1">
      <c r="A286" s="13"/>
      <c r="B286" s="232"/>
      <c r="C286" s="233"/>
      <c r="D286" s="234" t="s">
        <v>161</v>
      </c>
      <c r="E286" s="235" t="s">
        <v>1</v>
      </c>
      <c r="F286" s="236" t="s">
        <v>450</v>
      </c>
      <c r="G286" s="233"/>
      <c r="H286" s="237">
        <v>2.02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161</v>
      </c>
      <c r="AU286" s="243" t="s">
        <v>84</v>
      </c>
      <c r="AV286" s="13" t="s">
        <v>84</v>
      </c>
      <c r="AW286" s="13" t="s">
        <v>31</v>
      </c>
      <c r="AX286" s="13" t="s">
        <v>74</v>
      </c>
      <c r="AY286" s="243" t="s">
        <v>153</v>
      </c>
    </row>
    <row r="287" s="13" customFormat="1">
      <c r="A287" s="13"/>
      <c r="B287" s="232"/>
      <c r="C287" s="233"/>
      <c r="D287" s="234" t="s">
        <v>161</v>
      </c>
      <c r="E287" s="235" t="s">
        <v>1</v>
      </c>
      <c r="F287" s="236" t="s">
        <v>451</v>
      </c>
      <c r="G287" s="233"/>
      <c r="H287" s="237">
        <v>3.27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161</v>
      </c>
      <c r="AU287" s="243" t="s">
        <v>84</v>
      </c>
      <c r="AV287" s="13" t="s">
        <v>84</v>
      </c>
      <c r="AW287" s="13" t="s">
        <v>31</v>
      </c>
      <c r="AX287" s="13" t="s">
        <v>74</v>
      </c>
      <c r="AY287" s="243" t="s">
        <v>153</v>
      </c>
    </row>
    <row r="288" s="14" customFormat="1">
      <c r="A288" s="14"/>
      <c r="B288" s="255"/>
      <c r="C288" s="256"/>
      <c r="D288" s="234" t="s">
        <v>161</v>
      </c>
      <c r="E288" s="257" t="s">
        <v>1</v>
      </c>
      <c r="F288" s="258" t="s">
        <v>247</v>
      </c>
      <c r="G288" s="256"/>
      <c r="H288" s="259">
        <v>5.29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5" t="s">
        <v>161</v>
      </c>
      <c r="AU288" s="265" t="s">
        <v>84</v>
      </c>
      <c r="AV288" s="14" t="s">
        <v>159</v>
      </c>
      <c r="AW288" s="14" t="s">
        <v>31</v>
      </c>
      <c r="AX288" s="14" t="s">
        <v>82</v>
      </c>
      <c r="AY288" s="265" t="s">
        <v>153</v>
      </c>
    </row>
    <row r="289" s="2" customFormat="1" ht="21.75" customHeight="1">
      <c r="A289" s="37"/>
      <c r="B289" s="38"/>
      <c r="C289" s="218" t="s">
        <v>452</v>
      </c>
      <c r="D289" s="218" t="s">
        <v>155</v>
      </c>
      <c r="E289" s="219" t="s">
        <v>453</v>
      </c>
      <c r="F289" s="220" t="s">
        <v>454</v>
      </c>
      <c r="G289" s="221" t="s">
        <v>260</v>
      </c>
      <c r="H289" s="222">
        <v>5.29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39</v>
      </c>
      <c r="O289" s="90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159</v>
      </c>
      <c r="AT289" s="230" t="s">
        <v>155</v>
      </c>
      <c r="AU289" s="230" t="s">
        <v>84</v>
      </c>
      <c r="AY289" s="16" t="s">
        <v>153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82</v>
      </c>
      <c r="BK289" s="231">
        <f>ROUND(I289*H289,2)</f>
        <v>0</v>
      </c>
      <c r="BL289" s="16" t="s">
        <v>159</v>
      </c>
      <c r="BM289" s="230" t="s">
        <v>455</v>
      </c>
    </row>
    <row r="290" s="13" customFormat="1">
      <c r="A290" s="13"/>
      <c r="B290" s="232"/>
      <c r="C290" s="233"/>
      <c r="D290" s="234" t="s">
        <v>161</v>
      </c>
      <c r="E290" s="235" t="s">
        <v>1</v>
      </c>
      <c r="F290" s="236" t="s">
        <v>450</v>
      </c>
      <c r="G290" s="233"/>
      <c r="H290" s="237">
        <v>2.02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161</v>
      </c>
      <c r="AU290" s="243" t="s">
        <v>84</v>
      </c>
      <c r="AV290" s="13" t="s">
        <v>84</v>
      </c>
      <c r="AW290" s="13" t="s">
        <v>31</v>
      </c>
      <c r="AX290" s="13" t="s">
        <v>74</v>
      </c>
      <c r="AY290" s="243" t="s">
        <v>153</v>
      </c>
    </row>
    <row r="291" s="13" customFormat="1">
      <c r="A291" s="13"/>
      <c r="B291" s="232"/>
      <c r="C291" s="233"/>
      <c r="D291" s="234" t="s">
        <v>161</v>
      </c>
      <c r="E291" s="235" t="s">
        <v>1</v>
      </c>
      <c r="F291" s="236" t="s">
        <v>451</v>
      </c>
      <c r="G291" s="233"/>
      <c r="H291" s="237">
        <v>3.27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161</v>
      </c>
      <c r="AU291" s="243" t="s">
        <v>84</v>
      </c>
      <c r="AV291" s="13" t="s">
        <v>84</v>
      </c>
      <c r="AW291" s="13" t="s">
        <v>31</v>
      </c>
      <c r="AX291" s="13" t="s">
        <v>74</v>
      </c>
      <c r="AY291" s="243" t="s">
        <v>153</v>
      </c>
    </row>
    <row r="292" s="14" customFormat="1">
      <c r="A292" s="14"/>
      <c r="B292" s="255"/>
      <c r="C292" s="256"/>
      <c r="D292" s="234" t="s">
        <v>161</v>
      </c>
      <c r="E292" s="257" t="s">
        <v>1</v>
      </c>
      <c r="F292" s="258" t="s">
        <v>247</v>
      </c>
      <c r="G292" s="256"/>
      <c r="H292" s="259">
        <v>5.29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161</v>
      </c>
      <c r="AU292" s="265" t="s">
        <v>84</v>
      </c>
      <c r="AV292" s="14" t="s">
        <v>159</v>
      </c>
      <c r="AW292" s="14" t="s">
        <v>31</v>
      </c>
      <c r="AX292" s="14" t="s">
        <v>82</v>
      </c>
      <c r="AY292" s="265" t="s">
        <v>153</v>
      </c>
    </row>
    <row r="293" s="2" customFormat="1" ht="21.75" customHeight="1">
      <c r="A293" s="37"/>
      <c r="B293" s="38"/>
      <c r="C293" s="218" t="s">
        <v>456</v>
      </c>
      <c r="D293" s="218" t="s">
        <v>155</v>
      </c>
      <c r="E293" s="219" t="s">
        <v>457</v>
      </c>
      <c r="F293" s="220" t="s">
        <v>458</v>
      </c>
      <c r="G293" s="221" t="s">
        <v>210</v>
      </c>
      <c r="H293" s="222">
        <v>0.13300000000000001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39</v>
      </c>
      <c r="O293" s="90"/>
      <c r="P293" s="228">
        <f>O293*H293</f>
        <v>0</v>
      </c>
      <c r="Q293" s="228">
        <v>1.05291</v>
      </c>
      <c r="R293" s="228">
        <f>Q293*H293</f>
        <v>0.14003703000000001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159</v>
      </c>
      <c r="AT293" s="230" t="s">
        <v>155</v>
      </c>
      <c r="AU293" s="230" t="s">
        <v>84</v>
      </c>
      <c r="AY293" s="16" t="s">
        <v>153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82</v>
      </c>
      <c r="BK293" s="231">
        <f>ROUND(I293*H293,2)</f>
        <v>0</v>
      </c>
      <c r="BL293" s="16" t="s">
        <v>159</v>
      </c>
      <c r="BM293" s="230" t="s">
        <v>459</v>
      </c>
    </row>
    <row r="294" s="13" customFormat="1">
      <c r="A294" s="13"/>
      <c r="B294" s="232"/>
      <c r="C294" s="233"/>
      <c r="D294" s="234" t="s">
        <v>161</v>
      </c>
      <c r="E294" s="235" t="s">
        <v>1</v>
      </c>
      <c r="F294" s="236" t="s">
        <v>460</v>
      </c>
      <c r="G294" s="233"/>
      <c r="H294" s="237">
        <v>0.042999999999999997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161</v>
      </c>
      <c r="AU294" s="243" t="s">
        <v>84</v>
      </c>
      <c r="AV294" s="13" t="s">
        <v>84</v>
      </c>
      <c r="AW294" s="13" t="s">
        <v>31</v>
      </c>
      <c r="AX294" s="13" t="s">
        <v>74</v>
      </c>
      <c r="AY294" s="243" t="s">
        <v>153</v>
      </c>
    </row>
    <row r="295" s="13" customFormat="1">
      <c r="A295" s="13"/>
      <c r="B295" s="232"/>
      <c r="C295" s="233"/>
      <c r="D295" s="234" t="s">
        <v>161</v>
      </c>
      <c r="E295" s="235" t="s">
        <v>1</v>
      </c>
      <c r="F295" s="236" t="s">
        <v>461</v>
      </c>
      <c r="G295" s="233"/>
      <c r="H295" s="237">
        <v>0.089999999999999997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161</v>
      </c>
      <c r="AU295" s="243" t="s">
        <v>84</v>
      </c>
      <c r="AV295" s="13" t="s">
        <v>84</v>
      </c>
      <c r="AW295" s="13" t="s">
        <v>31</v>
      </c>
      <c r="AX295" s="13" t="s">
        <v>74</v>
      </c>
      <c r="AY295" s="243" t="s">
        <v>153</v>
      </c>
    </row>
    <row r="296" s="14" customFormat="1">
      <c r="A296" s="14"/>
      <c r="B296" s="255"/>
      <c r="C296" s="256"/>
      <c r="D296" s="234" t="s">
        <v>161</v>
      </c>
      <c r="E296" s="257" t="s">
        <v>1</v>
      </c>
      <c r="F296" s="258" t="s">
        <v>247</v>
      </c>
      <c r="G296" s="256"/>
      <c r="H296" s="259">
        <v>0.13300000000000001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5" t="s">
        <v>161</v>
      </c>
      <c r="AU296" s="265" t="s">
        <v>84</v>
      </c>
      <c r="AV296" s="14" t="s">
        <v>159</v>
      </c>
      <c r="AW296" s="14" t="s">
        <v>31</v>
      </c>
      <c r="AX296" s="14" t="s">
        <v>82</v>
      </c>
      <c r="AY296" s="265" t="s">
        <v>153</v>
      </c>
    </row>
    <row r="297" s="12" customFormat="1" ht="22.8" customHeight="1">
      <c r="A297" s="12"/>
      <c r="B297" s="202"/>
      <c r="C297" s="203"/>
      <c r="D297" s="204" t="s">
        <v>73</v>
      </c>
      <c r="E297" s="216" t="s">
        <v>177</v>
      </c>
      <c r="F297" s="216" t="s">
        <v>462</v>
      </c>
      <c r="G297" s="203"/>
      <c r="H297" s="203"/>
      <c r="I297" s="206"/>
      <c r="J297" s="217">
        <f>BK297</f>
        <v>0</v>
      </c>
      <c r="K297" s="203"/>
      <c r="L297" s="208"/>
      <c r="M297" s="209"/>
      <c r="N297" s="210"/>
      <c r="O297" s="210"/>
      <c r="P297" s="211">
        <f>SUM(P298:P299)</f>
        <v>0</v>
      </c>
      <c r="Q297" s="210"/>
      <c r="R297" s="211">
        <f>SUM(R298:R299)</f>
        <v>0</v>
      </c>
      <c r="S297" s="210"/>
      <c r="T297" s="212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82</v>
      </c>
      <c r="AT297" s="214" t="s">
        <v>73</v>
      </c>
      <c r="AU297" s="214" t="s">
        <v>82</v>
      </c>
      <c r="AY297" s="213" t="s">
        <v>153</v>
      </c>
      <c r="BK297" s="215">
        <f>SUM(BK298:BK299)</f>
        <v>0</v>
      </c>
    </row>
    <row r="298" s="2" customFormat="1" ht="33" customHeight="1">
      <c r="A298" s="37"/>
      <c r="B298" s="38"/>
      <c r="C298" s="218" t="s">
        <v>463</v>
      </c>
      <c r="D298" s="218" t="s">
        <v>155</v>
      </c>
      <c r="E298" s="219" t="s">
        <v>464</v>
      </c>
      <c r="F298" s="220" t="s">
        <v>465</v>
      </c>
      <c r="G298" s="221" t="s">
        <v>260</v>
      </c>
      <c r="H298" s="222">
        <v>212</v>
      </c>
      <c r="I298" s="223"/>
      <c r="J298" s="224">
        <f>ROUND(I298*H298,2)</f>
        <v>0</v>
      </c>
      <c r="K298" s="225"/>
      <c r="L298" s="43"/>
      <c r="M298" s="226" t="s">
        <v>1</v>
      </c>
      <c r="N298" s="227" t="s">
        <v>39</v>
      </c>
      <c r="O298" s="90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0" t="s">
        <v>159</v>
      </c>
      <c r="AT298" s="230" t="s">
        <v>155</v>
      </c>
      <c r="AU298" s="230" t="s">
        <v>84</v>
      </c>
      <c r="AY298" s="16" t="s">
        <v>153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6" t="s">
        <v>82</v>
      </c>
      <c r="BK298" s="231">
        <f>ROUND(I298*H298,2)</f>
        <v>0</v>
      </c>
      <c r="BL298" s="16" t="s">
        <v>159</v>
      </c>
      <c r="BM298" s="230" t="s">
        <v>466</v>
      </c>
    </row>
    <row r="299" s="13" customFormat="1">
      <c r="A299" s="13"/>
      <c r="B299" s="232"/>
      <c r="C299" s="233"/>
      <c r="D299" s="234" t="s">
        <v>161</v>
      </c>
      <c r="E299" s="235" t="s">
        <v>1</v>
      </c>
      <c r="F299" s="236" t="s">
        <v>267</v>
      </c>
      <c r="G299" s="233"/>
      <c r="H299" s="237">
        <v>212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161</v>
      </c>
      <c r="AU299" s="243" t="s">
        <v>84</v>
      </c>
      <c r="AV299" s="13" t="s">
        <v>84</v>
      </c>
      <c r="AW299" s="13" t="s">
        <v>31</v>
      </c>
      <c r="AX299" s="13" t="s">
        <v>82</v>
      </c>
      <c r="AY299" s="243" t="s">
        <v>153</v>
      </c>
    </row>
    <row r="300" s="12" customFormat="1" ht="22.8" customHeight="1">
      <c r="A300" s="12"/>
      <c r="B300" s="202"/>
      <c r="C300" s="203"/>
      <c r="D300" s="204" t="s">
        <v>73</v>
      </c>
      <c r="E300" s="216" t="s">
        <v>182</v>
      </c>
      <c r="F300" s="216" t="s">
        <v>467</v>
      </c>
      <c r="G300" s="203"/>
      <c r="H300" s="203"/>
      <c r="I300" s="206"/>
      <c r="J300" s="217">
        <f>BK300</f>
        <v>0</v>
      </c>
      <c r="K300" s="203"/>
      <c r="L300" s="208"/>
      <c r="M300" s="209"/>
      <c r="N300" s="210"/>
      <c r="O300" s="210"/>
      <c r="P300" s="211">
        <f>SUM(P301:P317)</f>
        <v>0</v>
      </c>
      <c r="Q300" s="210"/>
      <c r="R300" s="211">
        <f>SUM(R301:R317)</f>
        <v>136.33467229999999</v>
      </c>
      <c r="S300" s="210"/>
      <c r="T300" s="212">
        <f>SUM(T301:T317)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3" t="s">
        <v>82</v>
      </c>
      <c r="AT300" s="214" t="s">
        <v>73</v>
      </c>
      <c r="AU300" s="214" t="s">
        <v>82</v>
      </c>
      <c r="AY300" s="213" t="s">
        <v>153</v>
      </c>
      <c r="BK300" s="215">
        <f>SUM(BK301:BK317)</f>
        <v>0</v>
      </c>
    </row>
    <row r="301" s="2" customFormat="1" ht="44.25" customHeight="1">
      <c r="A301" s="37"/>
      <c r="B301" s="38"/>
      <c r="C301" s="218" t="s">
        <v>468</v>
      </c>
      <c r="D301" s="218" t="s">
        <v>155</v>
      </c>
      <c r="E301" s="219" t="s">
        <v>469</v>
      </c>
      <c r="F301" s="220" t="s">
        <v>470</v>
      </c>
      <c r="G301" s="221" t="s">
        <v>260</v>
      </c>
      <c r="H301" s="222">
        <v>24.559999999999999</v>
      </c>
      <c r="I301" s="223"/>
      <c r="J301" s="224">
        <f>ROUND(I301*H301,2)</f>
        <v>0</v>
      </c>
      <c r="K301" s="225"/>
      <c r="L301" s="43"/>
      <c r="M301" s="226" t="s">
        <v>1</v>
      </c>
      <c r="N301" s="227" t="s">
        <v>39</v>
      </c>
      <c r="O301" s="90"/>
      <c r="P301" s="228">
        <f>O301*H301</f>
        <v>0</v>
      </c>
      <c r="Q301" s="228">
        <v>0.0065599999999999999</v>
      </c>
      <c r="R301" s="228">
        <f>Q301*H301</f>
        <v>0.1611136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159</v>
      </c>
      <c r="AT301" s="230" t="s">
        <v>155</v>
      </c>
      <c r="AU301" s="230" t="s">
        <v>84</v>
      </c>
      <c r="AY301" s="16" t="s">
        <v>153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82</v>
      </c>
      <c r="BK301" s="231">
        <f>ROUND(I301*H301,2)</f>
        <v>0</v>
      </c>
      <c r="BL301" s="16" t="s">
        <v>159</v>
      </c>
      <c r="BM301" s="230" t="s">
        <v>471</v>
      </c>
    </row>
    <row r="302" s="13" customFormat="1">
      <c r="A302" s="13"/>
      <c r="B302" s="232"/>
      <c r="C302" s="233"/>
      <c r="D302" s="234" t="s">
        <v>161</v>
      </c>
      <c r="E302" s="235" t="s">
        <v>1</v>
      </c>
      <c r="F302" s="236" t="s">
        <v>472</v>
      </c>
      <c r="G302" s="233"/>
      <c r="H302" s="237">
        <v>24.559999999999999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161</v>
      </c>
      <c r="AU302" s="243" t="s">
        <v>84</v>
      </c>
      <c r="AV302" s="13" t="s">
        <v>84</v>
      </c>
      <c r="AW302" s="13" t="s">
        <v>31</v>
      </c>
      <c r="AX302" s="13" t="s">
        <v>82</v>
      </c>
      <c r="AY302" s="243" t="s">
        <v>153</v>
      </c>
    </row>
    <row r="303" s="2" customFormat="1" ht="44.25" customHeight="1">
      <c r="A303" s="37"/>
      <c r="B303" s="38"/>
      <c r="C303" s="218" t="s">
        <v>473</v>
      </c>
      <c r="D303" s="218" t="s">
        <v>155</v>
      </c>
      <c r="E303" s="219" t="s">
        <v>474</v>
      </c>
      <c r="F303" s="220" t="s">
        <v>475</v>
      </c>
      <c r="G303" s="221" t="s">
        <v>260</v>
      </c>
      <c r="H303" s="222">
        <v>115.7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39</v>
      </c>
      <c r="O303" s="90"/>
      <c r="P303" s="228">
        <f>O303*H303</f>
        <v>0</v>
      </c>
      <c r="Q303" s="228">
        <v>0.0065599999999999999</v>
      </c>
      <c r="R303" s="228">
        <f>Q303*H303</f>
        <v>0.758992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159</v>
      </c>
      <c r="AT303" s="230" t="s">
        <v>155</v>
      </c>
      <c r="AU303" s="230" t="s">
        <v>84</v>
      </c>
      <c r="AY303" s="16" t="s">
        <v>153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82</v>
      </c>
      <c r="BK303" s="231">
        <f>ROUND(I303*H303,2)</f>
        <v>0</v>
      </c>
      <c r="BL303" s="16" t="s">
        <v>159</v>
      </c>
      <c r="BM303" s="230" t="s">
        <v>476</v>
      </c>
    </row>
    <row r="304" s="13" customFormat="1">
      <c r="A304" s="13"/>
      <c r="B304" s="232"/>
      <c r="C304" s="233"/>
      <c r="D304" s="234" t="s">
        <v>161</v>
      </c>
      <c r="E304" s="235" t="s">
        <v>1</v>
      </c>
      <c r="F304" s="236" t="s">
        <v>477</v>
      </c>
      <c r="G304" s="233"/>
      <c r="H304" s="237">
        <v>115.7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161</v>
      </c>
      <c r="AU304" s="243" t="s">
        <v>84</v>
      </c>
      <c r="AV304" s="13" t="s">
        <v>84</v>
      </c>
      <c r="AW304" s="13" t="s">
        <v>31</v>
      </c>
      <c r="AX304" s="13" t="s">
        <v>82</v>
      </c>
      <c r="AY304" s="243" t="s">
        <v>153</v>
      </c>
    </row>
    <row r="305" s="2" customFormat="1" ht="55.5" customHeight="1">
      <c r="A305" s="37"/>
      <c r="B305" s="38"/>
      <c r="C305" s="218" t="s">
        <v>478</v>
      </c>
      <c r="D305" s="218" t="s">
        <v>155</v>
      </c>
      <c r="E305" s="219" t="s">
        <v>479</v>
      </c>
      <c r="F305" s="220" t="s">
        <v>480</v>
      </c>
      <c r="G305" s="221" t="s">
        <v>260</v>
      </c>
      <c r="H305" s="222">
        <v>61.600000000000001</v>
      </c>
      <c r="I305" s="223"/>
      <c r="J305" s="224">
        <f>ROUND(I305*H305,2)</f>
        <v>0</v>
      </c>
      <c r="K305" s="225"/>
      <c r="L305" s="43"/>
      <c r="M305" s="226" t="s">
        <v>1</v>
      </c>
      <c r="N305" s="227" t="s">
        <v>39</v>
      </c>
      <c r="O305" s="90"/>
      <c r="P305" s="228">
        <f>O305*H305</f>
        <v>0</v>
      </c>
      <c r="Q305" s="228">
        <v>0.029819999999999999</v>
      </c>
      <c r="R305" s="228">
        <f>Q305*H305</f>
        <v>1.8369120000000001</v>
      </c>
      <c r="S305" s="228">
        <v>0</v>
      </c>
      <c r="T305" s="22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159</v>
      </c>
      <c r="AT305" s="230" t="s">
        <v>155</v>
      </c>
      <c r="AU305" s="230" t="s">
        <v>84</v>
      </c>
      <c r="AY305" s="16" t="s">
        <v>153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82</v>
      </c>
      <c r="BK305" s="231">
        <f>ROUND(I305*H305,2)</f>
        <v>0</v>
      </c>
      <c r="BL305" s="16" t="s">
        <v>159</v>
      </c>
      <c r="BM305" s="230" t="s">
        <v>481</v>
      </c>
    </row>
    <row r="306" s="13" customFormat="1">
      <c r="A306" s="13"/>
      <c r="B306" s="232"/>
      <c r="C306" s="233"/>
      <c r="D306" s="234" t="s">
        <v>161</v>
      </c>
      <c r="E306" s="235" t="s">
        <v>1</v>
      </c>
      <c r="F306" s="236" t="s">
        <v>482</v>
      </c>
      <c r="G306" s="233"/>
      <c r="H306" s="237">
        <v>61.600000000000001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161</v>
      </c>
      <c r="AU306" s="243" t="s">
        <v>84</v>
      </c>
      <c r="AV306" s="13" t="s">
        <v>84</v>
      </c>
      <c r="AW306" s="13" t="s">
        <v>31</v>
      </c>
      <c r="AX306" s="13" t="s">
        <v>82</v>
      </c>
      <c r="AY306" s="243" t="s">
        <v>153</v>
      </c>
    </row>
    <row r="307" s="2" customFormat="1" ht="33" customHeight="1">
      <c r="A307" s="37"/>
      <c r="B307" s="38"/>
      <c r="C307" s="218" t="s">
        <v>483</v>
      </c>
      <c r="D307" s="218" t="s">
        <v>155</v>
      </c>
      <c r="E307" s="219" t="s">
        <v>484</v>
      </c>
      <c r="F307" s="220" t="s">
        <v>485</v>
      </c>
      <c r="G307" s="221" t="s">
        <v>171</v>
      </c>
      <c r="H307" s="222">
        <v>3.04</v>
      </c>
      <c r="I307" s="223"/>
      <c r="J307" s="224">
        <f>ROUND(I307*H307,2)</f>
        <v>0</v>
      </c>
      <c r="K307" s="225"/>
      <c r="L307" s="43"/>
      <c r="M307" s="226" t="s">
        <v>1</v>
      </c>
      <c r="N307" s="227" t="s">
        <v>39</v>
      </c>
      <c r="O307" s="90"/>
      <c r="P307" s="228">
        <f>O307*H307</f>
        <v>0</v>
      </c>
      <c r="Q307" s="228">
        <v>2.2563399999999998</v>
      </c>
      <c r="R307" s="228">
        <f>Q307*H307</f>
        <v>6.8592735999999999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159</v>
      </c>
      <c r="AT307" s="230" t="s">
        <v>155</v>
      </c>
      <c r="AU307" s="230" t="s">
        <v>84</v>
      </c>
      <c r="AY307" s="16" t="s">
        <v>153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82</v>
      </c>
      <c r="BK307" s="231">
        <f>ROUND(I307*H307,2)</f>
        <v>0</v>
      </c>
      <c r="BL307" s="16" t="s">
        <v>159</v>
      </c>
      <c r="BM307" s="230" t="s">
        <v>486</v>
      </c>
    </row>
    <row r="308" s="13" customFormat="1">
      <c r="A308" s="13"/>
      <c r="B308" s="232"/>
      <c r="C308" s="233"/>
      <c r="D308" s="234" t="s">
        <v>161</v>
      </c>
      <c r="E308" s="235" t="s">
        <v>1</v>
      </c>
      <c r="F308" s="236" t="s">
        <v>487</v>
      </c>
      <c r="G308" s="233"/>
      <c r="H308" s="237">
        <v>1.7190000000000001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161</v>
      </c>
      <c r="AU308" s="243" t="s">
        <v>84</v>
      </c>
      <c r="AV308" s="13" t="s">
        <v>84</v>
      </c>
      <c r="AW308" s="13" t="s">
        <v>31</v>
      </c>
      <c r="AX308" s="13" t="s">
        <v>74</v>
      </c>
      <c r="AY308" s="243" t="s">
        <v>153</v>
      </c>
    </row>
    <row r="309" s="13" customFormat="1">
      <c r="A309" s="13"/>
      <c r="B309" s="232"/>
      <c r="C309" s="233"/>
      <c r="D309" s="234" t="s">
        <v>161</v>
      </c>
      <c r="E309" s="235" t="s">
        <v>1</v>
      </c>
      <c r="F309" s="236" t="s">
        <v>488</v>
      </c>
      <c r="G309" s="233"/>
      <c r="H309" s="237">
        <v>1.321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161</v>
      </c>
      <c r="AU309" s="243" t="s">
        <v>84</v>
      </c>
      <c r="AV309" s="13" t="s">
        <v>84</v>
      </c>
      <c r="AW309" s="13" t="s">
        <v>31</v>
      </c>
      <c r="AX309" s="13" t="s">
        <v>74</v>
      </c>
      <c r="AY309" s="243" t="s">
        <v>153</v>
      </c>
    </row>
    <row r="310" s="14" customFormat="1">
      <c r="A310" s="14"/>
      <c r="B310" s="255"/>
      <c r="C310" s="256"/>
      <c r="D310" s="234" t="s">
        <v>161</v>
      </c>
      <c r="E310" s="257" t="s">
        <v>1</v>
      </c>
      <c r="F310" s="258" t="s">
        <v>247</v>
      </c>
      <c r="G310" s="256"/>
      <c r="H310" s="259">
        <v>3.04</v>
      </c>
      <c r="I310" s="260"/>
      <c r="J310" s="256"/>
      <c r="K310" s="256"/>
      <c r="L310" s="261"/>
      <c r="M310" s="262"/>
      <c r="N310" s="263"/>
      <c r="O310" s="263"/>
      <c r="P310" s="263"/>
      <c r="Q310" s="263"/>
      <c r="R310" s="263"/>
      <c r="S310" s="263"/>
      <c r="T310" s="26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5" t="s">
        <v>161</v>
      </c>
      <c r="AU310" s="265" t="s">
        <v>84</v>
      </c>
      <c r="AV310" s="14" t="s">
        <v>159</v>
      </c>
      <c r="AW310" s="14" t="s">
        <v>31</v>
      </c>
      <c r="AX310" s="14" t="s">
        <v>82</v>
      </c>
      <c r="AY310" s="265" t="s">
        <v>153</v>
      </c>
    </row>
    <row r="311" s="2" customFormat="1" ht="66.75" customHeight="1">
      <c r="A311" s="37"/>
      <c r="B311" s="38"/>
      <c r="C311" s="218" t="s">
        <v>489</v>
      </c>
      <c r="D311" s="218" t="s">
        <v>155</v>
      </c>
      <c r="E311" s="219" t="s">
        <v>490</v>
      </c>
      <c r="F311" s="220" t="s">
        <v>491</v>
      </c>
      <c r="G311" s="221" t="s">
        <v>171</v>
      </c>
      <c r="H311" s="222">
        <v>49.030000000000001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39</v>
      </c>
      <c r="O311" s="90"/>
      <c r="P311" s="228">
        <f>O311*H311</f>
        <v>0</v>
      </c>
      <c r="Q311" s="228">
        <v>2.5833699999999999</v>
      </c>
      <c r="R311" s="228">
        <f>Q311*H311</f>
        <v>126.6626311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159</v>
      </c>
      <c r="AT311" s="230" t="s">
        <v>155</v>
      </c>
      <c r="AU311" s="230" t="s">
        <v>84</v>
      </c>
      <c r="AY311" s="16" t="s">
        <v>153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82</v>
      </c>
      <c r="BK311" s="231">
        <f>ROUND(I311*H311,2)</f>
        <v>0</v>
      </c>
      <c r="BL311" s="16" t="s">
        <v>159</v>
      </c>
      <c r="BM311" s="230" t="s">
        <v>492</v>
      </c>
    </row>
    <row r="312" s="13" customFormat="1">
      <c r="A312" s="13"/>
      <c r="B312" s="232"/>
      <c r="C312" s="233"/>
      <c r="D312" s="234" t="s">
        <v>161</v>
      </c>
      <c r="E312" s="235" t="s">
        <v>1</v>
      </c>
      <c r="F312" s="236" t="s">
        <v>493</v>
      </c>
      <c r="G312" s="233"/>
      <c r="H312" s="237">
        <v>2.7599999999999998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161</v>
      </c>
      <c r="AU312" s="243" t="s">
        <v>84</v>
      </c>
      <c r="AV312" s="13" t="s">
        <v>84</v>
      </c>
      <c r="AW312" s="13" t="s">
        <v>31</v>
      </c>
      <c r="AX312" s="13" t="s">
        <v>74</v>
      </c>
      <c r="AY312" s="243" t="s">
        <v>153</v>
      </c>
    </row>
    <row r="313" s="13" customFormat="1">
      <c r="A313" s="13"/>
      <c r="B313" s="232"/>
      <c r="C313" s="233"/>
      <c r="D313" s="234" t="s">
        <v>161</v>
      </c>
      <c r="E313" s="235" t="s">
        <v>1</v>
      </c>
      <c r="F313" s="236" t="s">
        <v>494</v>
      </c>
      <c r="G313" s="233"/>
      <c r="H313" s="237">
        <v>19.25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161</v>
      </c>
      <c r="AU313" s="243" t="s">
        <v>84</v>
      </c>
      <c r="AV313" s="13" t="s">
        <v>84</v>
      </c>
      <c r="AW313" s="13" t="s">
        <v>31</v>
      </c>
      <c r="AX313" s="13" t="s">
        <v>74</v>
      </c>
      <c r="AY313" s="243" t="s">
        <v>153</v>
      </c>
    </row>
    <row r="314" s="13" customFormat="1">
      <c r="A314" s="13"/>
      <c r="B314" s="232"/>
      <c r="C314" s="233"/>
      <c r="D314" s="234" t="s">
        <v>161</v>
      </c>
      <c r="E314" s="235" t="s">
        <v>1</v>
      </c>
      <c r="F314" s="236" t="s">
        <v>495</v>
      </c>
      <c r="G314" s="233"/>
      <c r="H314" s="237">
        <v>27.02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161</v>
      </c>
      <c r="AU314" s="243" t="s">
        <v>84</v>
      </c>
      <c r="AV314" s="13" t="s">
        <v>84</v>
      </c>
      <c r="AW314" s="13" t="s">
        <v>31</v>
      </c>
      <c r="AX314" s="13" t="s">
        <v>74</v>
      </c>
      <c r="AY314" s="243" t="s">
        <v>153</v>
      </c>
    </row>
    <row r="315" s="14" customFormat="1">
      <c r="A315" s="14"/>
      <c r="B315" s="255"/>
      <c r="C315" s="256"/>
      <c r="D315" s="234" t="s">
        <v>161</v>
      </c>
      <c r="E315" s="257" t="s">
        <v>1</v>
      </c>
      <c r="F315" s="258" t="s">
        <v>247</v>
      </c>
      <c r="G315" s="256"/>
      <c r="H315" s="259">
        <v>49.030000000000001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5" t="s">
        <v>161</v>
      </c>
      <c r="AU315" s="265" t="s">
        <v>84</v>
      </c>
      <c r="AV315" s="14" t="s">
        <v>159</v>
      </c>
      <c r="AW315" s="14" t="s">
        <v>31</v>
      </c>
      <c r="AX315" s="14" t="s">
        <v>82</v>
      </c>
      <c r="AY315" s="265" t="s">
        <v>153</v>
      </c>
    </row>
    <row r="316" s="2" customFormat="1" ht="33" customHeight="1">
      <c r="A316" s="37"/>
      <c r="B316" s="38"/>
      <c r="C316" s="218" t="s">
        <v>496</v>
      </c>
      <c r="D316" s="218" t="s">
        <v>155</v>
      </c>
      <c r="E316" s="219" t="s">
        <v>497</v>
      </c>
      <c r="F316" s="220" t="s">
        <v>498</v>
      </c>
      <c r="G316" s="221" t="s">
        <v>287</v>
      </c>
      <c r="H316" s="222">
        <v>5</v>
      </c>
      <c r="I316" s="223"/>
      <c r="J316" s="224">
        <f>ROUND(I316*H316,2)</f>
        <v>0</v>
      </c>
      <c r="K316" s="225"/>
      <c r="L316" s="43"/>
      <c r="M316" s="226" t="s">
        <v>1</v>
      </c>
      <c r="N316" s="227" t="s">
        <v>39</v>
      </c>
      <c r="O316" s="90"/>
      <c r="P316" s="228">
        <f>O316*H316</f>
        <v>0</v>
      </c>
      <c r="Q316" s="228">
        <v>0.01115</v>
      </c>
      <c r="R316" s="228">
        <f>Q316*H316</f>
        <v>0.055750000000000001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159</v>
      </c>
      <c r="AT316" s="230" t="s">
        <v>155</v>
      </c>
      <c r="AU316" s="230" t="s">
        <v>84</v>
      </c>
      <c r="AY316" s="16" t="s">
        <v>153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82</v>
      </c>
      <c r="BK316" s="231">
        <f>ROUND(I316*H316,2)</f>
        <v>0</v>
      </c>
      <c r="BL316" s="16" t="s">
        <v>159</v>
      </c>
      <c r="BM316" s="230" t="s">
        <v>499</v>
      </c>
    </row>
    <row r="317" s="13" customFormat="1">
      <c r="A317" s="13"/>
      <c r="B317" s="232"/>
      <c r="C317" s="233"/>
      <c r="D317" s="234" t="s">
        <v>161</v>
      </c>
      <c r="E317" s="235" t="s">
        <v>1</v>
      </c>
      <c r="F317" s="236" t="s">
        <v>500</v>
      </c>
      <c r="G317" s="233"/>
      <c r="H317" s="237">
        <v>5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161</v>
      </c>
      <c r="AU317" s="243" t="s">
        <v>84</v>
      </c>
      <c r="AV317" s="13" t="s">
        <v>84</v>
      </c>
      <c r="AW317" s="13" t="s">
        <v>31</v>
      </c>
      <c r="AX317" s="13" t="s">
        <v>82</v>
      </c>
      <c r="AY317" s="243" t="s">
        <v>153</v>
      </c>
    </row>
    <row r="318" s="12" customFormat="1" ht="22.8" customHeight="1">
      <c r="A318" s="12"/>
      <c r="B318" s="202"/>
      <c r="C318" s="203"/>
      <c r="D318" s="204" t="s">
        <v>73</v>
      </c>
      <c r="E318" s="216" t="s">
        <v>196</v>
      </c>
      <c r="F318" s="216" t="s">
        <v>501</v>
      </c>
      <c r="G318" s="203"/>
      <c r="H318" s="203"/>
      <c r="I318" s="206"/>
      <c r="J318" s="217">
        <f>BK318</f>
        <v>0</v>
      </c>
      <c r="K318" s="203"/>
      <c r="L318" s="208"/>
      <c r="M318" s="209"/>
      <c r="N318" s="210"/>
      <c r="O318" s="210"/>
      <c r="P318" s="211">
        <f>SUM(P319:P390)</f>
        <v>0</v>
      </c>
      <c r="Q318" s="210"/>
      <c r="R318" s="211">
        <f>SUM(R319:R390)</f>
        <v>592.30129460000012</v>
      </c>
      <c r="S318" s="210"/>
      <c r="T318" s="212">
        <f>SUM(T319:T390)</f>
        <v>0.91085000000000005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3" t="s">
        <v>82</v>
      </c>
      <c r="AT318" s="214" t="s">
        <v>73</v>
      </c>
      <c r="AU318" s="214" t="s">
        <v>82</v>
      </c>
      <c r="AY318" s="213" t="s">
        <v>153</v>
      </c>
      <c r="BK318" s="215">
        <f>SUM(BK319:BK390)</f>
        <v>0</v>
      </c>
    </row>
    <row r="319" s="2" customFormat="1" ht="33" customHeight="1">
      <c r="A319" s="37"/>
      <c r="B319" s="38"/>
      <c r="C319" s="218" t="s">
        <v>502</v>
      </c>
      <c r="D319" s="218" t="s">
        <v>155</v>
      </c>
      <c r="E319" s="219" t="s">
        <v>503</v>
      </c>
      <c r="F319" s="220" t="s">
        <v>504</v>
      </c>
      <c r="G319" s="221" t="s">
        <v>171</v>
      </c>
      <c r="H319" s="222">
        <v>579.39999999999998</v>
      </c>
      <c r="I319" s="223"/>
      <c r="J319" s="224">
        <f>ROUND(I319*H319,2)</f>
        <v>0</v>
      </c>
      <c r="K319" s="225"/>
      <c r="L319" s="43"/>
      <c r="M319" s="226" t="s">
        <v>1</v>
      </c>
      <c r="N319" s="227" t="s">
        <v>39</v>
      </c>
      <c r="O319" s="90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159</v>
      </c>
      <c r="AT319" s="230" t="s">
        <v>155</v>
      </c>
      <c r="AU319" s="230" t="s">
        <v>84</v>
      </c>
      <c r="AY319" s="16" t="s">
        <v>153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82</v>
      </c>
      <c r="BK319" s="231">
        <f>ROUND(I319*H319,2)</f>
        <v>0</v>
      </c>
      <c r="BL319" s="16" t="s">
        <v>159</v>
      </c>
      <c r="BM319" s="230" t="s">
        <v>505</v>
      </c>
    </row>
    <row r="320" s="13" customFormat="1">
      <c r="A320" s="13"/>
      <c r="B320" s="232"/>
      <c r="C320" s="233"/>
      <c r="D320" s="234" t="s">
        <v>161</v>
      </c>
      <c r="E320" s="235" t="s">
        <v>1</v>
      </c>
      <c r="F320" s="236" t="s">
        <v>506</v>
      </c>
      <c r="G320" s="233"/>
      <c r="H320" s="237">
        <v>26.600000000000001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161</v>
      </c>
      <c r="AU320" s="243" t="s">
        <v>84</v>
      </c>
      <c r="AV320" s="13" t="s">
        <v>84</v>
      </c>
      <c r="AW320" s="13" t="s">
        <v>31</v>
      </c>
      <c r="AX320" s="13" t="s">
        <v>74</v>
      </c>
      <c r="AY320" s="243" t="s">
        <v>153</v>
      </c>
    </row>
    <row r="321" s="13" customFormat="1">
      <c r="A321" s="13"/>
      <c r="B321" s="232"/>
      <c r="C321" s="233"/>
      <c r="D321" s="234" t="s">
        <v>161</v>
      </c>
      <c r="E321" s="235" t="s">
        <v>1</v>
      </c>
      <c r="F321" s="236" t="s">
        <v>507</v>
      </c>
      <c r="G321" s="233"/>
      <c r="H321" s="237">
        <v>130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161</v>
      </c>
      <c r="AU321" s="243" t="s">
        <v>84</v>
      </c>
      <c r="AV321" s="13" t="s">
        <v>84</v>
      </c>
      <c r="AW321" s="13" t="s">
        <v>31</v>
      </c>
      <c r="AX321" s="13" t="s">
        <v>74</v>
      </c>
      <c r="AY321" s="243" t="s">
        <v>153</v>
      </c>
    </row>
    <row r="322" s="13" customFormat="1">
      <c r="A322" s="13"/>
      <c r="B322" s="232"/>
      <c r="C322" s="233"/>
      <c r="D322" s="234" t="s">
        <v>161</v>
      </c>
      <c r="E322" s="235" t="s">
        <v>1</v>
      </c>
      <c r="F322" s="236" t="s">
        <v>508</v>
      </c>
      <c r="G322" s="233"/>
      <c r="H322" s="237">
        <v>325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161</v>
      </c>
      <c r="AU322" s="243" t="s">
        <v>84</v>
      </c>
      <c r="AV322" s="13" t="s">
        <v>84</v>
      </c>
      <c r="AW322" s="13" t="s">
        <v>31</v>
      </c>
      <c r="AX322" s="13" t="s">
        <v>74</v>
      </c>
      <c r="AY322" s="243" t="s">
        <v>153</v>
      </c>
    </row>
    <row r="323" s="13" customFormat="1">
      <c r="A323" s="13"/>
      <c r="B323" s="232"/>
      <c r="C323" s="233"/>
      <c r="D323" s="234" t="s">
        <v>161</v>
      </c>
      <c r="E323" s="235" t="s">
        <v>1</v>
      </c>
      <c r="F323" s="236" t="s">
        <v>509</v>
      </c>
      <c r="G323" s="233"/>
      <c r="H323" s="237">
        <v>97.799999999999997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161</v>
      </c>
      <c r="AU323" s="243" t="s">
        <v>84</v>
      </c>
      <c r="AV323" s="13" t="s">
        <v>84</v>
      </c>
      <c r="AW323" s="13" t="s">
        <v>31</v>
      </c>
      <c r="AX323" s="13" t="s">
        <v>74</v>
      </c>
      <c r="AY323" s="243" t="s">
        <v>153</v>
      </c>
    </row>
    <row r="324" s="14" customFormat="1">
      <c r="A324" s="14"/>
      <c r="B324" s="255"/>
      <c r="C324" s="256"/>
      <c r="D324" s="234" t="s">
        <v>161</v>
      </c>
      <c r="E324" s="257" t="s">
        <v>1</v>
      </c>
      <c r="F324" s="258" t="s">
        <v>247</v>
      </c>
      <c r="G324" s="256"/>
      <c r="H324" s="259">
        <v>579.39999999999998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5" t="s">
        <v>161</v>
      </c>
      <c r="AU324" s="265" t="s">
        <v>84</v>
      </c>
      <c r="AV324" s="14" t="s">
        <v>159</v>
      </c>
      <c r="AW324" s="14" t="s">
        <v>31</v>
      </c>
      <c r="AX324" s="14" t="s">
        <v>82</v>
      </c>
      <c r="AY324" s="265" t="s">
        <v>153</v>
      </c>
    </row>
    <row r="325" s="2" customFormat="1" ht="16.5" customHeight="1">
      <c r="A325" s="37"/>
      <c r="B325" s="38"/>
      <c r="C325" s="244" t="s">
        <v>510</v>
      </c>
      <c r="D325" s="244" t="s">
        <v>207</v>
      </c>
      <c r="E325" s="245" t="s">
        <v>511</v>
      </c>
      <c r="F325" s="246" t="s">
        <v>512</v>
      </c>
      <c r="G325" s="247" t="s">
        <v>171</v>
      </c>
      <c r="H325" s="248">
        <v>579.39999999999998</v>
      </c>
      <c r="I325" s="249"/>
      <c r="J325" s="250">
        <f>ROUND(I325*H325,2)</f>
        <v>0</v>
      </c>
      <c r="K325" s="251"/>
      <c r="L325" s="252"/>
      <c r="M325" s="253" t="s">
        <v>1</v>
      </c>
      <c r="N325" s="254" t="s">
        <v>39</v>
      </c>
      <c r="O325" s="90"/>
      <c r="P325" s="228">
        <f>O325*H325</f>
        <v>0</v>
      </c>
      <c r="Q325" s="228">
        <v>1</v>
      </c>
      <c r="R325" s="228">
        <f>Q325*H325</f>
        <v>579.39999999999998</v>
      </c>
      <c r="S325" s="228">
        <v>0</v>
      </c>
      <c r="T325" s="22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192</v>
      </c>
      <c r="AT325" s="230" t="s">
        <v>207</v>
      </c>
      <c r="AU325" s="230" t="s">
        <v>84</v>
      </c>
      <c r="AY325" s="16" t="s">
        <v>153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82</v>
      </c>
      <c r="BK325" s="231">
        <f>ROUND(I325*H325,2)</f>
        <v>0</v>
      </c>
      <c r="BL325" s="16" t="s">
        <v>159</v>
      </c>
      <c r="BM325" s="230" t="s">
        <v>513</v>
      </c>
    </row>
    <row r="326" s="2" customFormat="1" ht="33" customHeight="1">
      <c r="A326" s="37"/>
      <c r="B326" s="38"/>
      <c r="C326" s="218" t="s">
        <v>514</v>
      </c>
      <c r="D326" s="218" t="s">
        <v>155</v>
      </c>
      <c r="E326" s="219" t="s">
        <v>515</v>
      </c>
      <c r="F326" s="220" t="s">
        <v>516</v>
      </c>
      <c r="G326" s="221" t="s">
        <v>171</v>
      </c>
      <c r="H326" s="222">
        <v>579.39999999999998</v>
      </c>
      <c r="I326" s="223"/>
      <c r="J326" s="224">
        <f>ROUND(I326*H326,2)</f>
        <v>0</v>
      </c>
      <c r="K326" s="225"/>
      <c r="L326" s="43"/>
      <c r="M326" s="226" t="s">
        <v>1</v>
      </c>
      <c r="N326" s="227" t="s">
        <v>39</v>
      </c>
      <c r="O326" s="90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0" t="s">
        <v>159</v>
      </c>
      <c r="AT326" s="230" t="s">
        <v>155</v>
      </c>
      <c r="AU326" s="230" t="s">
        <v>84</v>
      </c>
      <c r="AY326" s="16" t="s">
        <v>153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6" t="s">
        <v>82</v>
      </c>
      <c r="BK326" s="231">
        <f>ROUND(I326*H326,2)</f>
        <v>0</v>
      </c>
      <c r="BL326" s="16" t="s">
        <v>159</v>
      </c>
      <c r="BM326" s="230" t="s">
        <v>517</v>
      </c>
    </row>
    <row r="327" s="13" customFormat="1">
      <c r="A327" s="13"/>
      <c r="B327" s="232"/>
      <c r="C327" s="233"/>
      <c r="D327" s="234" t="s">
        <v>161</v>
      </c>
      <c r="E327" s="235" t="s">
        <v>1</v>
      </c>
      <c r="F327" s="236" t="s">
        <v>506</v>
      </c>
      <c r="G327" s="233"/>
      <c r="H327" s="237">
        <v>26.600000000000001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161</v>
      </c>
      <c r="AU327" s="243" t="s">
        <v>84</v>
      </c>
      <c r="AV327" s="13" t="s">
        <v>84</v>
      </c>
      <c r="AW327" s="13" t="s">
        <v>31</v>
      </c>
      <c r="AX327" s="13" t="s">
        <v>74</v>
      </c>
      <c r="AY327" s="243" t="s">
        <v>153</v>
      </c>
    </row>
    <row r="328" s="13" customFormat="1">
      <c r="A328" s="13"/>
      <c r="B328" s="232"/>
      <c r="C328" s="233"/>
      <c r="D328" s="234" t="s">
        <v>161</v>
      </c>
      <c r="E328" s="235" t="s">
        <v>1</v>
      </c>
      <c r="F328" s="236" t="s">
        <v>507</v>
      </c>
      <c r="G328" s="233"/>
      <c r="H328" s="237">
        <v>130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161</v>
      </c>
      <c r="AU328" s="243" t="s">
        <v>84</v>
      </c>
      <c r="AV328" s="13" t="s">
        <v>84</v>
      </c>
      <c r="AW328" s="13" t="s">
        <v>31</v>
      </c>
      <c r="AX328" s="13" t="s">
        <v>74</v>
      </c>
      <c r="AY328" s="243" t="s">
        <v>153</v>
      </c>
    </row>
    <row r="329" s="13" customFormat="1">
      <c r="A329" s="13"/>
      <c r="B329" s="232"/>
      <c r="C329" s="233"/>
      <c r="D329" s="234" t="s">
        <v>161</v>
      </c>
      <c r="E329" s="235" t="s">
        <v>1</v>
      </c>
      <c r="F329" s="236" t="s">
        <v>508</v>
      </c>
      <c r="G329" s="233"/>
      <c r="H329" s="237">
        <v>325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161</v>
      </c>
      <c r="AU329" s="243" t="s">
        <v>84</v>
      </c>
      <c r="AV329" s="13" t="s">
        <v>84</v>
      </c>
      <c r="AW329" s="13" t="s">
        <v>31</v>
      </c>
      <c r="AX329" s="13" t="s">
        <v>74</v>
      </c>
      <c r="AY329" s="243" t="s">
        <v>153</v>
      </c>
    </row>
    <row r="330" s="13" customFormat="1">
      <c r="A330" s="13"/>
      <c r="B330" s="232"/>
      <c r="C330" s="233"/>
      <c r="D330" s="234" t="s">
        <v>161</v>
      </c>
      <c r="E330" s="235" t="s">
        <v>1</v>
      </c>
      <c r="F330" s="236" t="s">
        <v>509</v>
      </c>
      <c r="G330" s="233"/>
      <c r="H330" s="237">
        <v>97.799999999999997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161</v>
      </c>
      <c r="AU330" s="243" t="s">
        <v>84</v>
      </c>
      <c r="AV330" s="13" t="s">
        <v>84</v>
      </c>
      <c r="AW330" s="13" t="s">
        <v>31</v>
      </c>
      <c r="AX330" s="13" t="s">
        <v>74</v>
      </c>
      <c r="AY330" s="243" t="s">
        <v>153</v>
      </c>
    </row>
    <row r="331" s="14" customFormat="1">
      <c r="A331" s="14"/>
      <c r="B331" s="255"/>
      <c r="C331" s="256"/>
      <c r="D331" s="234" t="s">
        <v>161</v>
      </c>
      <c r="E331" s="257" t="s">
        <v>1</v>
      </c>
      <c r="F331" s="258" t="s">
        <v>247</v>
      </c>
      <c r="G331" s="256"/>
      <c r="H331" s="259">
        <v>579.39999999999998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5" t="s">
        <v>161</v>
      </c>
      <c r="AU331" s="265" t="s">
        <v>84</v>
      </c>
      <c r="AV331" s="14" t="s">
        <v>159</v>
      </c>
      <c r="AW331" s="14" t="s">
        <v>31</v>
      </c>
      <c r="AX331" s="14" t="s">
        <v>82</v>
      </c>
      <c r="AY331" s="265" t="s">
        <v>153</v>
      </c>
    </row>
    <row r="332" s="2" customFormat="1" ht="44.25" customHeight="1">
      <c r="A332" s="37"/>
      <c r="B332" s="38"/>
      <c r="C332" s="218" t="s">
        <v>518</v>
      </c>
      <c r="D332" s="218" t="s">
        <v>155</v>
      </c>
      <c r="E332" s="219" t="s">
        <v>519</v>
      </c>
      <c r="F332" s="220" t="s">
        <v>520</v>
      </c>
      <c r="G332" s="221" t="s">
        <v>171</v>
      </c>
      <c r="H332" s="222">
        <v>0.59999999999999998</v>
      </c>
      <c r="I332" s="223"/>
      <c r="J332" s="224">
        <f>ROUND(I332*H332,2)</f>
        <v>0</v>
      </c>
      <c r="K332" s="225"/>
      <c r="L332" s="43"/>
      <c r="M332" s="226" t="s">
        <v>1</v>
      </c>
      <c r="N332" s="227" t="s">
        <v>39</v>
      </c>
      <c r="O332" s="90"/>
      <c r="P332" s="228">
        <f>O332*H332</f>
        <v>0</v>
      </c>
      <c r="Q332" s="228">
        <v>2.5791300000000001</v>
      </c>
      <c r="R332" s="228">
        <f>Q332*H332</f>
        <v>1.5474780000000001</v>
      </c>
      <c r="S332" s="228">
        <v>0</v>
      </c>
      <c r="T332" s="22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0" t="s">
        <v>159</v>
      </c>
      <c r="AT332" s="230" t="s">
        <v>155</v>
      </c>
      <c r="AU332" s="230" t="s">
        <v>84</v>
      </c>
      <c r="AY332" s="16" t="s">
        <v>153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6" t="s">
        <v>82</v>
      </c>
      <c r="BK332" s="231">
        <f>ROUND(I332*H332,2)</f>
        <v>0</v>
      </c>
      <c r="BL332" s="16" t="s">
        <v>159</v>
      </c>
      <c r="BM332" s="230" t="s">
        <v>521</v>
      </c>
    </row>
    <row r="333" s="13" customFormat="1">
      <c r="A333" s="13"/>
      <c r="B333" s="232"/>
      <c r="C333" s="233"/>
      <c r="D333" s="234" t="s">
        <v>161</v>
      </c>
      <c r="E333" s="235" t="s">
        <v>1</v>
      </c>
      <c r="F333" s="236" t="s">
        <v>522</v>
      </c>
      <c r="G333" s="233"/>
      <c r="H333" s="237">
        <v>0.59999999999999998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161</v>
      </c>
      <c r="AU333" s="243" t="s">
        <v>84</v>
      </c>
      <c r="AV333" s="13" t="s">
        <v>84</v>
      </c>
      <c r="AW333" s="13" t="s">
        <v>31</v>
      </c>
      <c r="AX333" s="13" t="s">
        <v>82</v>
      </c>
      <c r="AY333" s="243" t="s">
        <v>153</v>
      </c>
    </row>
    <row r="334" s="2" customFormat="1" ht="16.5" customHeight="1">
      <c r="A334" s="37"/>
      <c r="B334" s="38"/>
      <c r="C334" s="244" t="s">
        <v>523</v>
      </c>
      <c r="D334" s="244" t="s">
        <v>207</v>
      </c>
      <c r="E334" s="245" t="s">
        <v>524</v>
      </c>
      <c r="F334" s="246" t="s">
        <v>525</v>
      </c>
      <c r="G334" s="247" t="s">
        <v>526</v>
      </c>
      <c r="H334" s="248">
        <v>28</v>
      </c>
      <c r="I334" s="249"/>
      <c r="J334" s="250">
        <f>ROUND(I334*H334,2)</f>
        <v>0</v>
      </c>
      <c r="K334" s="251"/>
      <c r="L334" s="252"/>
      <c r="M334" s="253" t="s">
        <v>1</v>
      </c>
      <c r="N334" s="254" t="s">
        <v>39</v>
      </c>
      <c r="O334" s="90"/>
      <c r="P334" s="228">
        <f>O334*H334</f>
        <v>0</v>
      </c>
      <c r="Q334" s="228">
        <v>0.0050000000000000001</v>
      </c>
      <c r="R334" s="228">
        <f>Q334*H334</f>
        <v>0.14000000000000001</v>
      </c>
      <c r="S334" s="228">
        <v>0</v>
      </c>
      <c r="T334" s="22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0" t="s">
        <v>192</v>
      </c>
      <c r="AT334" s="230" t="s">
        <v>207</v>
      </c>
      <c r="AU334" s="230" t="s">
        <v>84</v>
      </c>
      <c r="AY334" s="16" t="s">
        <v>153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6" t="s">
        <v>82</v>
      </c>
      <c r="BK334" s="231">
        <f>ROUND(I334*H334,2)</f>
        <v>0</v>
      </c>
      <c r="BL334" s="16" t="s">
        <v>159</v>
      </c>
      <c r="BM334" s="230" t="s">
        <v>527</v>
      </c>
    </row>
    <row r="335" s="13" customFormat="1">
      <c r="A335" s="13"/>
      <c r="B335" s="232"/>
      <c r="C335" s="233"/>
      <c r="D335" s="234" t="s">
        <v>161</v>
      </c>
      <c r="E335" s="235" t="s">
        <v>1</v>
      </c>
      <c r="F335" s="236" t="s">
        <v>528</v>
      </c>
      <c r="G335" s="233"/>
      <c r="H335" s="237">
        <v>5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161</v>
      </c>
      <c r="AU335" s="243" t="s">
        <v>84</v>
      </c>
      <c r="AV335" s="13" t="s">
        <v>84</v>
      </c>
      <c r="AW335" s="13" t="s">
        <v>31</v>
      </c>
      <c r="AX335" s="13" t="s">
        <v>74</v>
      </c>
      <c r="AY335" s="243" t="s">
        <v>153</v>
      </c>
    </row>
    <row r="336" s="13" customFormat="1">
      <c r="A336" s="13"/>
      <c r="B336" s="232"/>
      <c r="C336" s="233"/>
      <c r="D336" s="234" t="s">
        <v>161</v>
      </c>
      <c r="E336" s="235" t="s">
        <v>1</v>
      </c>
      <c r="F336" s="236" t="s">
        <v>529</v>
      </c>
      <c r="G336" s="233"/>
      <c r="H336" s="237">
        <v>7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161</v>
      </c>
      <c r="AU336" s="243" t="s">
        <v>84</v>
      </c>
      <c r="AV336" s="13" t="s">
        <v>84</v>
      </c>
      <c r="AW336" s="13" t="s">
        <v>31</v>
      </c>
      <c r="AX336" s="13" t="s">
        <v>74</v>
      </c>
      <c r="AY336" s="243" t="s">
        <v>153</v>
      </c>
    </row>
    <row r="337" s="13" customFormat="1">
      <c r="A337" s="13"/>
      <c r="B337" s="232"/>
      <c r="C337" s="233"/>
      <c r="D337" s="234" t="s">
        <v>161</v>
      </c>
      <c r="E337" s="235" t="s">
        <v>1</v>
      </c>
      <c r="F337" s="236" t="s">
        <v>530</v>
      </c>
      <c r="G337" s="233"/>
      <c r="H337" s="237">
        <v>13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161</v>
      </c>
      <c r="AU337" s="243" t="s">
        <v>84</v>
      </c>
      <c r="AV337" s="13" t="s">
        <v>84</v>
      </c>
      <c r="AW337" s="13" t="s">
        <v>31</v>
      </c>
      <c r="AX337" s="13" t="s">
        <v>74</v>
      </c>
      <c r="AY337" s="243" t="s">
        <v>153</v>
      </c>
    </row>
    <row r="338" s="13" customFormat="1">
      <c r="A338" s="13"/>
      <c r="B338" s="232"/>
      <c r="C338" s="233"/>
      <c r="D338" s="234" t="s">
        <v>161</v>
      </c>
      <c r="E338" s="235" t="s">
        <v>1</v>
      </c>
      <c r="F338" s="236" t="s">
        <v>531</v>
      </c>
      <c r="G338" s="233"/>
      <c r="H338" s="237">
        <v>2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161</v>
      </c>
      <c r="AU338" s="243" t="s">
        <v>84</v>
      </c>
      <c r="AV338" s="13" t="s">
        <v>84</v>
      </c>
      <c r="AW338" s="13" t="s">
        <v>31</v>
      </c>
      <c r="AX338" s="13" t="s">
        <v>74</v>
      </c>
      <c r="AY338" s="243" t="s">
        <v>153</v>
      </c>
    </row>
    <row r="339" s="13" customFormat="1">
      <c r="A339" s="13"/>
      <c r="B339" s="232"/>
      <c r="C339" s="233"/>
      <c r="D339" s="234" t="s">
        <v>161</v>
      </c>
      <c r="E339" s="235" t="s">
        <v>1</v>
      </c>
      <c r="F339" s="236" t="s">
        <v>532</v>
      </c>
      <c r="G339" s="233"/>
      <c r="H339" s="237">
        <v>1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161</v>
      </c>
      <c r="AU339" s="243" t="s">
        <v>84</v>
      </c>
      <c r="AV339" s="13" t="s">
        <v>84</v>
      </c>
      <c r="AW339" s="13" t="s">
        <v>31</v>
      </c>
      <c r="AX339" s="13" t="s">
        <v>74</v>
      </c>
      <c r="AY339" s="243" t="s">
        <v>153</v>
      </c>
    </row>
    <row r="340" s="14" customFormat="1">
      <c r="A340" s="14"/>
      <c r="B340" s="255"/>
      <c r="C340" s="256"/>
      <c r="D340" s="234" t="s">
        <v>161</v>
      </c>
      <c r="E340" s="257" t="s">
        <v>1</v>
      </c>
      <c r="F340" s="258" t="s">
        <v>247</v>
      </c>
      <c r="G340" s="256"/>
      <c r="H340" s="259">
        <v>28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5" t="s">
        <v>161</v>
      </c>
      <c r="AU340" s="265" t="s">
        <v>84</v>
      </c>
      <c r="AV340" s="14" t="s">
        <v>159</v>
      </c>
      <c r="AW340" s="14" t="s">
        <v>31</v>
      </c>
      <c r="AX340" s="14" t="s">
        <v>82</v>
      </c>
      <c r="AY340" s="265" t="s">
        <v>153</v>
      </c>
    </row>
    <row r="341" s="2" customFormat="1" ht="16.5" customHeight="1">
      <c r="A341" s="37"/>
      <c r="B341" s="38"/>
      <c r="C341" s="244" t="s">
        <v>533</v>
      </c>
      <c r="D341" s="244" t="s">
        <v>207</v>
      </c>
      <c r="E341" s="245" t="s">
        <v>534</v>
      </c>
      <c r="F341" s="246" t="s">
        <v>535</v>
      </c>
      <c r="G341" s="247" t="s">
        <v>199</v>
      </c>
      <c r="H341" s="248">
        <v>28</v>
      </c>
      <c r="I341" s="249"/>
      <c r="J341" s="250">
        <f>ROUND(I341*H341,2)</f>
        <v>0</v>
      </c>
      <c r="K341" s="251"/>
      <c r="L341" s="252"/>
      <c r="M341" s="253" t="s">
        <v>1</v>
      </c>
      <c r="N341" s="254" t="s">
        <v>39</v>
      </c>
      <c r="O341" s="90"/>
      <c r="P341" s="228">
        <f>O341*H341</f>
        <v>0</v>
      </c>
      <c r="Q341" s="228">
        <v>4.0000000000000003E-05</v>
      </c>
      <c r="R341" s="228">
        <f>Q341*H341</f>
        <v>0.0011200000000000001</v>
      </c>
      <c r="S341" s="228">
        <v>0</v>
      </c>
      <c r="T341" s="22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0" t="s">
        <v>192</v>
      </c>
      <c r="AT341" s="230" t="s">
        <v>207</v>
      </c>
      <c r="AU341" s="230" t="s">
        <v>84</v>
      </c>
      <c r="AY341" s="16" t="s">
        <v>153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6" t="s">
        <v>82</v>
      </c>
      <c r="BK341" s="231">
        <f>ROUND(I341*H341,2)</f>
        <v>0</v>
      </c>
      <c r="BL341" s="16" t="s">
        <v>159</v>
      </c>
      <c r="BM341" s="230" t="s">
        <v>536</v>
      </c>
    </row>
    <row r="342" s="13" customFormat="1">
      <c r="A342" s="13"/>
      <c r="B342" s="232"/>
      <c r="C342" s="233"/>
      <c r="D342" s="234" t="s">
        <v>161</v>
      </c>
      <c r="E342" s="235" t="s">
        <v>1</v>
      </c>
      <c r="F342" s="236" t="s">
        <v>528</v>
      </c>
      <c r="G342" s="233"/>
      <c r="H342" s="237">
        <v>5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161</v>
      </c>
      <c r="AU342" s="243" t="s">
        <v>84</v>
      </c>
      <c r="AV342" s="13" t="s">
        <v>84</v>
      </c>
      <c r="AW342" s="13" t="s">
        <v>31</v>
      </c>
      <c r="AX342" s="13" t="s">
        <v>74</v>
      </c>
      <c r="AY342" s="243" t="s">
        <v>153</v>
      </c>
    </row>
    <row r="343" s="13" customFormat="1">
      <c r="A343" s="13"/>
      <c r="B343" s="232"/>
      <c r="C343" s="233"/>
      <c r="D343" s="234" t="s">
        <v>161</v>
      </c>
      <c r="E343" s="235" t="s">
        <v>1</v>
      </c>
      <c r="F343" s="236" t="s">
        <v>529</v>
      </c>
      <c r="G343" s="233"/>
      <c r="H343" s="237">
        <v>7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161</v>
      </c>
      <c r="AU343" s="243" t="s">
        <v>84</v>
      </c>
      <c r="AV343" s="13" t="s">
        <v>84</v>
      </c>
      <c r="AW343" s="13" t="s">
        <v>31</v>
      </c>
      <c r="AX343" s="13" t="s">
        <v>74</v>
      </c>
      <c r="AY343" s="243" t="s">
        <v>153</v>
      </c>
    </row>
    <row r="344" s="13" customFormat="1">
      <c r="A344" s="13"/>
      <c r="B344" s="232"/>
      <c r="C344" s="233"/>
      <c r="D344" s="234" t="s">
        <v>161</v>
      </c>
      <c r="E344" s="235" t="s">
        <v>1</v>
      </c>
      <c r="F344" s="236" t="s">
        <v>530</v>
      </c>
      <c r="G344" s="233"/>
      <c r="H344" s="237">
        <v>13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161</v>
      </c>
      <c r="AU344" s="243" t="s">
        <v>84</v>
      </c>
      <c r="AV344" s="13" t="s">
        <v>84</v>
      </c>
      <c r="AW344" s="13" t="s">
        <v>31</v>
      </c>
      <c r="AX344" s="13" t="s">
        <v>74</v>
      </c>
      <c r="AY344" s="243" t="s">
        <v>153</v>
      </c>
    </row>
    <row r="345" s="13" customFormat="1">
      <c r="A345" s="13"/>
      <c r="B345" s="232"/>
      <c r="C345" s="233"/>
      <c r="D345" s="234" t="s">
        <v>161</v>
      </c>
      <c r="E345" s="235" t="s">
        <v>1</v>
      </c>
      <c r="F345" s="236" t="s">
        <v>531</v>
      </c>
      <c r="G345" s="233"/>
      <c r="H345" s="237">
        <v>2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161</v>
      </c>
      <c r="AU345" s="243" t="s">
        <v>84</v>
      </c>
      <c r="AV345" s="13" t="s">
        <v>84</v>
      </c>
      <c r="AW345" s="13" t="s">
        <v>31</v>
      </c>
      <c r="AX345" s="13" t="s">
        <v>74</v>
      </c>
      <c r="AY345" s="243" t="s">
        <v>153</v>
      </c>
    </row>
    <row r="346" s="13" customFormat="1">
      <c r="A346" s="13"/>
      <c r="B346" s="232"/>
      <c r="C346" s="233"/>
      <c r="D346" s="234" t="s">
        <v>161</v>
      </c>
      <c r="E346" s="235" t="s">
        <v>1</v>
      </c>
      <c r="F346" s="236" t="s">
        <v>532</v>
      </c>
      <c r="G346" s="233"/>
      <c r="H346" s="237">
        <v>1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161</v>
      </c>
      <c r="AU346" s="243" t="s">
        <v>84</v>
      </c>
      <c r="AV346" s="13" t="s">
        <v>84</v>
      </c>
      <c r="AW346" s="13" t="s">
        <v>31</v>
      </c>
      <c r="AX346" s="13" t="s">
        <v>74</v>
      </c>
      <c r="AY346" s="243" t="s">
        <v>153</v>
      </c>
    </row>
    <row r="347" s="14" customFormat="1">
      <c r="A347" s="14"/>
      <c r="B347" s="255"/>
      <c r="C347" s="256"/>
      <c r="D347" s="234" t="s">
        <v>161</v>
      </c>
      <c r="E347" s="257" t="s">
        <v>1</v>
      </c>
      <c r="F347" s="258" t="s">
        <v>247</v>
      </c>
      <c r="G347" s="256"/>
      <c r="H347" s="259">
        <v>28</v>
      </c>
      <c r="I347" s="260"/>
      <c r="J347" s="256"/>
      <c r="K347" s="256"/>
      <c r="L347" s="261"/>
      <c r="M347" s="262"/>
      <c r="N347" s="263"/>
      <c r="O347" s="263"/>
      <c r="P347" s="263"/>
      <c r="Q347" s="263"/>
      <c r="R347" s="263"/>
      <c r="S347" s="263"/>
      <c r="T347" s="26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5" t="s">
        <v>161</v>
      </c>
      <c r="AU347" s="265" t="s">
        <v>84</v>
      </c>
      <c r="AV347" s="14" t="s">
        <v>159</v>
      </c>
      <c r="AW347" s="14" t="s">
        <v>31</v>
      </c>
      <c r="AX347" s="14" t="s">
        <v>82</v>
      </c>
      <c r="AY347" s="265" t="s">
        <v>153</v>
      </c>
    </row>
    <row r="348" s="2" customFormat="1" ht="21.75" customHeight="1">
      <c r="A348" s="37"/>
      <c r="B348" s="38"/>
      <c r="C348" s="218" t="s">
        <v>537</v>
      </c>
      <c r="D348" s="218" t="s">
        <v>155</v>
      </c>
      <c r="E348" s="219" t="s">
        <v>538</v>
      </c>
      <c r="F348" s="220" t="s">
        <v>539</v>
      </c>
      <c r="G348" s="221" t="s">
        <v>287</v>
      </c>
      <c r="H348" s="222">
        <v>50.600000000000001</v>
      </c>
      <c r="I348" s="223"/>
      <c r="J348" s="224">
        <f>ROUND(I348*H348,2)</f>
        <v>0</v>
      </c>
      <c r="K348" s="225"/>
      <c r="L348" s="43"/>
      <c r="M348" s="226" t="s">
        <v>1</v>
      </c>
      <c r="N348" s="227" t="s">
        <v>39</v>
      </c>
      <c r="O348" s="90"/>
      <c r="P348" s="228">
        <f>O348*H348</f>
        <v>0</v>
      </c>
      <c r="Q348" s="228">
        <v>0.0088500000000000002</v>
      </c>
      <c r="R348" s="228">
        <f>Q348*H348</f>
        <v>0.44781000000000004</v>
      </c>
      <c r="S348" s="228">
        <v>0</v>
      </c>
      <c r="T348" s="229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0" t="s">
        <v>159</v>
      </c>
      <c r="AT348" s="230" t="s">
        <v>155</v>
      </c>
      <c r="AU348" s="230" t="s">
        <v>84</v>
      </c>
      <c r="AY348" s="16" t="s">
        <v>153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6" t="s">
        <v>82</v>
      </c>
      <c r="BK348" s="231">
        <f>ROUND(I348*H348,2)</f>
        <v>0</v>
      </c>
      <c r="BL348" s="16" t="s">
        <v>159</v>
      </c>
      <c r="BM348" s="230" t="s">
        <v>540</v>
      </c>
    </row>
    <row r="349" s="13" customFormat="1">
      <c r="A349" s="13"/>
      <c r="B349" s="232"/>
      <c r="C349" s="233"/>
      <c r="D349" s="234" t="s">
        <v>161</v>
      </c>
      <c r="E349" s="235" t="s">
        <v>1</v>
      </c>
      <c r="F349" s="236" t="s">
        <v>541</v>
      </c>
      <c r="G349" s="233"/>
      <c r="H349" s="237">
        <v>50.600000000000001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161</v>
      </c>
      <c r="AU349" s="243" t="s">
        <v>84</v>
      </c>
      <c r="AV349" s="13" t="s">
        <v>84</v>
      </c>
      <c r="AW349" s="13" t="s">
        <v>31</v>
      </c>
      <c r="AX349" s="13" t="s">
        <v>82</v>
      </c>
      <c r="AY349" s="243" t="s">
        <v>153</v>
      </c>
    </row>
    <row r="350" s="2" customFormat="1" ht="21.75" customHeight="1">
      <c r="A350" s="37"/>
      <c r="B350" s="38"/>
      <c r="C350" s="218" t="s">
        <v>542</v>
      </c>
      <c r="D350" s="218" t="s">
        <v>155</v>
      </c>
      <c r="E350" s="219" t="s">
        <v>543</v>
      </c>
      <c r="F350" s="220" t="s">
        <v>544</v>
      </c>
      <c r="G350" s="221" t="s">
        <v>287</v>
      </c>
      <c r="H350" s="222">
        <v>61.200000000000003</v>
      </c>
      <c r="I350" s="223"/>
      <c r="J350" s="224">
        <f>ROUND(I350*H350,2)</f>
        <v>0</v>
      </c>
      <c r="K350" s="225"/>
      <c r="L350" s="43"/>
      <c r="M350" s="226" t="s">
        <v>1</v>
      </c>
      <c r="N350" s="227" t="s">
        <v>39</v>
      </c>
      <c r="O350" s="90"/>
      <c r="P350" s="228">
        <f>O350*H350</f>
        <v>0</v>
      </c>
      <c r="Q350" s="228">
        <v>0.0269</v>
      </c>
      <c r="R350" s="228">
        <f>Q350*H350</f>
        <v>1.6462800000000002</v>
      </c>
      <c r="S350" s="228">
        <v>0</v>
      </c>
      <c r="T350" s="22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0" t="s">
        <v>159</v>
      </c>
      <c r="AT350" s="230" t="s">
        <v>155</v>
      </c>
      <c r="AU350" s="230" t="s">
        <v>84</v>
      </c>
      <c r="AY350" s="16" t="s">
        <v>153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6" t="s">
        <v>82</v>
      </c>
      <c r="BK350" s="231">
        <f>ROUND(I350*H350,2)</f>
        <v>0</v>
      </c>
      <c r="BL350" s="16" t="s">
        <v>159</v>
      </c>
      <c r="BM350" s="230" t="s">
        <v>545</v>
      </c>
    </row>
    <row r="351" s="13" customFormat="1">
      <c r="A351" s="13"/>
      <c r="B351" s="232"/>
      <c r="C351" s="233"/>
      <c r="D351" s="234" t="s">
        <v>161</v>
      </c>
      <c r="E351" s="235" t="s">
        <v>1</v>
      </c>
      <c r="F351" s="236" t="s">
        <v>546</v>
      </c>
      <c r="G351" s="233"/>
      <c r="H351" s="237">
        <v>61.200000000000003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161</v>
      </c>
      <c r="AU351" s="243" t="s">
        <v>84</v>
      </c>
      <c r="AV351" s="13" t="s">
        <v>84</v>
      </c>
      <c r="AW351" s="13" t="s">
        <v>31</v>
      </c>
      <c r="AX351" s="13" t="s">
        <v>82</v>
      </c>
      <c r="AY351" s="243" t="s">
        <v>153</v>
      </c>
    </row>
    <row r="352" s="2" customFormat="1" ht="33" customHeight="1">
      <c r="A352" s="37"/>
      <c r="B352" s="38"/>
      <c r="C352" s="244" t="s">
        <v>547</v>
      </c>
      <c r="D352" s="244" t="s">
        <v>207</v>
      </c>
      <c r="E352" s="245" t="s">
        <v>548</v>
      </c>
      <c r="F352" s="246" t="s">
        <v>549</v>
      </c>
      <c r="G352" s="247" t="s">
        <v>287</v>
      </c>
      <c r="H352" s="248">
        <v>111.8</v>
      </c>
      <c r="I352" s="249"/>
      <c r="J352" s="250">
        <f>ROUND(I352*H352,2)</f>
        <v>0</v>
      </c>
      <c r="K352" s="251"/>
      <c r="L352" s="252"/>
      <c r="M352" s="253" t="s">
        <v>1</v>
      </c>
      <c r="N352" s="254" t="s">
        <v>39</v>
      </c>
      <c r="O352" s="90"/>
      <c r="P352" s="228">
        <f>O352*H352</f>
        <v>0</v>
      </c>
      <c r="Q352" s="228">
        <v>0.00172</v>
      </c>
      <c r="R352" s="228">
        <f>Q352*H352</f>
        <v>0.192296</v>
      </c>
      <c r="S352" s="228">
        <v>0</v>
      </c>
      <c r="T352" s="22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0" t="s">
        <v>192</v>
      </c>
      <c r="AT352" s="230" t="s">
        <v>207</v>
      </c>
      <c r="AU352" s="230" t="s">
        <v>84</v>
      </c>
      <c r="AY352" s="16" t="s">
        <v>153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6" t="s">
        <v>82</v>
      </c>
      <c r="BK352" s="231">
        <f>ROUND(I352*H352,2)</f>
        <v>0</v>
      </c>
      <c r="BL352" s="16" t="s">
        <v>159</v>
      </c>
      <c r="BM352" s="230" t="s">
        <v>550</v>
      </c>
    </row>
    <row r="353" s="2" customFormat="1" ht="33" customHeight="1">
      <c r="A353" s="37"/>
      <c r="B353" s="38"/>
      <c r="C353" s="218" t="s">
        <v>551</v>
      </c>
      <c r="D353" s="218" t="s">
        <v>155</v>
      </c>
      <c r="E353" s="219" t="s">
        <v>552</v>
      </c>
      <c r="F353" s="220" t="s">
        <v>553</v>
      </c>
      <c r="G353" s="221" t="s">
        <v>260</v>
      </c>
      <c r="H353" s="222">
        <v>778.26999999999998</v>
      </c>
      <c r="I353" s="223"/>
      <c r="J353" s="224">
        <f>ROUND(I353*H353,2)</f>
        <v>0</v>
      </c>
      <c r="K353" s="225"/>
      <c r="L353" s="43"/>
      <c r="M353" s="226" t="s">
        <v>1</v>
      </c>
      <c r="N353" s="227" t="s">
        <v>39</v>
      </c>
      <c r="O353" s="90"/>
      <c r="P353" s="228">
        <f>O353*H353</f>
        <v>0</v>
      </c>
      <c r="Q353" s="228">
        <v>1.0000000000000001E-05</v>
      </c>
      <c r="R353" s="228">
        <f>Q353*H353</f>
        <v>0.0077827</v>
      </c>
      <c r="S353" s="228">
        <v>0</v>
      </c>
      <c r="T353" s="22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0" t="s">
        <v>159</v>
      </c>
      <c r="AT353" s="230" t="s">
        <v>155</v>
      </c>
      <c r="AU353" s="230" t="s">
        <v>84</v>
      </c>
      <c r="AY353" s="16" t="s">
        <v>153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6" t="s">
        <v>82</v>
      </c>
      <c r="BK353" s="231">
        <f>ROUND(I353*H353,2)</f>
        <v>0</v>
      </c>
      <c r="BL353" s="16" t="s">
        <v>159</v>
      </c>
      <c r="BM353" s="230" t="s">
        <v>554</v>
      </c>
    </row>
    <row r="354" s="13" customFormat="1">
      <c r="A354" s="13"/>
      <c r="B354" s="232"/>
      <c r="C354" s="233"/>
      <c r="D354" s="234" t="s">
        <v>161</v>
      </c>
      <c r="E354" s="235" t="s">
        <v>1</v>
      </c>
      <c r="F354" s="236" t="s">
        <v>555</v>
      </c>
      <c r="G354" s="233"/>
      <c r="H354" s="237">
        <v>138.59999999999999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161</v>
      </c>
      <c r="AU354" s="243" t="s">
        <v>84</v>
      </c>
      <c r="AV354" s="13" t="s">
        <v>84</v>
      </c>
      <c r="AW354" s="13" t="s">
        <v>31</v>
      </c>
      <c r="AX354" s="13" t="s">
        <v>74</v>
      </c>
      <c r="AY354" s="243" t="s">
        <v>153</v>
      </c>
    </row>
    <row r="355" s="13" customFormat="1">
      <c r="A355" s="13"/>
      <c r="B355" s="232"/>
      <c r="C355" s="233"/>
      <c r="D355" s="234" t="s">
        <v>161</v>
      </c>
      <c r="E355" s="235" t="s">
        <v>1</v>
      </c>
      <c r="F355" s="236" t="s">
        <v>556</v>
      </c>
      <c r="G355" s="233"/>
      <c r="H355" s="237">
        <v>260.23000000000002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161</v>
      </c>
      <c r="AU355" s="243" t="s">
        <v>84</v>
      </c>
      <c r="AV355" s="13" t="s">
        <v>84</v>
      </c>
      <c r="AW355" s="13" t="s">
        <v>31</v>
      </c>
      <c r="AX355" s="13" t="s">
        <v>74</v>
      </c>
      <c r="AY355" s="243" t="s">
        <v>153</v>
      </c>
    </row>
    <row r="356" s="13" customFormat="1">
      <c r="A356" s="13"/>
      <c r="B356" s="232"/>
      <c r="C356" s="233"/>
      <c r="D356" s="234" t="s">
        <v>161</v>
      </c>
      <c r="E356" s="235" t="s">
        <v>1</v>
      </c>
      <c r="F356" s="236" t="s">
        <v>382</v>
      </c>
      <c r="G356" s="233"/>
      <c r="H356" s="237">
        <v>379.44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161</v>
      </c>
      <c r="AU356" s="243" t="s">
        <v>84</v>
      </c>
      <c r="AV356" s="13" t="s">
        <v>84</v>
      </c>
      <c r="AW356" s="13" t="s">
        <v>31</v>
      </c>
      <c r="AX356" s="13" t="s">
        <v>74</v>
      </c>
      <c r="AY356" s="243" t="s">
        <v>153</v>
      </c>
    </row>
    <row r="357" s="14" customFormat="1">
      <c r="A357" s="14"/>
      <c r="B357" s="255"/>
      <c r="C357" s="256"/>
      <c r="D357" s="234" t="s">
        <v>161</v>
      </c>
      <c r="E357" s="257" t="s">
        <v>1</v>
      </c>
      <c r="F357" s="258" t="s">
        <v>247</v>
      </c>
      <c r="G357" s="256"/>
      <c r="H357" s="259">
        <v>778.26999999999998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5" t="s">
        <v>161</v>
      </c>
      <c r="AU357" s="265" t="s">
        <v>84</v>
      </c>
      <c r="AV357" s="14" t="s">
        <v>159</v>
      </c>
      <c r="AW357" s="14" t="s">
        <v>31</v>
      </c>
      <c r="AX357" s="14" t="s">
        <v>82</v>
      </c>
      <c r="AY357" s="265" t="s">
        <v>153</v>
      </c>
    </row>
    <row r="358" s="2" customFormat="1" ht="33" customHeight="1">
      <c r="A358" s="37"/>
      <c r="B358" s="38"/>
      <c r="C358" s="218" t="s">
        <v>557</v>
      </c>
      <c r="D358" s="218" t="s">
        <v>155</v>
      </c>
      <c r="E358" s="219" t="s">
        <v>558</v>
      </c>
      <c r="F358" s="220" t="s">
        <v>559</v>
      </c>
      <c r="G358" s="221" t="s">
        <v>260</v>
      </c>
      <c r="H358" s="222">
        <v>207.41999999999999</v>
      </c>
      <c r="I358" s="223"/>
      <c r="J358" s="224">
        <f>ROUND(I358*H358,2)</f>
        <v>0</v>
      </c>
      <c r="K358" s="225"/>
      <c r="L358" s="43"/>
      <c r="M358" s="226" t="s">
        <v>1</v>
      </c>
      <c r="N358" s="227" t="s">
        <v>39</v>
      </c>
      <c r="O358" s="90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0" t="s">
        <v>159</v>
      </c>
      <c r="AT358" s="230" t="s">
        <v>155</v>
      </c>
      <c r="AU358" s="230" t="s">
        <v>84</v>
      </c>
      <c r="AY358" s="16" t="s">
        <v>153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6" t="s">
        <v>82</v>
      </c>
      <c r="BK358" s="231">
        <f>ROUND(I358*H358,2)</f>
        <v>0</v>
      </c>
      <c r="BL358" s="16" t="s">
        <v>159</v>
      </c>
      <c r="BM358" s="230" t="s">
        <v>560</v>
      </c>
    </row>
    <row r="359" s="13" customFormat="1">
      <c r="A359" s="13"/>
      <c r="B359" s="232"/>
      <c r="C359" s="233"/>
      <c r="D359" s="234" t="s">
        <v>161</v>
      </c>
      <c r="E359" s="235" t="s">
        <v>1</v>
      </c>
      <c r="F359" s="236" t="s">
        <v>561</v>
      </c>
      <c r="G359" s="233"/>
      <c r="H359" s="237">
        <v>88.379999999999995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161</v>
      </c>
      <c r="AU359" s="243" t="s">
        <v>84</v>
      </c>
      <c r="AV359" s="13" t="s">
        <v>84</v>
      </c>
      <c r="AW359" s="13" t="s">
        <v>31</v>
      </c>
      <c r="AX359" s="13" t="s">
        <v>74</v>
      </c>
      <c r="AY359" s="243" t="s">
        <v>153</v>
      </c>
    </row>
    <row r="360" s="13" customFormat="1">
      <c r="A360" s="13"/>
      <c r="B360" s="232"/>
      <c r="C360" s="233"/>
      <c r="D360" s="234" t="s">
        <v>161</v>
      </c>
      <c r="E360" s="235" t="s">
        <v>1</v>
      </c>
      <c r="F360" s="236" t="s">
        <v>562</v>
      </c>
      <c r="G360" s="233"/>
      <c r="H360" s="237">
        <v>119.04000000000001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161</v>
      </c>
      <c r="AU360" s="243" t="s">
        <v>84</v>
      </c>
      <c r="AV360" s="13" t="s">
        <v>84</v>
      </c>
      <c r="AW360" s="13" t="s">
        <v>31</v>
      </c>
      <c r="AX360" s="13" t="s">
        <v>74</v>
      </c>
      <c r="AY360" s="243" t="s">
        <v>153</v>
      </c>
    </row>
    <row r="361" s="14" customFormat="1">
      <c r="A361" s="14"/>
      <c r="B361" s="255"/>
      <c r="C361" s="256"/>
      <c r="D361" s="234" t="s">
        <v>161</v>
      </c>
      <c r="E361" s="257" t="s">
        <v>1</v>
      </c>
      <c r="F361" s="258" t="s">
        <v>247</v>
      </c>
      <c r="G361" s="256"/>
      <c r="H361" s="259">
        <v>207.41999999999999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5" t="s">
        <v>161</v>
      </c>
      <c r="AU361" s="265" t="s">
        <v>84</v>
      </c>
      <c r="AV361" s="14" t="s">
        <v>159</v>
      </c>
      <c r="AW361" s="14" t="s">
        <v>31</v>
      </c>
      <c r="AX361" s="14" t="s">
        <v>82</v>
      </c>
      <c r="AY361" s="265" t="s">
        <v>153</v>
      </c>
    </row>
    <row r="362" s="2" customFormat="1" ht="33" customHeight="1">
      <c r="A362" s="37"/>
      <c r="B362" s="38"/>
      <c r="C362" s="218" t="s">
        <v>563</v>
      </c>
      <c r="D362" s="218" t="s">
        <v>155</v>
      </c>
      <c r="E362" s="219" t="s">
        <v>564</v>
      </c>
      <c r="F362" s="220" t="s">
        <v>565</v>
      </c>
      <c r="G362" s="221" t="s">
        <v>199</v>
      </c>
      <c r="H362" s="222">
        <v>9</v>
      </c>
      <c r="I362" s="223"/>
      <c r="J362" s="224">
        <f>ROUND(I362*H362,2)</f>
        <v>0</v>
      </c>
      <c r="K362" s="225"/>
      <c r="L362" s="43"/>
      <c r="M362" s="226" t="s">
        <v>1</v>
      </c>
      <c r="N362" s="227" t="s">
        <v>39</v>
      </c>
      <c r="O362" s="90"/>
      <c r="P362" s="228">
        <f>O362*H362</f>
        <v>0</v>
      </c>
      <c r="Q362" s="228">
        <v>0.0068799999999999998</v>
      </c>
      <c r="R362" s="228">
        <f>Q362*H362</f>
        <v>0.061919999999999996</v>
      </c>
      <c r="S362" s="228">
        <v>0</v>
      </c>
      <c r="T362" s="229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0" t="s">
        <v>159</v>
      </c>
      <c r="AT362" s="230" t="s">
        <v>155</v>
      </c>
      <c r="AU362" s="230" t="s">
        <v>84</v>
      </c>
      <c r="AY362" s="16" t="s">
        <v>153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6" t="s">
        <v>82</v>
      </c>
      <c r="BK362" s="231">
        <f>ROUND(I362*H362,2)</f>
        <v>0</v>
      </c>
      <c r="BL362" s="16" t="s">
        <v>159</v>
      </c>
      <c r="BM362" s="230" t="s">
        <v>566</v>
      </c>
    </row>
    <row r="363" s="13" customFormat="1">
      <c r="A363" s="13"/>
      <c r="B363" s="232"/>
      <c r="C363" s="233"/>
      <c r="D363" s="234" t="s">
        <v>161</v>
      </c>
      <c r="E363" s="235" t="s">
        <v>1</v>
      </c>
      <c r="F363" s="236" t="s">
        <v>567</v>
      </c>
      <c r="G363" s="233"/>
      <c r="H363" s="237">
        <v>9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161</v>
      </c>
      <c r="AU363" s="243" t="s">
        <v>84</v>
      </c>
      <c r="AV363" s="13" t="s">
        <v>84</v>
      </c>
      <c r="AW363" s="13" t="s">
        <v>31</v>
      </c>
      <c r="AX363" s="13" t="s">
        <v>82</v>
      </c>
      <c r="AY363" s="243" t="s">
        <v>153</v>
      </c>
    </row>
    <row r="364" s="2" customFormat="1" ht="21.75" customHeight="1">
      <c r="A364" s="37"/>
      <c r="B364" s="38"/>
      <c r="C364" s="244" t="s">
        <v>568</v>
      </c>
      <c r="D364" s="244" t="s">
        <v>207</v>
      </c>
      <c r="E364" s="245" t="s">
        <v>569</v>
      </c>
      <c r="F364" s="246" t="s">
        <v>570</v>
      </c>
      <c r="G364" s="247" t="s">
        <v>199</v>
      </c>
      <c r="H364" s="248">
        <v>3</v>
      </c>
      <c r="I364" s="249"/>
      <c r="J364" s="250">
        <f>ROUND(I364*H364,2)</f>
        <v>0</v>
      </c>
      <c r="K364" s="251"/>
      <c r="L364" s="252"/>
      <c r="M364" s="253" t="s">
        <v>1</v>
      </c>
      <c r="N364" s="254" t="s">
        <v>39</v>
      </c>
      <c r="O364" s="90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0" t="s">
        <v>192</v>
      </c>
      <c r="AT364" s="230" t="s">
        <v>207</v>
      </c>
      <c r="AU364" s="230" t="s">
        <v>84</v>
      </c>
      <c r="AY364" s="16" t="s">
        <v>153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6" t="s">
        <v>82</v>
      </c>
      <c r="BK364" s="231">
        <f>ROUND(I364*H364,2)</f>
        <v>0</v>
      </c>
      <c r="BL364" s="16" t="s">
        <v>159</v>
      </c>
      <c r="BM364" s="230" t="s">
        <v>571</v>
      </c>
    </row>
    <row r="365" s="13" customFormat="1">
      <c r="A365" s="13"/>
      <c r="B365" s="232"/>
      <c r="C365" s="233"/>
      <c r="D365" s="234" t="s">
        <v>161</v>
      </c>
      <c r="E365" s="235" t="s">
        <v>1</v>
      </c>
      <c r="F365" s="236" t="s">
        <v>168</v>
      </c>
      <c r="G365" s="233"/>
      <c r="H365" s="237">
        <v>3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161</v>
      </c>
      <c r="AU365" s="243" t="s">
        <v>84</v>
      </c>
      <c r="AV365" s="13" t="s">
        <v>84</v>
      </c>
      <c r="AW365" s="13" t="s">
        <v>31</v>
      </c>
      <c r="AX365" s="13" t="s">
        <v>82</v>
      </c>
      <c r="AY365" s="243" t="s">
        <v>153</v>
      </c>
    </row>
    <row r="366" s="2" customFormat="1" ht="21.75" customHeight="1">
      <c r="A366" s="37"/>
      <c r="B366" s="38"/>
      <c r="C366" s="244" t="s">
        <v>572</v>
      </c>
      <c r="D366" s="244" t="s">
        <v>207</v>
      </c>
      <c r="E366" s="245" t="s">
        <v>573</v>
      </c>
      <c r="F366" s="246" t="s">
        <v>574</v>
      </c>
      <c r="G366" s="247" t="s">
        <v>199</v>
      </c>
      <c r="H366" s="248">
        <v>4</v>
      </c>
      <c r="I366" s="249"/>
      <c r="J366" s="250">
        <f>ROUND(I366*H366,2)</f>
        <v>0</v>
      </c>
      <c r="K366" s="251"/>
      <c r="L366" s="252"/>
      <c r="M366" s="253" t="s">
        <v>1</v>
      </c>
      <c r="N366" s="254" t="s">
        <v>39</v>
      </c>
      <c r="O366" s="90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0" t="s">
        <v>192</v>
      </c>
      <c r="AT366" s="230" t="s">
        <v>207</v>
      </c>
      <c r="AU366" s="230" t="s">
        <v>84</v>
      </c>
      <c r="AY366" s="16" t="s">
        <v>153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6" t="s">
        <v>82</v>
      </c>
      <c r="BK366" s="231">
        <f>ROUND(I366*H366,2)</f>
        <v>0</v>
      </c>
      <c r="BL366" s="16" t="s">
        <v>159</v>
      </c>
      <c r="BM366" s="230" t="s">
        <v>575</v>
      </c>
    </row>
    <row r="367" s="13" customFormat="1">
      <c r="A367" s="13"/>
      <c r="B367" s="232"/>
      <c r="C367" s="233"/>
      <c r="D367" s="234" t="s">
        <v>161</v>
      </c>
      <c r="E367" s="235" t="s">
        <v>1</v>
      </c>
      <c r="F367" s="236" t="s">
        <v>168</v>
      </c>
      <c r="G367" s="233"/>
      <c r="H367" s="237">
        <v>3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161</v>
      </c>
      <c r="AU367" s="243" t="s">
        <v>84</v>
      </c>
      <c r="AV367" s="13" t="s">
        <v>84</v>
      </c>
      <c r="AW367" s="13" t="s">
        <v>31</v>
      </c>
      <c r="AX367" s="13" t="s">
        <v>74</v>
      </c>
      <c r="AY367" s="243" t="s">
        <v>153</v>
      </c>
    </row>
    <row r="368" s="13" customFormat="1">
      <c r="A368" s="13"/>
      <c r="B368" s="232"/>
      <c r="C368" s="233"/>
      <c r="D368" s="234" t="s">
        <v>161</v>
      </c>
      <c r="E368" s="235" t="s">
        <v>1</v>
      </c>
      <c r="F368" s="236" t="s">
        <v>576</v>
      </c>
      <c r="G368" s="233"/>
      <c r="H368" s="237">
        <v>1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161</v>
      </c>
      <c r="AU368" s="243" t="s">
        <v>84</v>
      </c>
      <c r="AV368" s="13" t="s">
        <v>84</v>
      </c>
      <c r="AW368" s="13" t="s">
        <v>31</v>
      </c>
      <c r="AX368" s="13" t="s">
        <v>74</v>
      </c>
      <c r="AY368" s="243" t="s">
        <v>153</v>
      </c>
    </row>
    <row r="369" s="14" customFormat="1">
      <c r="A369" s="14"/>
      <c r="B369" s="255"/>
      <c r="C369" s="256"/>
      <c r="D369" s="234" t="s">
        <v>161</v>
      </c>
      <c r="E369" s="257" t="s">
        <v>1</v>
      </c>
      <c r="F369" s="258" t="s">
        <v>247</v>
      </c>
      <c r="G369" s="256"/>
      <c r="H369" s="259">
        <v>4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161</v>
      </c>
      <c r="AU369" s="265" t="s">
        <v>84</v>
      </c>
      <c r="AV369" s="14" t="s">
        <v>159</v>
      </c>
      <c r="AW369" s="14" t="s">
        <v>31</v>
      </c>
      <c r="AX369" s="14" t="s">
        <v>82</v>
      </c>
      <c r="AY369" s="265" t="s">
        <v>153</v>
      </c>
    </row>
    <row r="370" s="2" customFormat="1" ht="21.75" customHeight="1">
      <c r="A370" s="37"/>
      <c r="B370" s="38"/>
      <c r="C370" s="244" t="s">
        <v>577</v>
      </c>
      <c r="D370" s="244" t="s">
        <v>207</v>
      </c>
      <c r="E370" s="245" t="s">
        <v>578</v>
      </c>
      <c r="F370" s="246" t="s">
        <v>579</v>
      </c>
      <c r="G370" s="247" t="s">
        <v>199</v>
      </c>
      <c r="H370" s="248">
        <v>2</v>
      </c>
      <c r="I370" s="249"/>
      <c r="J370" s="250">
        <f>ROUND(I370*H370,2)</f>
        <v>0</v>
      </c>
      <c r="K370" s="251"/>
      <c r="L370" s="252"/>
      <c r="M370" s="253" t="s">
        <v>1</v>
      </c>
      <c r="N370" s="254" t="s">
        <v>39</v>
      </c>
      <c r="O370" s="90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0" t="s">
        <v>192</v>
      </c>
      <c r="AT370" s="230" t="s">
        <v>207</v>
      </c>
      <c r="AU370" s="230" t="s">
        <v>84</v>
      </c>
      <c r="AY370" s="16" t="s">
        <v>153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6" t="s">
        <v>82</v>
      </c>
      <c r="BK370" s="231">
        <f>ROUND(I370*H370,2)</f>
        <v>0</v>
      </c>
      <c r="BL370" s="16" t="s">
        <v>159</v>
      </c>
      <c r="BM370" s="230" t="s">
        <v>580</v>
      </c>
    </row>
    <row r="371" s="13" customFormat="1">
      <c r="A371" s="13"/>
      <c r="B371" s="232"/>
      <c r="C371" s="233"/>
      <c r="D371" s="234" t="s">
        <v>161</v>
      </c>
      <c r="E371" s="235" t="s">
        <v>1</v>
      </c>
      <c r="F371" s="236" t="s">
        <v>84</v>
      </c>
      <c r="G371" s="233"/>
      <c r="H371" s="237">
        <v>2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161</v>
      </c>
      <c r="AU371" s="243" t="s">
        <v>84</v>
      </c>
      <c r="AV371" s="13" t="s">
        <v>84</v>
      </c>
      <c r="AW371" s="13" t="s">
        <v>31</v>
      </c>
      <c r="AX371" s="13" t="s">
        <v>82</v>
      </c>
      <c r="AY371" s="243" t="s">
        <v>153</v>
      </c>
    </row>
    <row r="372" s="2" customFormat="1" ht="44.25" customHeight="1">
      <c r="A372" s="37"/>
      <c r="B372" s="38"/>
      <c r="C372" s="218" t="s">
        <v>581</v>
      </c>
      <c r="D372" s="218" t="s">
        <v>155</v>
      </c>
      <c r="E372" s="219" t="s">
        <v>582</v>
      </c>
      <c r="F372" s="220" t="s">
        <v>583</v>
      </c>
      <c r="G372" s="221" t="s">
        <v>287</v>
      </c>
      <c r="H372" s="222">
        <v>0.80000000000000004</v>
      </c>
      <c r="I372" s="223"/>
      <c r="J372" s="224">
        <f>ROUND(I372*H372,2)</f>
        <v>0</v>
      </c>
      <c r="K372" s="225"/>
      <c r="L372" s="43"/>
      <c r="M372" s="226" t="s">
        <v>1</v>
      </c>
      <c r="N372" s="227" t="s">
        <v>39</v>
      </c>
      <c r="O372" s="90"/>
      <c r="P372" s="228">
        <f>O372*H372</f>
        <v>0</v>
      </c>
      <c r="Q372" s="228">
        <v>0.00067000000000000002</v>
      </c>
      <c r="R372" s="228">
        <f>Q372*H372</f>
        <v>0.00053600000000000002</v>
      </c>
      <c r="S372" s="228">
        <v>0.031</v>
      </c>
      <c r="T372" s="229">
        <f>S372*H372</f>
        <v>0.024800000000000003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0" t="s">
        <v>159</v>
      </c>
      <c r="AT372" s="230" t="s">
        <v>155</v>
      </c>
      <c r="AU372" s="230" t="s">
        <v>84</v>
      </c>
      <c r="AY372" s="16" t="s">
        <v>153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6" t="s">
        <v>82</v>
      </c>
      <c r="BK372" s="231">
        <f>ROUND(I372*H372,2)</f>
        <v>0</v>
      </c>
      <c r="BL372" s="16" t="s">
        <v>159</v>
      </c>
      <c r="BM372" s="230" t="s">
        <v>584</v>
      </c>
    </row>
    <row r="373" s="13" customFormat="1">
      <c r="A373" s="13"/>
      <c r="B373" s="232"/>
      <c r="C373" s="233"/>
      <c r="D373" s="234" t="s">
        <v>161</v>
      </c>
      <c r="E373" s="235" t="s">
        <v>1</v>
      </c>
      <c r="F373" s="236" t="s">
        <v>585</v>
      </c>
      <c r="G373" s="233"/>
      <c r="H373" s="237">
        <v>0.80000000000000004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161</v>
      </c>
      <c r="AU373" s="243" t="s">
        <v>84</v>
      </c>
      <c r="AV373" s="13" t="s">
        <v>84</v>
      </c>
      <c r="AW373" s="13" t="s">
        <v>31</v>
      </c>
      <c r="AX373" s="13" t="s">
        <v>82</v>
      </c>
      <c r="AY373" s="243" t="s">
        <v>153</v>
      </c>
    </row>
    <row r="374" s="2" customFormat="1" ht="44.25" customHeight="1">
      <c r="A374" s="37"/>
      <c r="B374" s="38"/>
      <c r="C374" s="218" t="s">
        <v>191</v>
      </c>
      <c r="D374" s="218" t="s">
        <v>155</v>
      </c>
      <c r="E374" s="219" t="s">
        <v>586</v>
      </c>
      <c r="F374" s="220" t="s">
        <v>587</v>
      </c>
      <c r="G374" s="221" t="s">
        <v>287</v>
      </c>
      <c r="H374" s="222">
        <v>1.8999999999999999</v>
      </c>
      <c r="I374" s="223"/>
      <c r="J374" s="224">
        <f>ROUND(I374*H374,2)</f>
        <v>0</v>
      </c>
      <c r="K374" s="225"/>
      <c r="L374" s="43"/>
      <c r="M374" s="226" t="s">
        <v>1</v>
      </c>
      <c r="N374" s="227" t="s">
        <v>39</v>
      </c>
      <c r="O374" s="90"/>
      <c r="P374" s="228">
        <f>O374*H374</f>
        <v>0</v>
      </c>
      <c r="Q374" s="228">
        <v>0.00093000000000000005</v>
      </c>
      <c r="R374" s="228">
        <f>Q374*H374</f>
        <v>0.0017670000000000001</v>
      </c>
      <c r="S374" s="228">
        <v>0.070000000000000007</v>
      </c>
      <c r="T374" s="229">
        <f>S374*H374</f>
        <v>0.13300000000000001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0" t="s">
        <v>159</v>
      </c>
      <c r="AT374" s="230" t="s">
        <v>155</v>
      </c>
      <c r="AU374" s="230" t="s">
        <v>84</v>
      </c>
      <c r="AY374" s="16" t="s">
        <v>153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6" t="s">
        <v>82</v>
      </c>
      <c r="BK374" s="231">
        <f>ROUND(I374*H374,2)</f>
        <v>0</v>
      </c>
      <c r="BL374" s="16" t="s">
        <v>159</v>
      </c>
      <c r="BM374" s="230" t="s">
        <v>588</v>
      </c>
    </row>
    <row r="375" s="13" customFormat="1">
      <c r="A375" s="13"/>
      <c r="B375" s="232"/>
      <c r="C375" s="233"/>
      <c r="D375" s="234" t="s">
        <v>161</v>
      </c>
      <c r="E375" s="235" t="s">
        <v>1</v>
      </c>
      <c r="F375" s="236" t="s">
        <v>589</v>
      </c>
      <c r="G375" s="233"/>
      <c r="H375" s="237">
        <v>1.8999999999999999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161</v>
      </c>
      <c r="AU375" s="243" t="s">
        <v>84</v>
      </c>
      <c r="AV375" s="13" t="s">
        <v>84</v>
      </c>
      <c r="AW375" s="13" t="s">
        <v>31</v>
      </c>
      <c r="AX375" s="13" t="s">
        <v>82</v>
      </c>
      <c r="AY375" s="243" t="s">
        <v>153</v>
      </c>
    </row>
    <row r="376" s="2" customFormat="1" ht="44.25" customHeight="1">
      <c r="A376" s="37"/>
      <c r="B376" s="38"/>
      <c r="C376" s="218" t="s">
        <v>590</v>
      </c>
      <c r="D376" s="218" t="s">
        <v>155</v>
      </c>
      <c r="E376" s="219" t="s">
        <v>591</v>
      </c>
      <c r="F376" s="220" t="s">
        <v>592</v>
      </c>
      <c r="G376" s="221" t="s">
        <v>287</v>
      </c>
      <c r="H376" s="222">
        <v>3.4500000000000002</v>
      </c>
      <c r="I376" s="223"/>
      <c r="J376" s="224">
        <f>ROUND(I376*H376,2)</f>
        <v>0</v>
      </c>
      <c r="K376" s="225"/>
      <c r="L376" s="43"/>
      <c r="M376" s="226" t="s">
        <v>1</v>
      </c>
      <c r="N376" s="227" t="s">
        <v>39</v>
      </c>
      <c r="O376" s="90"/>
      <c r="P376" s="228">
        <f>O376*H376</f>
        <v>0</v>
      </c>
      <c r="Q376" s="228">
        <v>0.0025899999999999999</v>
      </c>
      <c r="R376" s="228">
        <f>Q376*H376</f>
        <v>0.0089355000000000007</v>
      </c>
      <c r="S376" s="228">
        <v>0.126</v>
      </c>
      <c r="T376" s="229">
        <f>S376*H376</f>
        <v>0.43470000000000003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0" t="s">
        <v>159</v>
      </c>
      <c r="AT376" s="230" t="s">
        <v>155</v>
      </c>
      <c r="AU376" s="230" t="s">
        <v>84</v>
      </c>
      <c r="AY376" s="16" t="s">
        <v>153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6" t="s">
        <v>82</v>
      </c>
      <c r="BK376" s="231">
        <f>ROUND(I376*H376,2)</f>
        <v>0</v>
      </c>
      <c r="BL376" s="16" t="s">
        <v>159</v>
      </c>
      <c r="BM376" s="230" t="s">
        <v>593</v>
      </c>
    </row>
    <row r="377" s="13" customFormat="1">
      <c r="A377" s="13"/>
      <c r="B377" s="232"/>
      <c r="C377" s="233"/>
      <c r="D377" s="234" t="s">
        <v>161</v>
      </c>
      <c r="E377" s="235" t="s">
        <v>1</v>
      </c>
      <c r="F377" s="236" t="s">
        <v>594</v>
      </c>
      <c r="G377" s="233"/>
      <c r="H377" s="237">
        <v>3.4500000000000002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161</v>
      </c>
      <c r="AU377" s="243" t="s">
        <v>84</v>
      </c>
      <c r="AV377" s="13" t="s">
        <v>84</v>
      </c>
      <c r="AW377" s="13" t="s">
        <v>31</v>
      </c>
      <c r="AX377" s="13" t="s">
        <v>82</v>
      </c>
      <c r="AY377" s="243" t="s">
        <v>153</v>
      </c>
    </row>
    <row r="378" s="2" customFormat="1" ht="44.25" customHeight="1">
      <c r="A378" s="37"/>
      <c r="B378" s="38"/>
      <c r="C378" s="218" t="s">
        <v>595</v>
      </c>
      <c r="D378" s="218" t="s">
        <v>155</v>
      </c>
      <c r="E378" s="219" t="s">
        <v>596</v>
      </c>
      <c r="F378" s="220" t="s">
        <v>597</v>
      </c>
      <c r="G378" s="221" t="s">
        <v>287</v>
      </c>
      <c r="H378" s="222">
        <v>0.65000000000000002</v>
      </c>
      <c r="I378" s="223"/>
      <c r="J378" s="224">
        <f>ROUND(I378*H378,2)</f>
        <v>0</v>
      </c>
      <c r="K378" s="225"/>
      <c r="L378" s="43"/>
      <c r="M378" s="226" t="s">
        <v>1</v>
      </c>
      <c r="N378" s="227" t="s">
        <v>39</v>
      </c>
      <c r="O378" s="90"/>
      <c r="P378" s="228">
        <f>O378*H378</f>
        <v>0</v>
      </c>
      <c r="Q378" s="228">
        <v>0.0043400000000000001</v>
      </c>
      <c r="R378" s="228">
        <f>Q378*H378</f>
        <v>0.0028210000000000002</v>
      </c>
      <c r="S378" s="228">
        <v>0.28299999999999997</v>
      </c>
      <c r="T378" s="229">
        <f>S378*H378</f>
        <v>0.18395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0" t="s">
        <v>159</v>
      </c>
      <c r="AT378" s="230" t="s">
        <v>155</v>
      </c>
      <c r="AU378" s="230" t="s">
        <v>84</v>
      </c>
      <c r="AY378" s="16" t="s">
        <v>153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6" t="s">
        <v>82</v>
      </c>
      <c r="BK378" s="231">
        <f>ROUND(I378*H378,2)</f>
        <v>0</v>
      </c>
      <c r="BL378" s="16" t="s">
        <v>159</v>
      </c>
      <c r="BM378" s="230" t="s">
        <v>598</v>
      </c>
    </row>
    <row r="379" s="13" customFormat="1">
      <c r="A379" s="13"/>
      <c r="B379" s="232"/>
      <c r="C379" s="233"/>
      <c r="D379" s="234" t="s">
        <v>161</v>
      </c>
      <c r="E379" s="235" t="s">
        <v>1</v>
      </c>
      <c r="F379" s="236" t="s">
        <v>599</v>
      </c>
      <c r="G379" s="233"/>
      <c r="H379" s="237">
        <v>0.65000000000000002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161</v>
      </c>
      <c r="AU379" s="243" t="s">
        <v>84</v>
      </c>
      <c r="AV379" s="13" t="s">
        <v>84</v>
      </c>
      <c r="AW379" s="13" t="s">
        <v>31</v>
      </c>
      <c r="AX379" s="13" t="s">
        <v>82</v>
      </c>
      <c r="AY379" s="243" t="s">
        <v>153</v>
      </c>
    </row>
    <row r="380" s="2" customFormat="1" ht="44.25" customHeight="1">
      <c r="A380" s="37"/>
      <c r="B380" s="38"/>
      <c r="C380" s="218" t="s">
        <v>600</v>
      </c>
      <c r="D380" s="218" t="s">
        <v>155</v>
      </c>
      <c r="E380" s="219" t="s">
        <v>601</v>
      </c>
      <c r="F380" s="220" t="s">
        <v>602</v>
      </c>
      <c r="G380" s="221" t="s">
        <v>287</v>
      </c>
      <c r="H380" s="222">
        <v>0.34999999999999998</v>
      </c>
      <c r="I380" s="223"/>
      <c r="J380" s="224">
        <f>ROUND(I380*H380,2)</f>
        <v>0</v>
      </c>
      <c r="K380" s="225"/>
      <c r="L380" s="43"/>
      <c r="M380" s="226" t="s">
        <v>1</v>
      </c>
      <c r="N380" s="227" t="s">
        <v>39</v>
      </c>
      <c r="O380" s="90"/>
      <c r="P380" s="228">
        <f>O380*H380</f>
        <v>0</v>
      </c>
      <c r="Q380" s="228">
        <v>0.0052399999999999999</v>
      </c>
      <c r="R380" s="228">
        <f>Q380*H380</f>
        <v>0.0018339999999999999</v>
      </c>
      <c r="S380" s="228">
        <v>0.38400000000000001</v>
      </c>
      <c r="T380" s="229">
        <f>S380*H380</f>
        <v>0.13439999999999999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0" t="s">
        <v>159</v>
      </c>
      <c r="AT380" s="230" t="s">
        <v>155</v>
      </c>
      <c r="AU380" s="230" t="s">
        <v>84</v>
      </c>
      <c r="AY380" s="16" t="s">
        <v>153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6" t="s">
        <v>82</v>
      </c>
      <c r="BK380" s="231">
        <f>ROUND(I380*H380,2)</f>
        <v>0</v>
      </c>
      <c r="BL380" s="16" t="s">
        <v>159</v>
      </c>
      <c r="BM380" s="230" t="s">
        <v>603</v>
      </c>
    </row>
    <row r="381" s="13" customFormat="1">
      <c r="A381" s="13"/>
      <c r="B381" s="232"/>
      <c r="C381" s="233"/>
      <c r="D381" s="234" t="s">
        <v>161</v>
      </c>
      <c r="E381" s="235" t="s">
        <v>1</v>
      </c>
      <c r="F381" s="236" t="s">
        <v>604</v>
      </c>
      <c r="G381" s="233"/>
      <c r="H381" s="237">
        <v>0.34999999999999998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161</v>
      </c>
      <c r="AU381" s="243" t="s">
        <v>84</v>
      </c>
      <c r="AV381" s="13" t="s">
        <v>84</v>
      </c>
      <c r="AW381" s="13" t="s">
        <v>31</v>
      </c>
      <c r="AX381" s="13" t="s">
        <v>82</v>
      </c>
      <c r="AY381" s="243" t="s">
        <v>153</v>
      </c>
    </row>
    <row r="382" s="2" customFormat="1" ht="33" customHeight="1">
      <c r="A382" s="37"/>
      <c r="B382" s="38"/>
      <c r="C382" s="218" t="s">
        <v>605</v>
      </c>
      <c r="D382" s="218" t="s">
        <v>155</v>
      </c>
      <c r="E382" s="219" t="s">
        <v>606</v>
      </c>
      <c r="F382" s="220" t="s">
        <v>607</v>
      </c>
      <c r="G382" s="221" t="s">
        <v>287</v>
      </c>
      <c r="H382" s="222">
        <v>22</v>
      </c>
      <c r="I382" s="223"/>
      <c r="J382" s="224">
        <f>ROUND(I382*H382,2)</f>
        <v>0</v>
      </c>
      <c r="K382" s="225"/>
      <c r="L382" s="43"/>
      <c r="M382" s="226" t="s">
        <v>1</v>
      </c>
      <c r="N382" s="227" t="s">
        <v>39</v>
      </c>
      <c r="O382" s="90"/>
      <c r="P382" s="228">
        <f>O382*H382</f>
        <v>0</v>
      </c>
      <c r="Q382" s="228">
        <v>0.00051999999999999995</v>
      </c>
      <c r="R382" s="228">
        <f>Q382*H382</f>
        <v>0.011439999999999999</v>
      </c>
      <c r="S382" s="228">
        <v>0</v>
      </c>
      <c r="T382" s="229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0" t="s">
        <v>159</v>
      </c>
      <c r="AT382" s="230" t="s">
        <v>155</v>
      </c>
      <c r="AU382" s="230" t="s">
        <v>84</v>
      </c>
      <c r="AY382" s="16" t="s">
        <v>153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6" t="s">
        <v>82</v>
      </c>
      <c r="BK382" s="231">
        <f>ROUND(I382*H382,2)</f>
        <v>0</v>
      </c>
      <c r="BL382" s="16" t="s">
        <v>159</v>
      </c>
      <c r="BM382" s="230" t="s">
        <v>608</v>
      </c>
    </row>
    <row r="383" s="13" customFormat="1">
      <c r="A383" s="13"/>
      <c r="B383" s="232"/>
      <c r="C383" s="233"/>
      <c r="D383" s="234" t="s">
        <v>161</v>
      </c>
      <c r="E383" s="235" t="s">
        <v>1</v>
      </c>
      <c r="F383" s="236" t="s">
        <v>263</v>
      </c>
      <c r="G383" s="233"/>
      <c r="H383" s="237">
        <v>22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161</v>
      </c>
      <c r="AU383" s="243" t="s">
        <v>84</v>
      </c>
      <c r="AV383" s="13" t="s">
        <v>84</v>
      </c>
      <c r="AW383" s="13" t="s">
        <v>31</v>
      </c>
      <c r="AX383" s="13" t="s">
        <v>82</v>
      </c>
      <c r="AY383" s="243" t="s">
        <v>153</v>
      </c>
    </row>
    <row r="384" s="2" customFormat="1" ht="33" customHeight="1">
      <c r="A384" s="37"/>
      <c r="B384" s="38"/>
      <c r="C384" s="218" t="s">
        <v>609</v>
      </c>
      <c r="D384" s="218" t="s">
        <v>155</v>
      </c>
      <c r="E384" s="219" t="s">
        <v>610</v>
      </c>
      <c r="F384" s="220" t="s">
        <v>611</v>
      </c>
      <c r="G384" s="221" t="s">
        <v>210</v>
      </c>
      <c r="H384" s="222">
        <v>4.0780000000000003</v>
      </c>
      <c r="I384" s="223"/>
      <c r="J384" s="224">
        <f>ROUND(I384*H384,2)</f>
        <v>0</v>
      </c>
      <c r="K384" s="225"/>
      <c r="L384" s="43"/>
      <c r="M384" s="226" t="s">
        <v>1</v>
      </c>
      <c r="N384" s="227" t="s">
        <v>39</v>
      </c>
      <c r="O384" s="90"/>
      <c r="P384" s="228">
        <f>O384*H384</f>
        <v>0</v>
      </c>
      <c r="Q384" s="228">
        <v>1.2547999999999999</v>
      </c>
      <c r="R384" s="228">
        <f>Q384*H384</f>
        <v>5.1170743999999999</v>
      </c>
      <c r="S384" s="228">
        <v>0</v>
      </c>
      <c r="T384" s="229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30" t="s">
        <v>159</v>
      </c>
      <c r="AT384" s="230" t="s">
        <v>155</v>
      </c>
      <c r="AU384" s="230" t="s">
        <v>84</v>
      </c>
      <c r="AY384" s="16" t="s">
        <v>153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6" t="s">
        <v>82</v>
      </c>
      <c r="BK384" s="231">
        <f>ROUND(I384*H384,2)</f>
        <v>0</v>
      </c>
      <c r="BL384" s="16" t="s">
        <v>159</v>
      </c>
      <c r="BM384" s="230" t="s">
        <v>612</v>
      </c>
    </row>
    <row r="385" s="13" customFormat="1">
      <c r="A385" s="13"/>
      <c r="B385" s="232"/>
      <c r="C385" s="233"/>
      <c r="D385" s="234" t="s">
        <v>161</v>
      </c>
      <c r="E385" s="235" t="s">
        <v>1</v>
      </c>
      <c r="F385" s="236" t="s">
        <v>613</v>
      </c>
      <c r="G385" s="233"/>
      <c r="H385" s="237">
        <v>0.77100000000000002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161</v>
      </c>
      <c r="AU385" s="243" t="s">
        <v>84</v>
      </c>
      <c r="AV385" s="13" t="s">
        <v>84</v>
      </c>
      <c r="AW385" s="13" t="s">
        <v>31</v>
      </c>
      <c r="AX385" s="13" t="s">
        <v>74</v>
      </c>
      <c r="AY385" s="243" t="s">
        <v>153</v>
      </c>
    </row>
    <row r="386" s="13" customFormat="1">
      <c r="A386" s="13"/>
      <c r="B386" s="232"/>
      <c r="C386" s="233"/>
      <c r="D386" s="234" t="s">
        <v>161</v>
      </c>
      <c r="E386" s="235" t="s">
        <v>1</v>
      </c>
      <c r="F386" s="236" t="s">
        <v>614</v>
      </c>
      <c r="G386" s="233"/>
      <c r="H386" s="237">
        <v>2.528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161</v>
      </c>
      <c r="AU386" s="243" t="s">
        <v>84</v>
      </c>
      <c r="AV386" s="13" t="s">
        <v>84</v>
      </c>
      <c r="AW386" s="13" t="s">
        <v>31</v>
      </c>
      <c r="AX386" s="13" t="s">
        <v>74</v>
      </c>
      <c r="AY386" s="243" t="s">
        <v>153</v>
      </c>
    </row>
    <row r="387" s="13" customFormat="1">
      <c r="A387" s="13"/>
      <c r="B387" s="232"/>
      <c r="C387" s="233"/>
      <c r="D387" s="234" t="s">
        <v>161</v>
      </c>
      <c r="E387" s="235" t="s">
        <v>1</v>
      </c>
      <c r="F387" s="236" t="s">
        <v>615</v>
      </c>
      <c r="G387" s="233"/>
      <c r="H387" s="237">
        <v>0.77900000000000003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161</v>
      </c>
      <c r="AU387" s="243" t="s">
        <v>84</v>
      </c>
      <c r="AV387" s="13" t="s">
        <v>84</v>
      </c>
      <c r="AW387" s="13" t="s">
        <v>31</v>
      </c>
      <c r="AX387" s="13" t="s">
        <v>74</v>
      </c>
      <c r="AY387" s="243" t="s">
        <v>153</v>
      </c>
    </row>
    <row r="388" s="14" customFormat="1">
      <c r="A388" s="14"/>
      <c r="B388" s="255"/>
      <c r="C388" s="256"/>
      <c r="D388" s="234" t="s">
        <v>161</v>
      </c>
      <c r="E388" s="257" t="s">
        <v>1</v>
      </c>
      <c r="F388" s="258" t="s">
        <v>247</v>
      </c>
      <c r="G388" s="256"/>
      <c r="H388" s="259">
        <v>4.0780000000000003</v>
      </c>
      <c r="I388" s="260"/>
      <c r="J388" s="256"/>
      <c r="K388" s="256"/>
      <c r="L388" s="261"/>
      <c r="M388" s="262"/>
      <c r="N388" s="263"/>
      <c r="O388" s="263"/>
      <c r="P388" s="263"/>
      <c r="Q388" s="263"/>
      <c r="R388" s="263"/>
      <c r="S388" s="263"/>
      <c r="T388" s="26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5" t="s">
        <v>161</v>
      </c>
      <c r="AU388" s="265" t="s">
        <v>84</v>
      </c>
      <c r="AV388" s="14" t="s">
        <v>159</v>
      </c>
      <c r="AW388" s="14" t="s">
        <v>31</v>
      </c>
      <c r="AX388" s="14" t="s">
        <v>82</v>
      </c>
      <c r="AY388" s="265" t="s">
        <v>153</v>
      </c>
    </row>
    <row r="389" s="2" customFormat="1" ht="33" customHeight="1">
      <c r="A389" s="37"/>
      <c r="B389" s="38"/>
      <c r="C389" s="218" t="s">
        <v>616</v>
      </c>
      <c r="D389" s="218" t="s">
        <v>155</v>
      </c>
      <c r="E389" s="219" t="s">
        <v>617</v>
      </c>
      <c r="F389" s="220" t="s">
        <v>618</v>
      </c>
      <c r="G389" s="221" t="s">
        <v>260</v>
      </c>
      <c r="H389" s="222">
        <v>690</v>
      </c>
      <c r="I389" s="223"/>
      <c r="J389" s="224">
        <f>ROUND(I389*H389,2)</f>
        <v>0</v>
      </c>
      <c r="K389" s="225"/>
      <c r="L389" s="43"/>
      <c r="M389" s="226" t="s">
        <v>1</v>
      </c>
      <c r="N389" s="227" t="s">
        <v>39</v>
      </c>
      <c r="O389" s="90"/>
      <c r="P389" s="228">
        <f>O389*H389</f>
        <v>0</v>
      </c>
      <c r="Q389" s="228">
        <v>0.0053800000000000002</v>
      </c>
      <c r="R389" s="228">
        <f>Q389*H389</f>
        <v>3.7122000000000002</v>
      </c>
      <c r="S389" s="228">
        <v>0</v>
      </c>
      <c r="T389" s="229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0" t="s">
        <v>159</v>
      </c>
      <c r="AT389" s="230" t="s">
        <v>155</v>
      </c>
      <c r="AU389" s="230" t="s">
        <v>84</v>
      </c>
      <c r="AY389" s="16" t="s">
        <v>153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6" t="s">
        <v>82</v>
      </c>
      <c r="BK389" s="231">
        <f>ROUND(I389*H389,2)</f>
        <v>0</v>
      </c>
      <c r="BL389" s="16" t="s">
        <v>159</v>
      </c>
      <c r="BM389" s="230" t="s">
        <v>619</v>
      </c>
    </row>
    <row r="390" s="13" customFormat="1">
      <c r="A390" s="13"/>
      <c r="B390" s="232"/>
      <c r="C390" s="233"/>
      <c r="D390" s="234" t="s">
        <v>161</v>
      </c>
      <c r="E390" s="235" t="s">
        <v>1</v>
      </c>
      <c r="F390" s="236" t="s">
        <v>620</v>
      </c>
      <c r="G390" s="233"/>
      <c r="H390" s="237">
        <v>690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161</v>
      </c>
      <c r="AU390" s="243" t="s">
        <v>84</v>
      </c>
      <c r="AV390" s="13" t="s">
        <v>84</v>
      </c>
      <c r="AW390" s="13" t="s">
        <v>31</v>
      </c>
      <c r="AX390" s="13" t="s">
        <v>82</v>
      </c>
      <c r="AY390" s="243" t="s">
        <v>153</v>
      </c>
    </row>
    <row r="391" s="12" customFormat="1" ht="22.8" customHeight="1">
      <c r="A391" s="12"/>
      <c r="B391" s="202"/>
      <c r="C391" s="203"/>
      <c r="D391" s="204" t="s">
        <v>73</v>
      </c>
      <c r="E391" s="216" t="s">
        <v>621</v>
      </c>
      <c r="F391" s="216" t="s">
        <v>622</v>
      </c>
      <c r="G391" s="203"/>
      <c r="H391" s="203"/>
      <c r="I391" s="206"/>
      <c r="J391" s="217">
        <f>BK391</f>
        <v>0</v>
      </c>
      <c r="K391" s="203"/>
      <c r="L391" s="208"/>
      <c r="M391" s="209"/>
      <c r="N391" s="210"/>
      <c r="O391" s="210"/>
      <c r="P391" s="211">
        <f>P392</f>
        <v>0</v>
      </c>
      <c r="Q391" s="210"/>
      <c r="R391" s="211">
        <f>R392</f>
        <v>0</v>
      </c>
      <c r="S391" s="210"/>
      <c r="T391" s="212">
        <f>T392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3" t="s">
        <v>82</v>
      </c>
      <c r="AT391" s="214" t="s">
        <v>73</v>
      </c>
      <c r="AU391" s="214" t="s">
        <v>82</v>
      </c>
      <c r="AY391" s="213" t="s">
        <v>153</v>
      </c>
      <c r="BK391" s="215">
        <f>BK392</f>
        <v>0</v>
      </c>
    </row>
    <row r="392" s="2" customFormat="1" ht="55.5" customHeight="1">
      <c r="A392" s="37"/>
      <c r="B392" s="38"/>
      <c r="C392" s="218" t="s">
        <v>623</v>
      </c>
      <c r="D392" s="218" t="s">
        <v>155</v>
      </c>
      <c r="E392" s="219" t="s">
        <v>624</v>
      </c>
      <c r="F392" s="220" t="s">
        <v>625</v>
      </c>
      <c r="G392" s="221" t="s">
        <v>210</v>
      </c>
      <c r="H392" s="222">
        <v>1803.163</v>
      </c>
      <c r="I392" s="223"/>
      <c r="J392" s="224">
        <f>ROUND(I392*H392,2)</f>
        <v>0</v>
      </c>
      <c r="K392" s="225"/>
      <c r="L392" s="43"/>
      <c r="M392" s="226" t="s">
        <v>1</v>
      </c>
      <c r="N392" s="227" t="s">
        <v>39</v>
      </c>
      <c r="O392" s="90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0" t="s">
        <v>159</v>
      </c>
      <c r="AT392" s="230" t="s">
        <v>155</v>
      </c>
      <c r="AU392" s="230" t="s">
        <v>84</v>
      </c>
      <c r="AY392" s="16" t="s">
        <v>153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6" t="s">
        <v>82</v>
      </c>
      <c r="BK392" s="231">
        <f>ROUND(I392*H392,2)</f>
        <v>0</v>
      </c>
      <c r="BL392" s="16" t="s">
        <v>159</v>
      </c>
      <c r="BM392" s="230" t="s">
        <v>626</v>
      </c>
    </row>
    <row r="393" s="12" customFormat="1" ht="25.92" customHeight="1">
      <c r="A393" s="12"/>
      <c r="B393" s="202"/>
      <c r="C393" s="203"/>
      <c r="D393" s="204" t="s">
        <v>73</v>
      </c>
      <c r="E393" s="205" t="s">
        <v>627</v>
      </c>
      <c r="F393" s="205" t="s">
        <v>628</v>
      </c>
      <c r="G393" s="203"/>
      <c r="H393" s="203"/>
      <c r="I393" s="206"/>
      <c r="J393" s="207">
        <f>BK393</f>
        <v>0</v>
      </c>
      <c r="K393" s="203"/>
      <c r="L393" s="208"/>
      <c r="M393" s="209"/>
      <c r="N393" s="210"/>
      <c r="O393" s="210"/>
      <c r="P393" s="211">
        <f>P394+P410+P416+P426+P434+P448+P466+P476+P493+P518+P530+P547+P553+P566</f>
        <v>0</v>
      </c>
      <c r="Q393" s="210"/>
      <c r="R393" s="211">
        <f>R394+R410+R416+R426+R434+R448+R466+R476+R493+R518+R530+R547+R553+R566</f>
        <v>8.5196324000000008</v>
      </c>
      <c r="S393" s="210"/>
      <c r="T393" s="212">
        <f>T394+T410+T416+T426+T434+T448+T466+T476+T493+T518+T530+T547+T553+T566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3" t="s">
        <v>84</v>
      </c>
      <c r="AT393" s="214" t="s">
        <v>73</v>
      </c>
      <c r="AU393" s="214" t="s">
        <v>74</v>
      </c>
      <c r="AY393" s="213" t="s">
        <v>153</v>
      </c>
      <c r="BK393" s="215">
        <f>BK394+BK410+BK416+BK426+BK434+BK448+BK466+BK476+BK493+BK518+BK530+BK547+BK553+BK566</f>
        <v>0</v>
      </c>
    </row>
    <row r="394" s="12" customFormat="1" ht="22.8" customHeight="1">
      <c r="A394" s="12"/>
      <c r="B394" s="202"/>
      <c r="C394" s="203"/>
      <c r="D394" s="204" t="s">
        <v>73</v>
      </c>
      <c r="E394" s="216" t="s">
        <v>629</v>
      </c>
      <c r="F394" s="216" t="s">
        <v>630</v>
      </c>
      <c r="G394" s="203"/>
      <c r="H394" s="203"/>
      <c r="I394" s="206"/>
      <c r="J394" s="217">
        <f>BK394</f>
        <v>0</v>
      </c>
      <c r="K394" s="203"/>
      <c r="L394" s="208"/>
      <c r="M394" s="209"/>
      <c r="N394" s="210"/>
      <c r="O394" s="210"/>
      <c r="P394" s="211">
        <f>SUM(P395:P409)</f>
        <v>0</v>
      </c>
      <c r="Q394" s="210"/>
      <c r="R394" s="211">
        <f>SUM(R395:R409)</f>
        <v>0.32950029999999997</v>
      </c>
      <c r="S394" s="210"/>
      <c r="T394" s="212">
        <f>SUM(T395:T409)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3" t="s">
        <v>84</v>
      </c>
      <c r="AT394" s="214" t="s">
        <v>73</v>
      </c>
      <c r="AU394" s="214" t="s">
        <v>82</v>
      </c>
      <c r="AY394" s="213" t="s">
        <v>153</v>
      </c>
      <c r="BK394" s="215">
        <f>SUM(BK395:BK409)</f>
        <v>0</v>
      </c>
    </row>
    <row r="395" s="2" customFormat="1" ht="33" customHeight="1">
      <c r="A395" s="37"/>
      <c r="B395" s="38"/>
      <c r="C395" s="218" t="s">
        <v>631</v>
      </c>
      <c r="D395" s="218" t="s">
        <v>155</v>
      </c>
      <c r="E395" s="219" t="s">
        <v>632</v>
      </c>
      <c r="F395" s="220" t="s">
        <v>633</v>
      </c>
      <c r="G395" s="221" t="s">
        <v>260</v>
      </c>
      <c r="H395" s="222">
        <v>21.399999999999999</v>
      </c>
      <c r="I395" s="223"/>
      <c r="J395" s="224">
        <f>ROUND(I395*H395,2)</f>
        <v>0</v>
      </c>
      <c r="K395" s="225"/>
      <c r="L395" s="43"/>
      <c r="M395" s="226" t="s">
        <v>1</v>
      </c>
      <c r="N395" s="227" t="s">
        <v>39</v>
      </c>
      <c r="O395" s="90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0" t="s">
        <v>232</v>
      </c>
      <c r="AT395" s="230" t="s">
        <v>155</v>
      </c>
      <c r="AU395" s="230" t="s">
        <v>84</v>
      </c>
      <c r="AY395" s="16" t="s">
        <v>153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6" t="s">
        <v>82</v>
      </c>
      <c r="BK395" s="231">
        <f>ROUND(I395*H395,2)</f>
        <v>0</v>
      </c>
      <c r="BL395" s="16" t="s">
        <v>232</v>
      </c>
      <c r="BM395" s="230" t="s">
        <v>634</v>
      </c>
    </row>
    <row r="396" s="13" customFormat="1">
      <c r="A396" s="13"/>
      <c r="B396" s="232"/>
      <c r="C396" s="233"/>
      <c r="D396" s="234" t="s">
        <v>161</v>
      </c>
      <c r="E396" s="235" t="s">
        <v>1</v>
      </c>
      <c r="F396" s="236" t="s">
        <v>635</v>
      </c>
      <c r="G396" s="233"/>
      <c r="H396" s="237">
        <v>21.399999999999999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161</v>
      </c>
      <c r="AU396" s="243" t="s">
        <v>84</v>
      </c>
      <c r="AV396" s="13" t="s">
        <v>84</v>
      </c>
      <c r="AW396" s="13" t="s">
        <v>31</v>
      </c>
      <c r="AX396" s="13" t="s">
        <v>82</v>
      </c>
      <c r="AY396" s="243" t="s">
        <v>153</v>
      </c>
    </row>
    <row r="397" s="2" customFormat="1" ht="33" customHeight="1">
      <c r="A397" s="37"/>
      <c r="B397" s="38"/>
      <c r="C397" s="218" t="s">
        <v>636</v>
      </c>
      <c r="D397" s="218" t="s">
        <v>155</v>
      </c>
      <c r="E397" s="219" t="s">
        <v>637</v>
      </c>
      <c r="F397" s="220" t="s">
        <v>638</v>
      </c>
      <c r="G397" s="221" t="s">
        <v>260</v>
      </c>
      <c r="H397" s="222">
        <v>264.69</v>
      </c>
      <c r="I397" s="223"/>
      <c r="J397" s="224">
        <f>ROUND(I397*H397,2)</f>
        <v>0</v>
      </c>
      <c r="K397" s="225"/>
      <c r="L397" s="43"/>
      <c r="M397" s="226" t="s">
        <v>1</v>
      </c>
      <c r="N397" s="227" t="s">
        <v>39</v>
      </c>
      <c r="O397" s="90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0" t="s">
        <v>232</v>
      </c>
      <c r="AT397" s="230" t="s">
        <v>155</v>
      </c>
      <c r="AU397" s="230" t="s">
        <v>84</v>
      </c>
      <c r="AY397" s="16" t="s">
        <v>153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6" t="s">
        <v>82</v>
      </c>
      <c r="BK397" s="231">
        <f>ROUND(I397*H397,2)</f>
        <v>0</v>
      </c>
      <c r="BL397" s="16" t="s">
        <v>232</v>
      </c>
      <c r="BM397" s="230" t="s">
        <v>639</v>
      </c>
    </row>
    <row r="398" s="13" customFormat="1">
      <c r="A398" s="13"/>
      <c r="B398" s="232"/>
      <c r="C398" s="233"/>
      <c r="D398" s="234" t="s">
        <v>161</v>
      </c>
      <c r="E398" s="235" t="s">
        <v>1</v>
      </c>
      <c r="F398" s="236" t="s">
        <v>640</v>
      </c>
      <c r="G398" s="233"/>
      <c r="H398" s="237">
        <v>264.69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161</v>
      </c>
      <c r="AU398" s="243" t="s">
        <v>84</v>
      </c>
      <c r="AV398" s="13" t="s">
        <v>84</v>
      </c>
      <c r="AW398" s="13" t="s">
        <v>31</v>
      </c>
      <c r="AX398" s="13" t="s">
        <v>82</v>
      </c>
      <c r="AY398" s="243" t="s">
        <v>153</v>
      </c>
    </row>
    <row r="399" s="2" customFormat="1" ht="16.5" customHeight="1">
      <c r="A399" s="37"/>
      <c r="B399" s="38"/>
      <c r="C399" s="244" t="s">
        <v>641</v>
      </c>
      <c r="D399" s="244" t="s">
        <v>207</v>
      </c>
      <c r="E399" s="245" t="s">
        <v>642</v>
      </c>
      <c r="F399" s="246" t="s">
        <v>643</v>
      </c>
      <c r="G399" s="247" t="s">
        <v>210</v>
      </c>
      <c r="H399" s="248">
        <v>0.112</v>
      </c>
      <c r="I399" s="249"/>
      <c r="J399" s="250">
        <f>ROUND(I399*H399,2)</f>
        <v>0</v>
      </c>
      <c r="K399" s="251"/>
      <c r="L399" s="252"/>
      <c r="M399" s="253" t="s">
        <v>1</v>
      </c>
      <c r="N399" s="254" t="s">
        <v>39</v>
      </c>
      <c r="O399" s="90"/>
      <c r="P399" s="228">
        <f>O399*H399</f>
        <v>0</v>
      </c>
      <c r="Q399" s="228">
        <v>1</v>
      </c>
      <c r="R399" s="228">
        <f>Q399*H399</f>
        <v>0.112</v>
      </c>
      <c r="S399" s="228">
        <v>0</v>
      </c>
      <c r="T399" s="229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0" t="s">
        <v>314</v>
      </c>
      <c r="AT399" s="230" t="s">
        <v>207</v>
      </c>
      <c r="AU399" s="230" t="s">
        <v>84</v>
      </c>
      <c r="AY399" s="16" t="s">
        <v>153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6" t="s">
        <v>82</v>
      </c>
      <c r="BK399" s="231">
        <f>ROUND(I399*H399,2)</f>
        <v>0</v>
      </c>
      <c r="BL399" s="16" t="s">
        <v>232</v>
      </c>
      <c r="BM399" s="230" t="s">
        <v>644</v>
      </c>
    </row>
    <row r="400" s="13" customFormat="1">
      <c r="A400" s="13"/>
      <c r="B400" s="232"/>
      <c r="C400" s="233"/>
      <c r="D400" s="234" t="s">
        <v>161</v>
      </c>
      <c r="E400" s="233"/>
      <c r="F400" s="236" t="s">
        <v>645</v>
      </c>
      <c r="G400" s="233"/>
      <c r="H400" s="237">
        <v>0.112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161</v>
      </c>
      <c r="AU400" s="243" t="s">
        <v>84</v>
      </c>
      <c r="AV400" s="13" t="s">
        <v>84</v>
      </c>
      <c r="AW400" s="13" t="s">
        <v>4</v>
      </c>
      <c r="AX400" s="13" t="s">
        <v>82</v>
      </c>
      <c r="AY400" s="243" t="s">
        <v>153</v>
      </c>
    </row>
    <row r="401" s="2" customFormat="1" ht="21.75" customHeight="1">
      <c r="A401" s="37"/>
      <c r="B401" s="38"/>
      <c r="C401" s="218" t="s">
        <v>646</v>
      </c>
      <c r="D401" s="218" t="s">
        <v>155</v>
      </c>
      <c r="E401" s="219" t="s">
        <v>647</v>
      </c>
      <c r="F401" s="220" t="s">
        <v>648</v>
      </c>
      <c r="G401" s="221" t="s">
        <v>260</v>
      </c>
      <c r="H401" s="222">
        <v>26.422000000000001</v>
      </c>
      <c r="I401" s="223"/>
      <c r="J401" s="224">
        <f>ROUND(I401*H401,2)</f>
        <v>0</v>
      </c>
      <c r="K401" s="225"/>
      <c r="L401" s="43"/>
      <c r="M401" s="226" t="s">
        <v>1</v>
      </c>
      <c r="N401" s="227" t="s">
        <v>39</v>
      </c>
      <c r="O401" s="90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0" t="s">
        <v>232</v>
      </c>
      <c r="AT401" s="230" t="s">
        <v>155</v>
      </c>
      <c r="AU401" s="230" t="s">
        <v>84</v>
      </c>
      <c r="AY401" s="16" t="s">
        <v>153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6" t="s">
        <v>82</v>
      </c>
      <c r="BK401" s="231">
        <f>ROUND(I401*H401,2)</f>
        <v>0</v>
      </c>
      <c r="BL401" s="16" t="s">
        <v>232</v>
      </c>
      <c r="BM401" s="230" t="s">
        <v>649</v>
      </c>
    </row>
    <row r="402" s="13" customFormat="1">
      <c r="A402" s="13"/>
      <c r="B402" s="232"/>
      <c r="C402" s="233"/>
      <c r="D402" s="234" t="s">
        <v>161</v>
      </c>
      <c r="E402" s="235" t="s">
        <v>1</v>
      </c>
      <c r="F402" s="236" t="s">
        <v>650</v>
      </c>
      <c r="G402" s="233"/>
      <c r="H402" s="237">
        <v>26.422000000000001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161</v>
      </c>
      <c r="AU402" s="243" t="s">
        <v>84</v>
      </c>
      <c r="AV402" s="13" t="s">
        <v>84</v>
      </c>
      <c r="AW402" s="13" t="s">
        <v>31</v>
      </c>
      <c r="AX402" s="13" t="s">
        <v>82</v>
      </c>
      <c r="AY402" s="243" t="s">
        <v>153</v>
      </c>
    </row>
    <row r="403" s="2" customFormat="1" ht="21.75" customHeight="1">
      <c r="A403" s="37"/>
      <c r="B403" s="38"/>
      <c r="C403" s="244" t="s">
        <v>651</v>
      </c>
      <c r="D403" s="244" t="s">
        <v>207</v>
      </c>
      <c r="E403" s="245" t="s">
        <v>652</v>
      </c>
      <c r="F403" s="246" t="s">
        <v>653</v>
      </c>
      <c r="G403" s="247" t="s">
        <v>260</v>
      </c>
      <c r="H403" s="248">
        <v>30.795000000000002</v>
      </c>
      <c r="I403" s="249"/>
      <c r="J403" s="250">
        <f>ROUND(I403*H403,2)</f>
        <v>0</v>
      </c>
      <c r="K403" s="251"/>
      <c r="L403" s="252"/>
      <c r="M403" s="253" t="s">
        <v>1</v>
      </c>
      <c r="N403" s="254" t="s">
        <v>39</v>
      </c>
      <c r="O403" s="90"/>
      <c r="P403" s="228">
        <f>O403*H403</f>
        <v>0</v>
      </c>
      <c r="Q403" s="228">
        <v>0.00064000000000000005</v>
      </c>
      <c r="R403" s="228">
        <f>Q403*H403</f>
        <v>0.019708800000000002</v>
      </c>
      <c r="S403" s="228">
        <v>0</v>
      </c>
      <c r="T403" s="229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0" t="s">
        <v>314</v>
      </c>
      <c r="AT403" s="230" t="s">
        <v>207</v>
      </c>
      <c r="AU403" s="230" t="s">
        <v>84</v>
      </c>
      <c r="AY403" s="16" t="s">
        <v>153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6" t="s">
        <v>82</v>
      </c>
      <c r="BK403" s="231">
        <f>ROUND(I403*H403,2)</f>
        <v>0</v>
      </c>
      <c r="BL403" s="16" t="s">
        <v>232</v>
      </c>
      <c r="BM403" s="230" t="s">
        <v>654</v>
      </c>
    </row>
    <row r="404" s="13" customFormat="1">
      <c r="A404" s="13"/>
      <c r="B404" s="232"/>
      <c r="C404" s="233"/>
      <c r="D404" s="234" t="s">
        <v>161</v>
      </c>
      <c r="E404" s="233"/>
      <c r="F404" s="236" t="s">
        <v>655</v>
      </c>
      <c r="G404" s="233"/>
      <c r="H404" s="237">
        <v>30.795000000000002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161</v>
      </c>
      <c r="AU404" s="243" t="s">
        <v>84</v>
      </c>
      <c r="AV404" s="13" t="s">
        <v>84</v>
      </c>
      <c r="AW404" s="13" t="s">
        <v>4</v>
      </c>
      <c r="AX404" s="13" t="s">
        <v>82</v>
      </c>
      <c r="AY404" s="243" t="s">
        <v>153</v>
      </c>
    </row>
    <row r="405" s="2" customFormat="1" ht="21.75" customHeight="1">
      <c r="A405" s="37"/>
      <c r="B405" s="38"/>
      <c r="C405" s="218" t="s">
        <v>656</v>
      </c>
      <c r="D405" s="218" t="s">
        <v>155</v>
      </c>
      <c r="E405" s="219" t="s">
        <v>657</v>
      </c>
      <c r="F405" s="220" t="s">
        <v>658</v>
      </c>
      <c r="G405" s="221" t="s">
        <v>260</v>
      </c>
      <c r="H405" s="222">
        <v>35.039999999999999</v>
      </c>
      <c r="I405" s="223"/>
      <c r="J405" s="224">
        <f>ROUND(I405*H405,2)</f>
        <v>0</v>
      </c>
      <c r="K405" s="225"/>
      <c r="L405" s="43"/>
      <c r="M405" s="226" t="s">
        <v>1</v>
      </c>
      <c r="N405" s="227" t="s">
        <v>39</v>
      </c>
      <c r="O405" s="90"/>
      <c r="P405" s="228">
        <f>O405*H405</f>
        <v>0</v>
      </c>
      <c r="Q405" s="228">
        <v>0.00040000000000000002</v>
      </c>
      <c r="R405" s="228">
        <f>Q405*H405</f>
        <v>0.014016000000000001</v>
      </c>
      <c r="S405" s="228">
        <v>0</v>
      </c>
      <c r="T405" s="229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0" t="s">
        <v>232</v>
      </c>
      <c r="AT405" s="230" t="s">
        <v>155</v>
      </c>
      <c r="AU405" s="230" t="s">
        <v>84</v>
      </c>
      <c r="AY405" s="16" t="s">
        <v>153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6" t="s">
        <v>82</v>
      </c>
      <c r="BK405" s="231">
        <f>ROUND(I405*H405,2)</f>
        <v>0</v>
      </c>
      <c r="BL405" s="16" t="s">
        <v>232</v>
      </c>
      <c r="BM405" s="230" t="s">
        <v>659</v>
      </c>
    </row>
    <row r="406" s="13" customFormat="1">
      <c r="A406" s="13"/>
      <c r="B406" s="232"/>
      <c r="C406" s="233"/>
      <c r="D406" s="234" t="s">
        <v>161</v>
      </c>
      <c r="E406" s="235" t="s">
        <v>1</v>
      </c>
      <c r="F406" s="236" t="s">
        <v>660</v>
      </c>
      <c r="G406" s="233"/>
      <c r="H406" s="237">
        <v>35.039999999999999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161</v>
      </c>
      <c r="AU406" s="243" t="s">
        <v>84</v>
      </c>
      <c r="AV406" s="13" t="s">
        <v>84</v>
      </c>
      <c r="AW406" s="13" t="s">
        <v>31</v>
      </c>
      <c r="AX406" s="13" t="s">
        <v>82</v>
      </c>
      <c r="AY406" s="243" t="s">
        <v>153</v>
      </c>
    </row>
    <row r="407" s="2" customFormat="1" ht="33" customHeight="1">
      <c r="A407" s="37"/>
      <c r="B407" s="38"/>
      <c r="C407" s="244" t="s">
        <v>661</v>
      </c>
      <c r="D407" s="244" t="s">
        <v>207</v>
      </c>
      <c r="E407" s="245" t="s">
        <v>662</v>
      </c>
      <c r="F407" s="246" t="s">
        <v>663</v>
      </c>
      <c r="G407" s="247" t="s">
        <v>260</v>
      </c>
      <c r="H407" s="248">
        <v>40.838999999999999</v>
      </c>
      <c r="I407" s="249"/>
      <c r="J407" s="250">
        <f>ROUND(I407*H407,2)</f>
        <v>0</v>
      </c>
      <c r="K407" s="251"/>
      <c r="L407" s="252"/>
      <c r="M407" s="253" t="s">
        <v>1</v>
      </c>
      <c r="N407" s="254" t="s">
        <v>39</v>
      </c>
      <c r="O407" s="90"/>
      <c r="P407" s="228">
        <f>O407*H407</f>
        <v>0</v>
      </c>
      <c r="Q407" s="228">
        <v>0.0044999999999999997</v>
      </c>
      <c r="R407" s="228">
        <f>Q407*H407</f>
        <v>0.18377549999999998</v>
      </c>
      <c r="S407" s="228">
        <v>0</v>
      </c>
      <c r="T407" s="22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0" t="s">
        <v>314</v>
      </c>
      <c r="AT407" s="230" t="s">
        <v>207</v>
      </c>
      <c r="AU407" s="230" t="s">
        <v>84</v>
      </c>
      <c r="AY407" s="16" t="s">
        <v>153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6" t="s">
        <v>82</v>
      </c>
      <c r="BK407" s="231">
        <f>ROUND(I407*H407,2)</f>
        <v>0</v>
      </c>
      <c r="BL407" s="16" t="s">
        <v>232</v>
      </c>
      <c r="BM407" s="230" t="s">
        <v>664</v>
      </c>
    </row>
    <row r="408" s="13" customFormat="1">
      <c r="A408" s="13"/>
      <c r="B408" s="232"/>
      <c r="C408" s="233"/>
      <c r="D408" s="234" t="s">
        <v>161</v>
      </c>
      <c r="E408" s="233"/>
      <c r="F408" s="236" t="s">
        <v>665</v>
      </c>
      <c r="G408" s="233"/>
      <c r="H408" s="237">
        <v>40.838999999999999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161</v>
      </c>
      <c r="AU408" s="243" t="s">
        <v>84</v>
      </c>
      <c r="AV408" s="13" t="s">
        <v>84</v>
      </c>
      <c r="AW408" s="13" t="s">
        <v>4</v>
      </c>
      <c r="AX408" s="13" t="s">
        <v>82</v>
      </c>
      <c r="AY408" s="243" t="s">
        <v>153</v>
      </c>
    </row>
    <row r="409" s="2" customFormat="1" ht="44.25" customHeight="1">
      <c r="A409" s="37"/>
      <c r="B409" s="38"/>
      <c r="C409" s="218" t="s">
        <v>666</v>
      </c>
      <c r="D409" s="218" t="s">
        <v>155</v>
      </c>
      <c r="E409" s="219" t="s">
        <v>667</v>
      </c>
      <c r="F409" s="220" t="s">
        <v>668</v>
      </c>
      <c r="G409" s="221" t="s">
        <v>210</v>
      </c>
      <c r="H409" s="222">
        <v>0.33000000000000002</v>
      </c>
      <c r="I409" s="223"/>
      <c r="J409" s="224">
        <f>ROUND(I409*H409,2)</f>
        <v>0</v>
      </c>
      <c r="K409" s="225"/>
      <c r="L409" s="43"/>
      <c r="M409" s="226" t="s">
        <v>1</v>
      </c>
      <c r="N409" s="227" t="s">
        <v>39</v>
      </c>
      <c r="O409" s="90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0" t="s">
        <v>232</v>
      </c>
      <c r="AT409" s="230" t="s">
        <v>155</v>
      </c>
      <c r="AU409" s="230" t="s">
        <v>84</v>
      </c>
      <c r="AY409" s="16" t="s">
        <v>153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6" t="s">
        <v>82</v>
      </c>
      <c r="BK409" s="231">
        <f>ROUND(I409*H409,2)</f>
        <v>0</v>
      </c>
      <c r="BL409" s="16" t="s">
        <v>232</v>
      </c>
      <c r="BM409" s="230" t="s">
        <v>669</v>
      </c>
    </row>
    <row r="410" s="12" customFormat="1" ht="22.8" customHeight="1">
      <c r="A410" s="12"/>
      <c r="B410" s="202"/>
      <c r="C410" s="203"/>
      <c r="D410" s="204" t="s">
        <v>73</v>
      </c>
      <c r="E410" s="216" t="s">
        <v>670</v>
      </c>
      <c r="F410" s="216" t="s">
        <v>671</v>
      </c>
      <c r="G410" s="203"/>
      <c r="H410" s="203"/>
      <c r="I410" s="206"/>
      <c r="J410" s="217">
        <f>BK410</f>
        <v>0</v>
      </c>
      <c r="K410" s="203"/>
      <c r="L410" s="208"/>
      <c r="M410" s="209"/>
      <c r="N410" s="210"/>
      <c r="O410" s="210"/>
      <c r="P410" s="211">
        <f>SUM(P411:P415)</f>
        <v>0</v>
      </c>
      <c r="Q410" s="210"/>
      <c r="R410" s="211">
        <f>SUM(R411:R415)</f>
        <v>0.053899999999999997</v>
      </c>
      <c r="S410" s="210"/>
      <c r="T410" s="212">
        <f>SUM(T411:T415)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3" t="s">
        <v>84</v>
      </c>
      <c r="AT410" s="214" t="s">
        <v>73</v>
      </c>
      <c r="AU410" s="214" t="s">
        <v>82</v>
      </c>
      <c r="AY410" s="213" t="s">
        <v>153</v>
      </c>
      <c r="BK410" s="215">
        <f>SUM(BK411:BK415)</f>
        <v>0</v>
      </c>
    </row>
    <row r="411" s="2" customFormat="1" ht="44.25" customHeight="1">
      <c r="A411" s="37"/>
      <c r="B411" s="38"/>
      <c r="C411" s="218" t="s">
        <v>672</v>
      </c>
      <c r="D411" s="218" t="s">
        <v>155</v>
      </c>
      <c r="E411" s="219" t="s">
        <v>673</v>
      </c>
      <c r="F411" s="220" t="s">
        <v>674</v>
      </c>
      <c r="G411" s="221" t="s">
        <v>260</v>
      </c>
      <c r="H411" s="222">
        <v>26.422000000000001</v>
      </c>
      <c r="I411" s="223"/>
      <c r="J411" s="224">
        <f>ROUND(I411*H411,2)</f>
        <v>0</v>
      </c>
      <c r="K411" s="225"/>
      <c r="L411" s="43"/>
      <c r="M411" s="226" t="s">
        <v>1</v>
      </c>
      <c r="N411" s="227" t="s">
        <v>39</v>
      </c>
      <c r="O411" s="90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0" t="s">
        <v>232</v>
      </c>
      <c r="AT411" s="230" t="s">
        <v>155</v>
      </c>
      <c r="AU411" s="230" t="s">
        <v>84</v>
      </c>
      <c r="AY411" s="16" t="s">
        <v>153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6" t="s">
        <v>82</v>
      </c>
      <c r="BK411" s="231">
        <f>ROUND(I411*H411,2)</f>
        <v>0</v>
      </c>
      <c r="BL411" s="16" t="s">
        <v>232</v>
      </c>
      <c r="BM411" s="230" t="s">
        <v>675</v>
      </c>
    </row>
    <row r="412" s="13" customFormat="1">
      <c r="A412" s="13"/>
      <c r="B412" s="232"/>
      <c r="C412" s="233"/>
      <c r="D412" s="234" t="s">
        <v>161</v>
      </c>
      <c r="E412" s="235" t="s">
        <v>1</v>
      </c>
      <c r="F412" s="236" t="s">
        <v>676</v>
      </c>
      <c r="G412" s="233"/>
      <c r="H412" s="237">
        <v>26.422000000000001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161</v>
      </c>
      <c r="AU412" s="243" t="s">
        <v>84</v>
      </c>
      <c r="AV412" s="13" t="s">
        <v>84</v>
      </c>
      <c r="AW412" s="13" t="s">
        <v>31</v>
      </c>
      <c r="AX412" s="13" t="s">
        <v>82</v>
      </c>
      <c r="AY412" s="243" t="s">
        <v>153</v>
      </c>
    </row>
    <row r="413" s="2" customFormat="1" ht="21.75" customHeight="1">
      <c r="A413" s="37"/>
      <c r="B413" s="38"/>
      <c r="C413" s="244" t="s">
        <v>677</v>
      </c>
      <c r="D413" s="244" t="s">
        <v>207</v>
      </c>
      <c r="E413" s="245" t="s">
        <v>678</v>
      </c>
      <c r="F413" s="246" t="s">
        <v>679</v>
      </c>
      <c r="G413" s="247" t="s">
        <v>260</v>
      </c>
      <c r="H413" s="248">
        <v>26.949999999999999</v>
      </c>
      <c r="I413" s="249"/>
      <c r="J413" s="250">
        <f>ROUND(I413*H413,2)</f>
        <v>0</v>
      </c>
      <c r="K413" s="251"/>
      <c r="L413" s="252"/>
      <c r="M413" s="253" t="s">
        <v>1</v>
      </c>
      <c r="N413" s="254" t="s">
        <v>39</v>
      </c>
      <c r="O413" s="90"/>
      <c r="P413" s="228">
        <f>O413*H413</f>
        <v>0</v>
      </c>
      <c r="Q413" s="228">
        <v>0.002</v>
      </c>
      <c r="R413" s="228">
        <f>Q413*H413</f>
        <v>0.053899999999999997</v>
      </c>
      <c r="S413" s="228">
        <v>0</v>
      </c>
      <c r="T413" s="229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30" t="s">
        <v>314</v>
      </c>
      <c r="AT413" s="230" t="s">
        <v>207</v>
      </c>
      <c r="AU413" s="230" t="s">
        <v>84</v>
      </c>
      <c r="AY413" s="16" t="s">
        <v>153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6" t="s">
        <v>82</v>
      </c>
      <c r="BK413" s="231">
        <f>ROUND(I413*H413,2)</f>
        <v>0</v>
      </c>
      <c r="BL413" s="16" t="s">
        <v>232</v>
      </c>
      <c r="BM413" s="230" t="s">
        <v>680</v>
      </c>
    </row>
    <row r="414" s="13" customFormat="1">
      <c r="A414" s="13"/>
      <c r="B414" s="232"/>
      <c r="C414" s="233"/>
      <c r="D414" s="234" t="s">
        <v>161</v>
      </c>
      <c r="E414" s="233"/>
      <c r="F414" s="236" t="s">
        <v>681</v>
      </c>
      <c r="G414" s="233"/>
      <c r="H414" s="237">
        <v>26.949999999999999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161</v>
      </c>
      <c r="AU414" s="243" t="s">
        <v>84</v>
      </c>
      <c r="AV414" s="13" t="s">
        <v>84</v>
      </c>
      <c r="AW414" s="13" t="s">
        <v>4</v>
      </c>
      <c r="AX414" s="13" t="s">
        <v>82</v>
      </c>
      <c r="AY414" s="243" t="s">
        <v>153</v>
      </c>
    </row>
    <row r="415" s="2" customFormat="1" ht="44.25" customHeight="1">
      <c r="A415" s="37"/>
      <c r="B415" s="38"/>
      <c r="C415" s="218" t="s">
        <v>682</v>
      </c>
      <c r="D415" s="218" t="s">
        <v>155</v>
      </c>
      <c r="E415" s="219" t="s">
        <v>683</v>
      </c>
      <c r="F415" s="220" t="s">
        <v>684</v>
      </c>
      <c r="G415" s="221" t="s">
        <v>210</v>
      </c>
      <c r="H415" s="222">
        <v>0.053999999999999999</v>
      </c>
      <c r="I415" s="223"/>
      <c r="J415" s="224">
        <f>ROUND(I415*H415,2)</f>
        <v>0</v>
      </c>
      <c r="K415" s="225"/>
      <c r="L415" s="43"/>
      <c r="M415" s="226" t="s">
        <v>1</v>
      </c>
      <c r="N415" s="227" t="s">
        <v>39</v>
      </c>
      <c r="O415" s="90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0" t="s">
        <v>232</v>
      </c>
      <c r="AT415" s="230" t="s">
        <v>155</v>
      </c>
      <c r="AU415" s="230" t="s">
        <v>84</v>
      </c>
      <c r="AY415" s="16" t="s">
        <v>153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6" t="s">
        <v>82</v>
      </c>
      <c r="BK415" s="231">
        <f>ROUND(I415*H415,2)</f>
        <v>0</v>
      </c>
      <c r="BL415" s="16" t="s">
        <v>232</v>
      </c>
      <c r="BM415" s="230" t="s">
        <v>685</v>
      </c>
    </row>
    <row r="416" s="12" customFormat="1" ht="22.8" customHeight="1">
      <c r="A416" s="12"/>
      <c r="B416" s="202"/>
      <c r="C416" s="203"/>
      <c r="D416" s="204" t="s">
        <v>73</v>
      </c>
      <c r="E416" s="216" t="s">
        <v>686</v>
      </c>
      <c r="F416" s="216" t="s">
        <v>687</v>
      </c>
      <c r="G416" s="203"/>
      <c r="H416" s="203"/>
      <c r="I416" s="206"/>
      <c r="J416" s="217">
        <f>BK416</f>
        <v>0</v>
      </c>
      <c r="K416" s="203"/>
      <c r="L416" s="208"/>
      <c r="M416" s="209"/>
      <c r="N416" s="210"/>
      <c r="O416" s="210"/>
      <c r="P416" s="211">
        <f>SUM(P417:P425)</f>
        <v>0</v>
      </c>
      <c r="Q416" s="210"/>
      <c r="R416" s="211">
        <f>SUM(R417:R425)</f>
        <v>0.0080750000000000006</v>
      </c>
      <c r="S416" s="210"/>
      <c r="T416" s="212">
        <f>SUM(T417:T425)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13" t="s">
        <v>84</v>
      </c>
      <c r="AT416" s="214" t="s">
        <v>73</v>
      </c>
      <c r="AU416" s="214" t="s">
        <v>82</v>
      </c>
      <c r="AY416" s="213" t="s">
        <v>153</v>
      </c>
      <c r="BK416" s="215">
        <f>SUM(BK417:BK425)</f>
        <v>0</v>
      </c>
    </row>
    <row r="417" s="2" customFormat="1" ht="21.75" customHeight="1">
      <c r="A417" s="37"/>
      <c r="B417" s="38"/>
      <c r="C417" s="218" t="s">
        <v>688</v>
      </c>
      <c r="D417" s="218" t="s">
        <v>155</v>
      </c>
      <c r="E417" s="219" t="s">
        <v>689</v>
      </c>
      <c r="F417" s="220" t="s">
        <v>690</v>
      </c>
      <c r="G417" s="221" t="s">
        <v>287</v>
      </c>
      <c r="H417" s="222">
        <v>3</v>
      </c>
      <c r="I417" s="223"/>
      <c r="J417" s="224">
        <f>ROUND(I417*H417,2)</f>
        <v>0</v>
      </c>
      <c r="K417" s="225"/>
      <c r="L417" s="43"/>
      <c r="M417" s="226" t="s">
        <v>1</v>
      </c>
      <c r="N417" s="227" t="s">
        <v>39</v>
      </c>
      <c r="O417" s="90"/>
      <c r="P417" s="228">
        <f>O417*H417</f>
        <v>0</v>
      </c>
      <c r="Q417" s="228">
        <v>0.00036000000000000002</v>
      </c>
      <c r="R417" s="228">
        <f>Q417*H417</f>
        <v>0.00108</v>
      </c>
      <c r="S417" s="228">
        <v>0</v>
      </c>
      <c r="T417" s="229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0" t="s">
        <v>232</v>
      </c>
      <c r="AT417" s="230" t="s">
        <v>155</v>
      </c>
      <c r="AU417" s="230" t="s">
        <v>84</v>
      </c>
      <c r="AY417" s="16" t="s">
        <v>153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6" t="s">
        <v>82</v>
      </c>
      <c r="BK417" s="231">
        <f>ROUND(I417*H417,2)</f>
        <v>0</v>
      </c>
      <c r="BL417" s="16" t="s">
        <v>232</v>
      </c>
      <c r="BM417" s="230" t="s">
        <v>691</v>
      </c>
    </row>
    <row r="418" s="13" customFormat="1">
      <c r="A418" s="13"/>
      <c r="B418" s="232"/>
      <c r="C418" s="233"/>
      <c r="D418" s="234" t="s">
        <v>161</v>
      </c>
      <c r="E418" s="235" t="s">
        <v>1</v>
      </c>
      <c r="F418" s="236" t="s">
        <v>692</v>
      </c>
      <c r="G418" s="233"/>
      <c r="H418" s="237">
        <v>3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161</v>
      </c>
      <c r="AU418" s="243" t="s">
        <v>84</v>
      </c>
      <c r="AV418" s="13" t="s">
        <v>84</v>
      </c>
      <c r="AW418" s="13" t="s">
        <v>31</v>
      </c>
      <c r="AX418" s="13" t="s">
        <v>82</v>
      </c>
      <c r="AY418" s="243" t="s">
        <v>153</v>
      </c>
    </row>
    <row r="419" s="2" customFormat="1" ht="21.75" customHeight="1">
      <c r="A419" s="37"/>
      <c r="B419" s="38"/>
      <c r="C419" s="218" t="s">
        <v>693</v>
      </c>
      <c r="D419" s="218" t="s">
        <v>155</v>
      </c>
      <c r="E419" s="219" t="s">
        <v>694</v>
      </c>
      <c r="F419" s="220" t="s">
        <v>695</v>
      </c>
      <c r="G419" s="221" t="s">
        <v>287</v>
      </c>
      <c r="H419" s="222">
        <v>3.5</v>
      </c>
      <c r="I419" s="223"/>
      <c r="J419" s="224">
        <f>ROUND(I419*H419,2)</f>
        <v>0</v>
      </c>
      <c r="K419" s="225"/>
      <c r="L419" s="43"/>
      <c r="M419" s="226" t="s">
        <v>1</v>
      </c>
      <c r="N419" s="227" t="s">
        <v>39</v>
      </c>
      <c r="O419" s="90"/>
      <c r="P419" s="228">
        <f>O419*H419</f>
        <v>0</v>
      </c>
      <c r="Q419" s="228">
        <v>0.00157</v>
      </c>
      <c r="R419" s="228">
        <f>Q419*H419</f>
        <v>0.0054949999999999999</v>
      </c>
      <c r="S419" s="228">
        <v>0</v>
      </c>
      <c r="T419" s="229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0" t="s">
        <v>232</v>
      </c>
      <c r="AT419" s="230" t="s">
        <v>155</v>
      </c>
      <c r="AU419" s="230" t="s">
        <v>84</v>
      </c>
      <c r="AY419" s="16" t="s">
        <v>153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6" t="s">
        <v>82</v>
      </c>
      <c r="BK419" s="231">
        <f>ROUND(I419*H419,2)</f>
        <v>0</v>
      </c>
      <c r="BL419" s="16" t="s">
        <v>232</v>
      </c>
      <c r="BM419" s="230" t="s">
        <v>696</v>
      </c>
    </row>
    <row r="420" s="13" customFormat="1">
      <c r="A420" s="13"/>
      <c r="B420" s="232"/>
      <c r="C420" s="233"/>
      <c r="D420" s="234" t="s">
        <v>161</v>
      </c>
      <c r="E420" s="235" t="s">
        <v>1</v>
      </c>
      <c r="F420" s="236" t="s">
        <v>697</v>
      </c>
      <c r="G420" s="233"/>
      <c r="H420" s="237">
        <v>3.5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161</v>
      </c>
      <c r="AU420" s="243" t="s">
        <v>84</v>
      </c>
      <c r="AV420" s="13" t="s">
        <v>84</v>
      </c>
      <c r="AW420" s="13" t="s">
        <v>31</v>
      </c>
      <c r="AX420" s="13" t="s">
        <v>82</v>
      </c>
      <c r="AY420" s="243" t="s">
        <v>153</v>
      </c>
    </row>
    <row r="421" s="2" customFormat="1" ht="21.75" customHeight="1">
      <c r="A421" s="37"/>
      <c r="B421" s="38"/>
      <c r="C421" s="218" t="s">
        <v>698</v>
      </c>
      <c r="D421" s="218" t="s">
        <v>155</v>
      </c>
      <c r="E421" s="219" t="s">
        <v>699</v>
      </c>
      <c r="F421" s="220" t="s">
        <v>700</v>
      </c>
      <c r="G421" s="221" t="s">
        <v>199</v>
      </c>
      <c r="H421" s="222">
        <v>1</v>
      </c>
      <c r="I421" s="223"/>
      <c r="J421" s="224">
        <f>ROUND(I421*H421,2)</f>
        <v>0</v>
      </c>
      <c r="K421" s="225"/>
      <c r="L421" s="43"/>
      <c r="M421" s="226" t="s">
        <v>1</v>
      </c>
      <c r="N421" s="227" t="s">
        <v>39</v>
      </c>
      <c r="O421" s="90"/>
      <c r="P421" s="228">
        <f>O421*H421</f>
        <v>0</v>
      </c>
      <c r="Q421" s="228">
        <v>0.0015</v>
      </c>
      <c r="R421" s="228">
        <f>Q421*H421</f>
        <v>0.0015</v>
      </c>
      <c r="S421" s="228">
        <v>0</v>
      </c>
      <c r="T421" s="229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0" t="s">
        <v>232</v>
      </c>
      <c r="AT421" s="230" t="s">
        <v>155</v>
      </c>
      <c r="AU421" s="230" t="s">
        <v>84</v>
      </c>
      <c r="AY421" s="16" t="s">
        <v>153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6" t="s">
        <v>82</v>
      </c>
      <c r="BK421" s="231">
        <f>ROUND(I421*H421,2)</f>
        <v>0</v>
      </c>
      <c r="BL421" s="16" t="s">
        <v>232</v>
      </c>
      <c r="BM421" s="230" t="s">
        <v>701</v>
      </c>
    </row>
    <row r="422" s="13" customFormat="1">
      <c r="A422" s="13"/>
      <c r="B422" s="232"/>
      <c r="C422" s="233"/>
      <c r="D422" s="234" t="s">
        <v>161</v>
      </c>
      <c r="E422" s="235" t="s">
        <v>1</v>
      </c>
      <c r="F422" s="236" t="s">
        <v>82</v>
      </c>
      <c r="G422" s="233"/>
      <c r="H422" s="237">
        <v>1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161</v>
      </c>
      <c r="AU422" s="243" t="s">
        <v>84</v>
      </c>
      <c r="AV422" s="13" t="s">
        <v>84</v>
      </c>
      <c r="AW422" s="13" t="s">
        <v>31</v>
      </c>
      <c r="AX422" s="13" t="s">
        <v>82</v>
      </c>
      <c r="AY422" s="243" t="s">
        <v>153</v>
      </c>
    </row>
    <row r="423" s="2" customFormat="1" ht="21.75" customHeight="1">
      <c r="A423" s="37"/>
      <c r="B423" s="38"/>
      <c r="C423" s="218" t="s">
        <v>702</v>
      </c>
      <c r="D423" s="218" t="s">
        <v>155</v>
      </c>
      <c r="E423" s="219" t="s">
        <v>703</v>
      </c>
      <c r="F423" s="220" t="s">
        <v>704</v>
      </c>
      <c r="G423" s="221" t="s">
        <v>287</v>
      </c>
      <c r="H423" s="222">
        <v>6.5</v>
      </c>
      <c r="I423" s="223"/>
      <c r="J423" s="224">
        <f>ROUND(I423*H423,2)</f>
        <v>0</v>
      </c>
      <c r="K423" s="225"/>
      <c r="L423" s="43"/>
      <c r="M423" s="226" t="s">
        <v>1</v>
      </c>
      <c r="N423" s="227" t="s">
        <v>39</v>
      </c>
      <c r="O423" s="90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0" t="s">
        <v>232</v>
      </c>
      <c r="AT423" s="230" t="s">
        <v>155</v>
      </c>
      <c r="AU423" s="230" t="s">
        <v>84</v>
      </c>
      <c r="AY423" s="16" t="s">
        <v>153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6" t="s">
        <v>82</v>
      </c>
      <c r="BK423" s="231">
        <f>ROUND(I423*H423,2)</f>
        <v>0</v>
      </c>
      <c r="BL423" s="16" t="s">
        <v>232</v>
      </c>
      <c r="BM423" s="230" t="s">
        <v>705</v>
      </c>
    </row>
    <row r="424" s="13" customFormat="1">
      <c r="A424" s="13"/>
      <c r="B424" s="232"/>
      <c r="C424" s="233"/>
      <c r="D424" s="234" t="s">
        <v>161</v>
      </c>
      <c r="E424" s="235" t="s">
        <v>1</v>
      </c>
      <c r="F424" s="236" t="s">
        <v>706</v>
      </c>
      <c r="G424" s="233"/>
      <c r="H424" s="237">
        <v>6.5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161</v>
      </c>
      <c r="AU424" s="243" t="s">
        <v>84</v>
      </c>
      <c r="AV424" s="13" t="s">
        <v>84</v>
      </c>
      <c r="AW424" s="13" t="s">
        <v>31</v>
      </c>
      <c r="AX424" s="13" t="s">
        <v>82</v>
      </c>
      <c r="AY424" s="243" t="s">
        <v>153</v>
      </c>
    </row>
    <row r="425" s="2" customFormat="1" ht="44.25" customHeight="1">
      <c r="A425" s="37"/>
      <c r="B425" s="38"/>
      <c r="C425" s="218" t="s">
        <v>707</v>
      </c>
      <c r="D425" s="218" t="s">
        <v>155</v>
      </c>
      <c r="E425" s="219" t="s">
        <v>708</v>
      </c>
      <c r="F425" s="220" t="s">
        <v>709</v>
      </c>
      <c r="G425" s="221" t="s">
        <v>210</v>
      </c>
      <c r="H425" s="222">
        <v>0.0080000000000000002</v>
      </c>
      <c r="I425" s="223"/>
      <c r="J425" s="224">
        <f>ROUND(I425*H425,2)</f>
        <v>0</v>
      </c>
      <c r="K425" s="225"/>
      <c r="L425" s="43"/>
      <c r="M425" s="226" t="s">
        <v>1</v>
      </c>
      <c r="N425" s="227" t="s">
        <v>39</v>
      </c>
      <c r="O425" s="90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0" t="s">
        <v>232</v>
      </c>
      <c r="AT425" s="230" t="s">
        <v>155</v>
      </c>
      <c r="AU425" s="230" t="s">
        <v>84</v>
      </c>
      <c r="AY425" s="16" t="s">
        <v>153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6" t="s">
        <v>82</v>
      </c>
      <c r="BK425" s="231">
        <f>ROUND(I425*H425,2)</f>
        <v>0</v>
      </c>
      <c r="BL425" s="16" t="s">
        <v>232</v>
      </c>
      <c r="BM425" s="230" t="s">
        <v>710</v>
      </c>
    </row>
    <row r="426" s="12" customFormat="1" ht="22.8" customHeight="1">
      <c r="A426" s="12"/>
      <c r="B426" s="202"/>
      <c r="C426" s="203"/>
      <c r="D426" s="204" t="s">
        <v>73</v>
      </c>
      <c r="E426" s="216" t="s">
        <v>711</v>
      </c>
      <c r="F426" s="216" t="s">
        <v>712</v>
      </c>
      <c r="G426" s="203"/>
      <c r="H426" s="203"/>
      <c r="I426" s="206"/>
      <c r="J426" s="217">
        <f>BK426</f>
        <v>0</v>
      </c>
      <c r="K426" s="203"/>
      <c r="L426" s="208"/>
      <c r="M426" s="209"/>
      <c r="N426" s="210"/>
      <c r="O426" s="210"/>
      <c r="P426" s="211">
        <f>SUM(P427:P433)</f>
        <v>0</v>
      </c>
      <c r="Q426" s="210"/>
      <c r="R426" s="211">
        <f>SUM(R427:R433)</f>
        <v>0.0052499999999999995</v>
      </c>
      <c r="S426" s="210"/>
      <c r="T426" s="212">
        <f>SUM(T427:T433)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3" t="s">
        <v>84</v>
      </c>
      <c r="AT426" s="214" t="s">
        <v>73</v>
      </c>
      <c r="AU426" s="214" t="s">
        <v>82</v>
      </c>
      <c r="AY426" s="213" t="s">
        <v>153</v>
      </c>
      <c r="BK426" s="215">
        <f>SUM(BK427:BK433)</f>
        <v>0</v>
      </c>
    </row>
    <row r="427" s="2" customFormat="1" ht="33" customHeight="1">
      <c r="A427" s="37"/>
      <c r="B427" s="38"/>
      <c r="C427" s="218" t="s">
        <v>713</v>
      </c>
      <c r="D427" s="218" t="s">
        <v>155</v>
      </c>
      <c r="E427" s="219" t="s">
        <v>714</v>
      </c>
      <c r="F427" s="220" t="s">
        <v>715</v>
      </c>
      <c r="G427" s="221" t="s">
        <v>287</v>
      </c>
      <c r="H427" s="222">
        <v>15</v>
      </c>
      <c r="I427" s="223"/>
      <c r="J427" s="224">
        <f>ROUND(I427*H427,2)</f>
        <v>0</v>
      </c>
      <c r="K427" s="225"/>
      <c r="L427" s="43"/>
      <c r="M427" s="226" t="s">
        <v>1</v>
      </c>
      <c r="N427" s="227" t="s">
        <v>39</v>
      </c>
      <c r="O427" s="90"/>
      <c r="P427" s="228">
        <f>O427*H427</f>
        <v>0</v>
      </c>
      <c r="Q427" s="228">
        <v>0.00029999999999999997</v>
      </c>
      <c r="R427" s="228">
        <f>Q427*H427</f>
        <v>0.0044999999999999997</v>
      </c>
      <c r="S427" s="228">
        <v>0</v>
      </c>
      <c r="T427" s="229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0" t="s">
        <v>232</v>
      </c>
      <c r="AT427" s="230" t="s">
        <v>155</v>
      </c>
      <c r="AU427" s="230" t="s">
        <v>84</v>
      </c>
      <c r="AY427" s="16" t="s">
        <v>153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6" t="s">
        <v>82</v>
      </c>
      <c r="BK427" s="231">
        <f>ROUND(I427*H427,2)</f>
        <v>0</v>
      </c>
      <c r="BL427" s="16" t="s">
        <v>232</v>
      </c>
      <c r="BM427" s="230" t="s">
        <v>716</v>
      </c>
    </row>
    <row r="428" s="13" customFormat="1">
      <c r="A428" s="13"/>
      <c r="B428" s="232"/>
      <c r="C428" s="233"/>
      <c r="D428" s="234" t="s">
        <v>161</v>
      </c>
      <c r="E428" s="235" t="s">
        <v>1</v>
      </c>
      <c r="F428" s="236" t="s">
        <v>8</v>
      </c>
      <c r="G428" s="233"/>
      <c r="H428" s="237">
        <v>15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161</v>
      </c>
      <c r="AU428" s="243" t="s">
        <v>84</v>
      </c>
      <c r="AV428" s="13" t="s">
        <v>84</v>
      </c>
      <c r="AW428" s="13" t="s">
        <v>31</v>
      </c>
      <c r="AX428" s="13" t="s">
        <v>82</v>
      </c>
      <c r="AY428" s="243" t="s">
        <v>153</v>
      </c>
    </row>
    <row r="429" s="2" customFormat="1" ht="55.5" customHeight="1">
      <c r="A429" s="37"/>
      <c r="B429" s="38"/>
      <c r="C429" s="218" t="s">
        <v>717</v>
      </c>
      <c r="D429" s="218" t="s">
        <v>155</v>
      </c>
      <c r="E429" s="219" t="s">
        <v>718</v>
      </c>
      <c r="F429" s="220" t="s">
        <v>719</v>
      </c>
      <c r="G429" s="221" t="s">
        <v>287</v>
      </c>
      <c r="H429" s="222">
        <v>15</v>
      </c>
      <c r="I429" s="223"/>
      <c r="J429" s="224">
        <f>ROUND(I429*H429,2)</f>
        <v>0</v>
      </c>
      <c r="K429" s="225"/>
      <c r="L429" s="43"/>
      <c r="M429" s="226" t="s">
        <v>1</v>
      </c>
      <c r="N429" s="227" t="s">
        <v>39</v>
      </c>
      <c r="O429" s="90"/>
      <c r="P429" s="228">
        <f>O429*H429</f>
        <v>0</v>
      </c>
      <c r="Q429" s="228">
        <v>4.0000000000000003E-05</v>
      </c>
      <c r="R429" s="228">
        <f>Q429*H429</f>
        <v>0.00060000000000000006</v>
      </c>
      <c r="S429" s="228">
        <v>0</v>
      </c>
      <c r="T429" s="229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0" t="s">
        <v>232</v>
      </c>
      <c r="AT429" s="230" t="s">
        <v>155</v>
      </c>
      <c r="AU429" s="230" t="s">
        <v>84</v>
      </c>
      <c r="AY429" s="16" t="s">
        <v>153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6" t="s">
        <v>82</v>
      </c>
      <c r="BK429" s="231">
        <f>ROUND(I429*H429,2)</f>
        <v>0</v>
      </c>
      <c r="BL429" s="16" t="s">
        <v>232</v>
      </c>
      <c r="BM429" s="230" t="s">
        <v>720</v>
      </c>
    </row>
    <row r="430" s="13" customFormat="1">
      <c r="A430" s="13"/>
      <c r="B430" s="232"/>
      <c r="C430" s="233"/>
      <c r="D430" s="234" t="s">
        <v>161</v>
      </c>
      <c r="E430" s="235" t="s">
        <v>1</v>
      </c>
      <c r="F430" s="236" t="s">
        <v>8</v>
      </c>
      <c r="G430" s="233"/>
      <c r="H430" s="237">
        <v>15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161</v>
      </c>
      <c r="AU430" s="243" t="s">
        <v>84</v>
      </c>
      <c r="AV430" s="13" t="s">
        <v>84</v>
      </c>
      <c r="AW430" s="13" t="s">
        <v>31</v>
      </c>
      <c r="AX430" s="13" t="s">
        <v>82</v>
      </c>
      <c r="AY430" s="243" t="s">
        <v>153</v>
      </c>
    </row>
    <row r="431" s="2" customFormat="1" ht="33" customHeight="1">
      <c r="A431" s="37"/>
      <c r="B431" s="38"/>
      <c r="C431" s="218" t="s">
        <v>721</v>
      </c>
      <c r="D431" s="218" t="s">
        <v>155</v>
      </c>
      <c r="E431" s="219" t="s">
        <v>722</v>
      </c>
      <c r="F431" s="220" t="s">
        <v>723</v>
      </c>
      <c r="G431" s="221" t="s">
        <v>287</v>
      </c>
      <c r="H431" s="222">
        <v>15</v>
      </c>
      <c r="I431" s="223"/>
      <c r="J431" s="224">
        <f>ROUND(I431*H431,2)</f>
        <v>0</v>
      </c>
      <c r="K431" s="225"/>
      <c r="L431" s="43"/>
      <c r="M431" s="226" t="s">
        <v>1</v>
      </c>
      <c r="N431" s="227" t="s">
        <v>39</v>
      </c>
      <c r="O431" s="90"/>
      <c r="P431" s="228">
        <f>O431*H431</f>
        <v>0</v>
      </c>
      <c r="Q431" s="228">
        <v>1.0000000000000001E-05</v>
      </c>
      <c r="R431" s="228">
        <f>Q431*H431</f>
        <v>0.00015000000000000001</v>
      </c>
      <c r="S431" s="228">
        <v>0</v>
      </c>
      <c r="T431" s="229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30" t="s">
        <v>232</v>
      </c>
      <c r="AT431" s="230" t="s">
        <v>155</v>
      </c>
      <c r="AU431" s="230" t="s">
        <v>84</v>
      </c>
      <c r="AY431" s="16" t="s">
        <v>153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6" t="s">
        <v>82</v>
      </c>
      <c r="BK431" s="231">
        <f>ROUND(I431*H431,2)</f>
        <v>0</v>
      </c>
      <c r="BL431" s="16" t="s">
        <v>232</v>
      </c>
      <c r="BM431" s="230" t="s">
        <v>724</v>
      </c>
    </row>
    <row r="432" s="13" customFormat="1">
      <c r="A432" s="13"/>
      <c r="B432" s="232"/>
      <c r="C432" s="233"/>
      <c r="D432" s="234" t="s">
        <v>161</v>
      </c>
      <c r="E432" s="235" t="s">
        <v>1</v>
      </c>
      <c r="F432" s="236" t="s">
        <v>8</v>
      </c>
      <c r="G432" s="233"/>
      <c r="H432" s="237">
        <v>15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161</v>
      </c>
      <c r="AU432" s="243" t="s">
        <v>84</v>
      </c>
      <c r="AV432" s="13" t="s">
        <v>84</v>
      </c>
      <c r="AW432" s="13" t="s">
        <v>31</v>
      </c>
      <c r="AX432" s="13" t="s">
        <v>82</v>
      </c>
      <c r="AY432" s="243" t="s">
        <v>153</v>
      </c>
    </row>
    <row r="433" s="2" customFormat="1" ht="44.25" customHeight="1">
      <c r="A433" s="37"/>
      <c r="B433" s="38"/>
      <c r="C433" s="218" t="s">
        <v>725</v>
      </c>
      <c r="D433" s="218" t="s">
        <v>155</v>
      </c>
      <c r="E433" s="219" t="s">
        <v>726</v>
      </c>
      <c r="F433" s="220" t="s">
        <v>727</v>
      </c>
      <c r="G433" s="221" t="s">
        <v>210</v>
      </c>
      <c r="H433" s="222">
        <v>0.0050000000000000001</v>
      </c>
      <c r="I433" s="223"/>
      <c r="J433" s="224">
        <f>ROUND(I433*H433,2)</f>
        <v>0</v>
      </c>
      <c r="K433" s="225"/>
      <c r="L433" s="43"/>
      <c r="M433" s="226" t="s">
        <v>1</v>
      </c>
      <c r="N433" s="227" t="s">
        <v>39</v>
      </c>
      <c r="O433" s="90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0" t="s">
        <v>232</v>
      </c>
      <c r="AT433" s="230" t="s">
        <v>155</v>
      </c>
      <c r="AU433" s="230" t="s">
        <v>84</v>
      </c>
      <c r="AY433" s="16" t="s">
        <v>153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6" t="s">
        <v>82</v>
      </c>
      <c r="BK433" s="231">
        <f>ROUND(I433*H433,2)</f>
        <v>0</v>
      </c>
      <c r="BL433" s="16" t="s">
        <v>232</v>
      </c>
      <c r="BM433" s="230" t="s">
        <v>728</v>
      </c>
    </row>
    <row r="434" s="12" customFormat="1" ht="22.8" customHeight="1">
      <c r="A434" s="12"/>
      <c r="B434" s="202"/>
      <c r="C434" s="203"/>
      <c r="D434" s="204" t="s">
        <v>73</v>
      </c>
      <c r="E434" s="216" t="s">
        <v>729</v>
      </c>
      <c r="F434" s="216" t="s">
        <v>730</v>
      </c>
      <c r="G434" s="203"/>
      <c r="H434" s="203"/>
      <c r="I434" s="206"/>
      <c r="J434" s="217">
        <f>BK434</f>
        <v>0</v>
      </c>
      <c r="K434" s="203"/>
      <c r="L434" s="208"/>
      <c r="M434" s="209"/>
      <c r="N434" s="210"/>
      <c r="O434" s="210"/>
      <c r="P434" s="211">
        <f>SUM(P435:P447)</f>
        <v>0</v>
      </c>
      <c r="Q434" s="210"/>
      <c r="R434" s="211">
        <f>SUM(R435:R447)</f>
        <v>0.044420000000000001</v>
      </c>
      <c r="S434" s="210"/>
      <c r="T434" s="212">
        <f>SUM(T435:T447)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3" t="s">
        <v>84</v>
      </c>
      <c r="AT434" s="214" t="s">
        <v>73</v>
      </c>
      <c r="AU434" s="214" t="s">
        <v>82</v>
      </c>
      <c r="AY434" s="213" t="s">
        <v>153</v>
      </c>
      <c r="BK434" s="215">
        <f>SUM(BK435:BK447)</f>
        <v>0</v>
      </c>
    </row>
    <row r="435" s="2" customFormat="1" ht="21.75" customHeight="1">
      <c r="A435" s="37"/>
      <c r="B435" s="38"/>
      <c r="C435" s="218" t="s">
        <v>731</v>
      </c>
      <c r="D435" s="218" t="s">
        <v>155</v>
      </c>
      <c r="E435" s="219" t="s">
        <v>732</v>
      </c>
      <c r="F435" s="220" t="s">
        <v>733</v>
      </c>
      <c r="G435" s="221" t="s">
        <v>199</v>
      </c>
      <c r="H435" s="222">
        <v>1</v>
      </c>
      <c r="I435" s="223"/>
      <c r="J435" s="224">
        <f>ROUND(I435*H435,2)</f>
        <v>0</v>
      </c>
      <c r="K435" s="225"/>
      <c r="L435" s="43"/>
      <c r="M435" s="226" t="s">
        <v>1</v>
      </c>
      <c r="N435" s="227" t="s">
        <v>39</v>
      </c>
      <c r="O435" s="90"/>
      <c r="P435" s="228">
        <f>O435*H435</f>
        <v>0</v>
      </c>
      <c r="Q435" s="228">
        <v>0.0018699999999999999</v>
      </c>
      <c r="R435" s="228">
        <f>Q435*H435</f>
        <v>0.0018699999999999999</v>
      </c>
      <c r="S435" s="228">
        <v>0</v>
      </c>
      <c r="T435" s="229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0" t="s">
        <v>232</v>
      </c>
      <c r="AT435" s="230" t="s">
        <v>155</v>
      </c>
      <c r="AU435" s="230" t="s">
        <v>84</v>
      </c>
      <c r="AY435" s="16" t="s">
        <v>153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6" t="s">
        <v>82</v>
      </c>
      <c r="BK435" s="231">
        <f>ROUND(I435*H435,2)</f>
        <v>0</v>
      </c>
      <c r="BL435" s="16" t="s">
        <v>232</v>
      </c>
      <c r="BM435" s="230" t="s">
        <v>734</v>
      </c>
    </row>
    <row r="436" s="13" customFormat="1">
      <c r="A436" s="13"/>
      <c r="B436" s="232"/>
      <c r="C436" s="233"/>
      <c r="D436" s="234" t="s">
        <v>161</v>
      </c>
      <c r="E436" s="235" t="s">
        <v>1</v>
      </c>
      <c r="F436" s="236" t="s">
        <v>82</v>
      </c>
      <c r="G436" s="233"/>
      <c r="H436" s="237">
        <v>1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161</v>
      </c>
      <c r="AU436" s="243" t="s">
        <v>84</v>
      </c>
      <c r="AV436" s="13" t="s">
        <v>84</v>
      </c>
      <c r="AW436" s="13" t="s">
        <v>31</v>
      </c>
      <c r="AX436" s="13" t="s">
        <v>82</v>
      </c>
      <c r="AY436" s="243" t="s">
        <v>153</v>
      </c>
    </row>
    <row r="437" s="2" customFormat="1" ht="21.75" customHeight="1">
      <c r="A437" s="37"/>
      <c r="B437" s="38"/>
      <c r="C437" s="244" t="s">
        <v>735</v>
      </c>
      <c r="D437" s="244" t="s">
        <v>207</v>
      </c>
      <c r="E437" s="245" t="s">
        <v>736</v>
      </c>
      <c r="F437" s="246" t="s">
        <v>737</v>
      </c>
      <c r="G437" s="247" t="s">
        <v>199</v>
      </c>
      <c r="H437" s="248">
        <v>1</v>
      </c>
      <c r="I437" s="249"/>
      <c r="J437" s="250">
        <f>ROUND(I437*H437,2)</f>
        <v>0</v>
      </c>
      <c r="K437" s="251"/>
      <c r="L437" s="252"/>
      <c r="M437" s="253" t="s">
        <v>1</v>
      </c>
      <c r="N437" s="254" t="s">
        <v>39</v>
      </c>
      <c r="O437" s="90"/>
      <c r="P437" s="228">
        <f>O437*H437</f>
        <v>0</v>
      </c>
      <c r="Q437" s="228">
        <v>0.0149</v>
      </c>
      <c r="R437" s="228">
        <f>Q437*H437</f>
        <v>0.0149</v>
      </c>
      <c r="S437" s="228">
        <v>0</v>
      </c>
      <c r="T437" s="229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0" t="s">
        <v>314</v>
      </c>
      <c r="AT437" s="230" t="s">
        <v>207</v>
      </c>
      <c r="AU437" s="230" t="s">
        <v>84</v>
      </c>
      <c r="AY437" s="16" t="s">
        <v>153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6" t="s">
        <v>82</v>
      </c>
      <c r="BK437" s="231">
        <f>ROUND(I437*H437,2)</f>
        <v>0</v>
      </c>
      <c r="BL437" s="16" t="s">
        <v>232</v>
      </c>
      <c r="BM437" s="230" t="s">
        <v>738</v>
      </c>
    </row>
    <row r="438" s="2" customFormat="1" ht="21.75" customHeight="1">
      <c r="A438" s="37"/>
      <c r="B438" s="38"/>
      <c r="C438" s="244" t="s">
        <v>739</v>
      </c>
      <c r="D438" s="244" t="s">
        <v>207</v>
      </c>
      <c r="E438" s="245" t="s">
        <v>740</v>
      </c>
      <c r="F438" s="246" t="s">
        <v>741</v>
      </c>
      <c r="G438" s="247" t="s">
        <v>199</v>
      </c>
      <c r="H438" s="248">
        <v>1</v>
      </c>
      <c r="I438" s="249"/>
      <c r="J438" s="250">
        <f>ROUND(I438*H438,2)</f>
        <v>0</v>
      </c>
      <c r="K438" s="251"/>
      <c r="L438" s="252"/>
      <c r="M438" s="253" t="s">
        <v>1</v>
      </c>
      <c r="N438" s="254" t="s">
        <v>39</v>
      </c>
      <c r="O438" s="90"/>
      <c r="P438" s="228">
        <f>O438*H438</f>
        <v>0</v>
      </c>
      <c r="Q438" s="228">
        <v>0.00022000000000000001</v>
      </c>
      <c r="R438" s="228">
        <f>Q438*H438</f>
        <v>0.00022000000000000001</v>
      </c>
      <c r="S438" s="228">
        <v>0</v>
      </c>
      <c r="T438" s="229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0" t="s">
        <v>314</v>
      </c>
      <c r="AT438" s="230" t="s">
        <v>207</v>
      </c>
      <c r="AU438" s="230" t="s">
        <v>84</v>
      </c>
      <c r="AY438" s="16" t="s">
        <v>153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6" t="s">
        <v>82</v>
      </c>
      <c r="BK438" s="231">
        <f>ROUND(I438*H438,2)</f>
        <v>0</v>
      </c>
      <c r="BL438" s="16" t="s">
        <v>232</v>
      </c>
      <c r="BM438" s="230" t="s">
        <v>742</v>
      </c>
    </row>
    <row r="439" s="13" customFormat="1">
      <c r="A439" s="13"/>
      <c r="B439" s="232"/>
      <c r="C439" s="233"/>
      <c r="D439" s="234" t="s">
        <v>161</v>
      </c>
      <c r="E439" s="235" t="s">
        <v>1</v>
      </c>
      <c r="F439" s="236" t="s">
        <v>82</v>
      </c>
      <c r="G439" s="233"/>
      <c r="H439" s="237">
        <v>1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161</v>
      </c>
      <c r="AU439" s="243" t="s">
        <v>84</v>
      </c>
      <c r="AV439" s="13" t="s">
        <v>84</v>
      </c>
      <c r="AW439" s="13" t="s">
        <v>31</v>
      </c>
      <c r="AX439" s="13" t="s">
        <v>82</v>
      </c>
      <c r="AY439" s="243" t="s">
        <v>153</v>
      </c>
    </row>
    <row r="440" s="2" customFormat="1" ht="21.75" customHeight="1">
      <c r="A440" s="37"/>
      <c r="B440" s="38"/>
      <c r="C440" s="218" t="s">
        <v>743</v>
      </c>
      <c r="D440" s="218" t="s">
        <v>155</v>
      </c>
      <c r="E440" s="219" t="s">
        <v>744</v>
      </c>
      <c r="F440" s="220" t="s">
        <v>745</v>
      </c>
      <c r="G440" s="221" t="s">
        <v>746</v>
      </c>
      <c r="H440" s="222">
        <v>1</v>
      </c>
      <c r="I440" s="223"/>
      <c r="J440" s="224">
        <f>ROUND(I440*H440,2)</f>
        <v>0</v>
      </c>
      <c r="K440" s="225"/>
      <c r="L440" s="43"/>
      <c r="M440" s="226" t="s">
        <v>1</v>
      </c>
      <c r="N440" s="227" t="s">
        <v>39</v>
      </c>
      <c r="O440" s="90"/>
      <c r="P440" s="228">
        <f>O440*H440</f>
        <v>0</v>
      </c>
      <c r="Q440" s="228">
        <v>0.00173</v>
      </c>
      <c r="R440" s="228">
        <f>Q440*H440</f>
        <v>0.00173</v>
      </c>
      <c r="S440" s="228">
        <v>0</v>
      </c>
      <c r="T440" s="229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30" t="s">
        <v>232</v>
      </c>
      <c r="AT440" s="230" t="s">
        <v>155</v>
      </c>
      <c r="AU440" s="230" t="s">
        <v>84</v>
      </c>
      <c r="AY440" s="16" t="s">
        <v>153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6" t="s">
        <v>82</v>
      </c>
      <c r="BK440" s="231">
        <f>ROUND(I440*H440,2)</f>
        <v>0</v>
      </c>
      <c r="BL440" s="16" t="s">
        <v>232</v>
      </c>
      <c r="BM440" s="230" t="s">
        <v>747</v>
      </c>
    </row>
    <row r="441" s="13" customFormat="1">
      <c r="A441" s="13"/>
      <c r="B441" s="232"/>
      <c r="C441" s="233"/>
      <c r="D441" s="234" t="s">
        <v>161</v>
      </c>
      <c r="E441" s="235" t="s">
        <v>1</v>
      </c>
      <c r="F441" s="236" t="s">
        <v>82</v>
      </c>
      <c r="G441" s="233"/>
      <c r="H441" s="237">
        <v>1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161</v>
      </c>
      <c r="AU441" s="243" t="s">
        <v>84</v>
      </c>
      <c r="AV441" s="13" t="s">
        <v>84</v>
      </c>
      <c r="AW441" s="13" t="s">
        <v>31</v>
      </c>
      <c r="AX441" s="13" t="s">
        <v>82</v>
      </c>
      <c r="AY441" s="243" t="s">
        <v>153</v>
      </c>
    </row>
    <row r="442" s="2" customFormat="1" ht="16.5" customHeight="1">
      <c r="A442" s="37"/>
      <c r="B442" s="38"/>
      <c r="C442" s="244" t="s">
        <v>748</v>
      </c>
      <c r="D442" s="244" t="s">
        <v>207</v>
      </c>
      <c r="E442" s="245" t="s">
        <v>749</v>
      </c>
      <c r="F442" s="246" t="s">
        <v>750</v>
      </c>
      <c r="G442" s="247" t="s">
        <v>199</v>
      </c>
      <c r="H442" s="248">
        <v>1</v>
      </c>
      <c r="I442" s="249"/>
      <c r="J442" s="250">
        <f>ROUND(I442*H442,2)</f>
        <v>0</v>
      </c>
      <c r="K442" s="251"/>
      <c r="L442" s="252"/>
      <c r="M442" s="253" t="s">
        <v>1</v>
      </c>
      <c r="N442" s="254" t="s">
        <v>39</v>
      </c>
      <c r="O442" s="90"/>
      <c r="P442" s="228">
        <f>O442*H442</f>
        <v>0</v>
      </c>
      <c r="Q442" s="228">
        <v>0.0135</v>
      </c>
      <c r="R442" s="228">
        <f>Q442*H442</f>
        <v>0.0135</v>
      </c>
      <c r="S442" s="228">
        <v>0</v>
      </c>
      <c r="T442" s="229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0" t="s">
        <v>314</v>
      </c>
      <c r="AT442" s="230" t="s">
        <v>207</v>
      </c>
      <c r="AU442" s="230" t="s">
        <v>84</v>
      </c>
      <c r="AY442" s="16" t="s">
        <v>153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6" t="s">
        <v>82</v>
      </c>
      <c r="BK442" s="231">
        <f>ROUND(I442*H442,2)</f>
        <v>0</v>
      </c>
      <c r="BL442" s="16" t="s">
        <v>232</v>
      </c>
      <c r="BM442" s="230" t="s">
        <v>751</v>
      </c>
    </row>
    <row r="443" s="2" customFormat="1" ht="44.25" customHeight="1">
      <c r="A443" s="37"/>
      <c r="B443" s="38"/>
      <c r="C443" s="218" t="s">
        <v>752</v>
      </c>
      <c r="D443" s="218" t="s">
        <v>155</v>
      </c>
      <c r="E443" s="219" t="s">
        <v>753</v>
      </c>
      <c r="F443" s="220" t="s">
        <v>754</v>
      </c>
      <c r="G443" s="221" t="s">
        <v>746</v>
      </c>
      <c r="H443" s="222">
        <v>1</v>
      </c>
      <c r="I443" s="223"/>
      <c r="J443" s="224">
        <f>ROUND(I443*H443,2)</f>
        <v>0</v>
      </c>
      <c r="K443" s="225"/>
      <c r="L443" s="43"/>
      <c r="M443" s="226" t="s">
        <v>1</v>
      </c>
      <c r="N443" s="227" t="s">
        <v>39</v>
      </c>
      <c r="O443" s="90"/>
      <c r="P443" s="228">
        <f>O443*H443</f>
        <v>0</v>
      </c>
      <c r="Q443" s="228">
        <v>0.010659999999999999</v>
      </c>
      <c r="R443" s="228">
        <f>Q443*H443</f>
        <v>0.010659999999999999</v>
      </c>
      <c r="S443" s="228">
        <v>0</v>
      </c>
      <c r="T443" s="229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0" t="s">
        <v>232</v>
      </c>
      <c r="AT443" s="230" t="s">
        <v>155</v>
      </c>
      <c r="AU443" s="230" t="s">
        <v>84</v>
      </c>
      <c r="AY443" s="16" t="s">
        <v>153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6" t="s">
        <v>82</v>
      </c>
      <c r="BK443" s="231">
        <f>ROUND(I443*H443,2)</f>
        <v>0</v>
      </c>
      <c r="BL443" s="16" t="s">
        <v>232</v>
      </c>
      <c r="BM443" s="230" t="s">
        <v>755</v>
      </c>
    </row>
    <row r="444" s="13" customFormat="1">
      <c r="A444" s="13"/>
      <c r="B444" s="232"/>
      <c r="C444" s="233"/>
      <c r="D444" s="234" t="s">
        <v>161</v>
      </c>
      <c r="E444" s="235" t="s">
        <v>1</v>
      </c>
      <c r="F444" s="236" t="s">
        <v>82</v>
      </c>
      <c r="G444" s="233"/>
      <c r="H444" s="237">
        <v>1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161</v>
      </c>
      <c r="AU444" s="243" t="s">
        <v>84</v>
      </c>
      <c r="AV444" s="13" t="s">
        <v>84</v>
      </c>
      <c r="AW444" s="13" t="s">
        <v>31</v>
      </c>
      <c r="AX444" s="13" t="s">
        <v>82</v>
      </c>
      <c r="AY444" s="243" t="s">
        <v>153</v>
      </c>
    </row>
    <row r="445" s="2" customFormat="1" ht="21.75" customHeight="1">
      <c r="A445" s="37"/>
      <c r="B445" s="38"/>
      <c r="C445" s="218" t="s">
        <v>756</v>
      </c>
      <c r="D445" s="218" t="s">
        <v>155</v>
      </c>
      <c r="E445" s="219" t="s">
        <v>757</v>
      </c>
      <c r="F445" s="220" t="s">
        <v>758</v>
      </c>
      <c r="G445" s="221" t="s">
        <v>746</v>
      </c>
      <c r="H445" s="222">
        <v>1</v>
      </c>
      <c r="I445" s="223"/>
      <c r="J445" s="224">
        <f>ROUND(I445*H445,2)</f>
        <v>0</v>
      </c>
      <c r="K445" s="225"/>
      <c r="L445" s="43"/>
      <c r="M445" s="226" t="s">
        <v>1</v>
      </c>
      <c r="N445" s="227" t="s">
        <v>39</v>
      </c>
      <c r="O445" s="90"/>
      <c r="P445" s="228">
        <f>O445*H445</f>
        <v>0</v>
      </c>
      <c r="Q445" s="228">
        <v>0.0015399999999999999</v>
      </c>
      <c r="R445" s="228">
        <f>Q445*H445</f>
        <v>0.0015399999999999999</v>
      </c>
      <c r="S445" s="228">
        <v>0</v>
      </c>
      <c r="T445" s="229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0" t="s">
        <v>232</v>
      </c>
      <c r="AT445" s="230" t="s">
        <v>155</v>
      </c>
      <c r="AU445" s="230" t="s">
        <v>84</v>
      </c>
      <c r="AY445" s="16" t="s">
        <v>153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6" t="s">
        <v>82</v>
      </c>
      <c r="BK445" s="231">
        <f>ROUND(I445*H445,2)</f>
        <v>0</v>
      </c>
      <c r="BL445" s="16" t="s">
        <v>232</v>
      </c>
      <c r="BM445" s="230" t="s">
        <v>759</v>
      </c>
    </row>
    <row r="446" s="13" customFormat="1">
      <c r="A446" s="13"/>
      <c r="B446" s="232"/>
      <c r="C446" s="233"/>
      <c r="D446" s="234" t="s">
        <v>161</v>
      </c>
      <c r="E446" s="235" t="s">
        <v>1</v>
      </c>
      <c r="F446" s="236" t="s">
        <v>82</v>
      </c>
      <c r="G446" s="233"/>
      <c r="H446" s="237">
        <v>1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161</v>
      </c>
      <c r="AU446" s="243" t="s">
        <v>84</v>
      </c>
      <c r="AV446" s="13" t="s">
        <v>84</v>
      </c>
      <c r="AW446" s="13" t="s">
        <v>31</v>
      </c>
      <c r="AX446" s="13" t="s">
        <v>82</v>
      </c>
      <c r="AY446" s="243" t="s">
        <v>153</v>
      </c>
    </row>
    <row r="447" s="2" customFormat="1" ht="44.25" customHeight="1">
      <c r="A447" s="37"/>
      <c r="B447" s="38"/>
      <c r="C447" s="218" t="s">
        <v>167</v>
      </c>
      <c r="D447" s="218" t="s">
        <v>155</v>
      </c>
      <c r="E447" s="219" t="s">
        <v>760</v>
      </c>
      <c r="F447" s="220" t="s">
        <v>761</v>
      </c>
      <c r="G447" s="221" t="s">
        <v>210</v>
      </c>
      <c r="H447" s="222">
        <v>0.043999999999999997</v>
      </c>
      <c r="I447" s="223"/>
      <c r="J447" s="224">
        <f>ROUND(I447*H447,2)</f>
        <v>0</v>
      </c>
      <c r="K447" s="225"/>
      <c r="L447" s="43"/>
      <c r="M447" s="226" t="s">
        <v>1</v>
      </c>
      <c r="N447" s="227" t="s">
        <v>39</v>
      </c>
      <c r="O447" s="90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30" t="s">
        <v>232</v>
      </c>
      <c r="AT447" s="230" t="s">
        <v>155</v>
      </c>
      <c r="AU447" s="230" t="s">
        <v>84</v>
      </c>
      <c r="AY447" s="16" t="s">
        <v>153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6" t="s">
        <v>82</v>
      </c>
      <c r="BK447" s="231">
        <f>ROUND(I447*H447,2)</f>
        <v>0</v>
      </c>
      <c r="BL447" s="16" t="s">
        <v>232</v>
      </c>
      <c r="BM447" s="230" t="s">
        <v>762</v>
      </c>
    </row>
    <row r="448" s="12" customFormat="1" ht="22.8" customHeight="1">
      <c r="A448" s="12"/>
      <c r="B448" s="202"/>
      <c r="C448" s="203"/>
      <c r="D448" s="204" t="s">
        <v>73</v>
      </c>
      <c r="E448" s="216" t="s">
        <v>763</v>
      </c>
      <c r="F448" s="216" t="s">
        <v>764</v>
      </c>
      <c r="G448" s="203"/>
      <c r="H448" s="203"/>
      <c r="I448" s="206"/>
      <c r="J448" s="217">
        <f>BK448</f>
        <v>0</v>
      </c>
      <c r="K448" s="203"/>
      <c r="L448" s="208"/>
      <c r="M448" s="209"/>
      <c r="N448" s="210"/>
      <c r="O448" s="210"/>
      <c r="P448" s="211">
        <f>SUM(P449:P465)</f>
        <v>0</v>
      </c>
      <c r="Q448" s="210"/>
      <c r="R448" s="211">
        <f>SUM(R449:R465)</f>
        <v>1.1067320000000001</v>
      </c>
      <c r="S448" s="210"/>
      <c r="T448" s="212">
        <f>SUM(T449:T465)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13" t="s">
        <v>84</v>
      </c>
      <c r="AT448" s="214" t="s">
        <v>73</v>
      </c>
      <c r="AU448" s="214" t="s">
        <v>82</v>
      </c>
      <c r="AY448" s="213" t="s">
        <v>153</v>
      </c>
      <c r="BK448" s="215">
        <f>SUM(BK449:BK465)</f>
        <v>0</v>
      </c>
    </row>
    <row r="449" s="2" customFormat="1" ht="44.25" customHeight="1">
      <c r="A449" s="37"/>
      <c r="B449" s="38"/>
      <c r="C449" s="218" t="s">
        <v>765</v>
      </c>
      <c r="D449" s="218" t="s">
        <v>155</v>
      </c>
      <c r="E449" s="219" t="s">
        <v>766</v>
      </c>
      <c r="F449" s="220" t="s">
        <v>767</v>
      </c>
      <c r="G449" s="221" t="s">
        <v>287</v>
      </c>
      <c r="H449" s="222">
        <v>43.399999999999999</v>
      </c>
      <c r="I449" s="223"/>
      <c r="J449" s="224">
        <f>ROUND(I449*H449,2)</f>
        <v>0</v>
      </c>
      <c r="K449" s="225"/>
      <c r="L449" s="43"/>
      <c r="M449" s="226" t="s">
        <v>1</v>
      </c>
      <c r="N449" s="227" t="s">
        <v>39</v>
      </c>
      <c r="O449" s="90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0" t="s">
        <v>232</v>
      </c>
      <c r="AT449" s="230" t="s">
        <v>155</v>
      </c>
      <c r="AU449" s="230" t="s">
        <v>84</v>
      </c>
      <c r="AY449" s="16" t="s">
        <v>153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6" t="s">
        <v>82</v>
      </c>
      <c r="BK449" s="231">
        <f>ROUND(I449*H449,2)</f>
        <v>0</v>
      </c>
      <c r="BL449" s="16" t="s">
        <v>232</v>
      </c>
      <c r="BM449" s="230" t="s">
        <v>768</v>
      </c>
    </row>
    <row r="450" s="13" customFormat="1">
      <c r="A450" s="13"/>
      <c r="B450" s="232"/>
      <c r="C450" s="233"/>
      <c r="D450" s="234" t="s">
        <v>161</v>
      </c>
      <c r="E450" s="235" t="s">
        <v>1</v>
      </c>
      <c r="F450" s="236" t="s">
        <v>769</v>
      </c>
      <c r="G450" s="233"/>
      <c r="H450" s="237">
        <v>43.399999999999999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161</v>
      </c>
      <c r="AU450" s="243" t="s">
        <v>84</v>
      </c>
      <c r="AV450" s="13" t="s">
        <v>84</v>
      </c>
      <c r="AW450" s="13" t="s">
        <v>31</v>
      </c>
      <c r="AX450" s="13" t="s">
        <v>82</v>
      </c>
      <c r="AY450" s="243" t="s">
        <v>153</v>
      </c>
    </row>
    <row r="451" s="2" customFormat="1" ht="55.5" customHeight="1">
      <c r="A451" s="37"/>
      <c r="B451" s="38"/>
      <c r="C451" s="218" t="s">
        <v>770</v>
      </c>
      <c r="D451" s="218" t="s">
        <v>155</v>
      </c>
      <c r="E451" s="219" t="s">
        <v>771</v>
      </c>
      <c r="F451" s="220" t="s">
        <v>772</v>
      </c>
      <c r="G451" s="221" t="s">
        <v>287</v>
      </c>
      <c r="H451" s="222">
        <v>75.799999999999997</v>
      </c>
      <c r="I451" s="223"/>
      <c r="J451" s="224">
        <f>ROUND(I451*H451,2)</f>
        <v>0</v>
      </c>
      <c r="K451" s="225"/>
      <c r="L451" s="43"/>
      <c r="M451" s="226" t="s">
        <v>1</v>
      </c>
      <c r="N451" s="227" t="s">
        <v>39</v>
      </c>
      <c r="O451" s="90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0" t="s">
        <v>232</v>
      </c>
      <c r="AT451" s="230" t="s">
        <v>155</v>
      </c>
      <c r="AU451" s="230" t="s">
        <v>84</v>
      </c>
      <c r="AY451" s="16" t="s">
        <v>153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6" t="s">
        <v>82</v>
      </c>
      <c r="BK451" s="231">
        <f>ROUND(I451*H451,2)</f>
        <v>0</v>
      </c>
      <c r="BL451" s="16" t="s">
        <v>232</v>
      </c>
      <c r="BM451" s="230" t="s">
        <v>773</v>
      </c>
    </row>
    <row r="452" s="13" customFormat="1">
      <c r="A452" s="13"/>
      <c r="B452" s="232"/>
      <c r="C452" s="233"/>
      <c r="D452" s="234" t="s">
        <v>161</v>
      </c>
      <c r="E452" s="235" t="s">
        <v>1</v>
      </c>
      <c r="F452" s="236" t="s">
        <v>774</v>
      </c>
      <c r="G452" s="233"/>
      <c r="H452" s="237">
        <v>75.799999999999997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161</v>
      </c>
      <c r="AU452" s="243" t="s">
        <v>84</v>
      </c>
      <c r="AV452" s="13" t="s">
        <v>84</v>
      </c>
      <c r="AW452" s="13" t="s">
        <v>31</v>
      </c>
      <c r="AX452" s="13" t="s">
        <v>82</v>
      </c>
      <c r="AY452" s="243" t="s">
        <v>153</v>
      </c>
    </row>
    <row r="453" s="2" customFormat="1" ht="21.75" customHeight="1">
      <c r="A453" s="37"/>
      <c r="B453" s="38"/>
      <c r="C453" s="244" t="s">
        <v>775</v>
      </c>
      <c r="D453" s="244" t="s">
        <v>207</v>
      </c>
      <c r="E453" s="245" t="s">
        <v>776</v>
      </c>
      <c r="F453" s="246" t="s">
        <v>777</v>
      </c>
      <c r="G453" s="247" t="s">
        <v>171</v>
      </c>
      <c r="H453" s="248">
        <v>0.24199999999999999</v>
      </c>
      <c r="I453" s="249"/>
      <c r="J453" s="250">
        <f>ROUND(I453*H453,2)</f>
        <v>0</v>
      </c>
      <c r="K453" s="251"/>
      <c r="L453" s="252"/>
      <c r="M453" s="253" t="s">
        <v>1</v>
      </c>
      <c r="N453" s="254" t="s">
        <v>39</v>
      </c>
      <c r="O453" s="90"/>
      <c r="P453" s="228">
        <f>O453*H453</f>
        <v>0</v>
      </c>
      <c r="Q453" s="228">
        <v>0.55000000000000004</v>
      </c>
      <c r="R453" s="228">
        <f>Q453*H453</f>
        <v>0.1331</v>
      </c>
      <c r="S453" s="228">
        <v>0</v>
      </c>
      <c r="T453" s="229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30" t="s">
        <v>314</v>
      </c>
      <c r="AT453" s="230" t="s">
        <v>207</v>
      </c>
      <c r="AU453" s="230" t="s">
        <v>84</v>
      </c>
      <c r="AY453" s="16" t="s">
        <v>153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6" t="s">
        <v>82</v>
      </c>
      <c r="BK453" s="231">
        <f>ROUND(I453*H453,2)</f>
        <v>0</v>
      </c>
      <c r="BL453" s="16" t="s">
        <v>232</v>
      </c>
      <c r="BM453" s="230" t="s">
        <v>778</v>
      </c>
    </row>
    <row r="454" s="13" customFormat="1">
      <c r="A454" s="13"/>
      <c r="B454" s="232"/>
      <c r="C454" s="233"/>
      <c r="D454" s="234" t="s">
        <v>161</v>
      </c>
      <c r="E454" s="235" t="s">
        <v>1</v>
      </c>
      <c r="F454" s="236" t="s">
        <v>779</v>
      </c>
      <c r="G454" s="233"/>
      <c r="H454" s="237">
        <v>0.24199999999999999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161</v>
      </c>
      <c r="AU454" s="243" t="s">
        <v>84</v>
      </c>
      <c r="AV454" s="13" t="s">
        <v>84</v>
      </c>
      <c r="AW454" s="13" t="s">
        <v>31</v>
      </c>
      <c r="AX454" s="13" t="s">
        <v>82</v>
      </c>
      <c r="AY454" s="243" t="s">
        <v>153</v>
      </c>
    </row>
    <row r="455" s="2" customFormat="1" ht="21.75" customHeight="1">
      <c r="A455" s="37"/>
      <c r="B455" s="38"/>
      <c r="C455" s="244" t="s">
        <v>780</v>
      </c>
      <c r="D455" s="244" t="s">
        <v>207</v>
      </c>
      <c r="E455" s="245" t="s">
        <v>781</v>
      </c>
      <c r="F455" s="246" t="s">
        <v>782</v>
      </c>
      <c r="G455" s="247" t="s">
        <v>171</v>
      </c>
      <c r="H455" s="248">
        <v>0.23400000000000001</v>
      </c>
      <c r="I455" s="249"/>
      <c r="J455" s="250">
        <f>ROUND(I455*H455,2)</f>
        <v>0</v>
      </c>
      <c r="K455" s="251"/>
      <c r="L455" s="252"/>
      <c r="M455" s="253" t="s">
        <v>1</v>
      </c>
      <c r="N455" s="254" t="s">
        <v>39</v>
      </c>
      <c r="O455" s="90"/>
      <c r="P455" s="228">
        <f>O455*H455</f>
        <v>0</v>
      </c>
      <c r="Q455" s="228">
        <v>0.55000000000000004</v>
      </c>
      <c r="R455" s="228">
        <f>Q455*H455</f>
        <v>0.12870000000000001</v>
      </c>
      <c r="S455" s="228">
        <v>0</v>
      </c>
      <c r="T455" s="229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0" t="s">
        <v>314</v>
      </c>
      <c r="AT455" s="230" t="s">
        <v>207</v>
      </c>
      <c r="AU455" s="230" t="s">
        <v>84</v>
      </c>
      <c r="AY455" s="16" t="s">
        <v>153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6" t="s">
        <v>82</v>
      </c>
      <c r="BK455" s="231">
        <f>ROUND(I455*H455,2)</f>
        <v>0</v>
      </c>
      <c r="BL455" s="16" t="s">
        <v>232</v>
      </c>
      <c r="BM455" s="230" t="s">
        <v>783</v>
      </c>
    </row>
    <row r="456" s="13" customFormat="1">
      <c r="A456" s="13"/>
      <c r="B456" s="232"/>
      <c r="C456" s="233"/>
      <c r="D456" s="234" t="s">
        <v>161</v>
      </c>
      <c r="E456" s="235" t="s">
        <v>1</v>
      </c>
      <c r="F456" s="236" t="s">
        <v>784</v>
      </c>
      <c r="G456" s="233"/>
      <c r="H456" s="237">
        <v>0.23400000000000001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161</v>
      </c>
      <c r="AU456" s="243" t="s">
        <v>84</v>
      </c>
      <c r="AV456" s="13" t="s">
        <v>84</v>
      </c>
      <c r="AW456" s="13" t="s">
        <v>31</v>
      </c>
      <c r="AX456" s="13" t="s">
        <v>82</v>
      </c>
      <c r="AY456" s="243" t="s">
        <v>153</v>
      </c>
    </row>
    <row r="457" s="2" customFormat="1" ht="21.75" customHeight="1">
      <c r="A457" s="37"/>
      <c r="B457" s="38"/>
      <c r="C457" s="244" t="s">
        <v>785</v>
      </c>
      <c r="D457" s="244" t="s">
        <v>207</v>
      </c>
      <c r="E457" s="245" t="s">
        <v>786</v>
      </c>
      <c r="F457" s="246" t="s">
        <v>787</v>
      </c>
      <c r="G457" s="247" t="s">
        <v>171</v>
      </c>
      <c r="H457" s="248">
        <v>0.95399999999999996</v>
      </c>
      <c r="I457" s="249"/>
      <c r="J457" s="250">
        <f>ROUND(I457*H457,2)</f>
        <v>0</v>
      </c>
      <c r="K457" s="251"/>
      <c r="L457" s="252"/>
      <c r="M457" s="253" t="s">
        <v>1</v>
      </c>
      <c r="N457" s="254" t="s">
        <v>39</v>
      </c>
      <c r="O457" s="90"/>
      <c r="P457" s="228">
        <f>O457*H457</f>
        <v>0</v>
      </c>
      <c r="Q457" s="228">
        <v>0.55000000000000004</v>
      </c>
      <c r="R457" s="228">
        <f>Q457*H457</f>
        <v>0.52470000000000006</v>
      </c>
      <c r="S457" s="228">
        <v>0</v>
      </c>
      <c r="T457" s="229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0" t="s">
        <v>314</v>
      </c>
      <c r="AT457" s="230" t="s">
        <v>207</v>
      </c>
      <c r="AU457" s="230" t="s">
        <v>84</v>
      </c>
      <c r="AY457" s="16" t="s">
        <v>153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6" t="s">
        <v>82</v>
      </c>
      <c r="BK457" s="231">
        <f>ROUND(I457*H457,2)</f>
        <v>0</v>
      </c>
      <c r="BL457" s="16" t="s">
        <v>232</v>
      </c>
      <c r="BM457" s="230" t="s">
        <v>788</v>
      </c>
    </row>
    <row r="458" s="13" customFormat="1">
      <c r="A458" s="13"/>
      <c r="B458" s="232"/>
      <c r="C458" s="233"/>
      <c r="D458" s="234" t="s">
        <v>161</v>
      </c>
      <c r="E458" s="235" t="s">
        <v>1</v>
      </c>
      <c r="F458" s="236" t="s">
        <v>789</v>
      </c>
      <c r="G458" s="233"/>
      <c r="H458" s="237">
        <v>0.95399999999999996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161</v>
      </c>
      <c r="AU458" s="243" t="s">
        <v>84</v>
      </c>
      <c r="AV458" s="13" t="s">
        <v>84</v>
      </c>
      <c r="AW458" s="13" t="s">
        <v>31</v>
      </c>
      <c r="AX458" s="13" t="s">
        <v>82</v>
      </c>
      <c r="AY458" s="243" t="s">
        <v>153</v>
      </c>
    </row>
    <row r="459" s="2" customFormat="1" ht="33" customHeight="1">
      <c r="A459" s="37"/>
      <c r="B459" s="38"/>
      <c r="C459" s="218" t="s">
        <v>790</v>
      </c>
      <c r="D459" s="218" t="s">
        <v>155</v>
      </c>
      <c r="E459" s="219" t="s">
        <v>791</v>
      </c>
      <c r="F459" s="220" t="s">
        <v>792</v>
      </c>
      <c r="G459" s="221" t="s">
        <v>260</v>
      </c>
      <c r="H459" s="222">
        <v>49.5</v>
      </c>
      <c r="I459" s="223"/>
      <c r="J459" s="224">
        <f>ROUND(I459*H459,2)</f>
        <v>0</v>
      </c>
      <c r="K459" s="225"/>
      <c r="L459" s="43"/>
      <c r="M459" s="226" t="s">
        <v>1</v>
      </c>
      <c r="N459" s="227" t="s">
        <v>39</v>
      </c>
      <c r="O459" s="90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30" t="s">
        <v>232</v>
      </c>
      <c r="AT459" s="230" t="s">
        <v>155</v>
      </c>
      <c r="AU459" s="230" t="s">
        <v>84</v>
      </c>
      <c r="AY459" s="16" t="s">
        <v>153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6" t="s">
        <v>82</v>
      </c>
      <c r="BK459" s="231">
        <f>ROUND(I459*H459,2)</f>
        <v>0</v>
      </c>
      <c r="BL459" s="16" t="s">
        <v>232</v>
      </c>
      <c r="BM459" s="230" t="s">
        <v>793</v>
      </c>
    </row>
    <row r="460" s="13" customFormat="1">
      <c r="A460" s="13"/>
      <c r="B460" s="232"/>
      <c r="C460" s="233"/>
      <c r="D460" s="234" t="s">
        <v>161</v>
      </c>
      <c r="E460" s="235" t="s">
        <v>1</v>
      </c>
      <c r="F460" s="236" t="s">
        <v>794</v>
      </c>
      <c r="G460" s="233"/>
      <c r="H460" s="237">
        <v>49.5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161</v>
      </c>
      <c r="AU460" s="243" t="s">
        <v>84</v>
      </c>
      <c r="AV460" s="13" t="s">
        <v>84</v>
      </c>
      <c r="AW460" s="13" t="s">
        <v>31</v>
      </c>
      <c r="AX460" s="13" t="s">
        <v>82</v>
      </c>
      <c r="AY460" s="243" t="s">
        <v>153</v>
      </c>
    </row>
    <row r="461" s="2" customFormat="1" ht="16.5" customHeight="1">
      <c r="A461" s="37"/>
      <c r="B461" s="38"/>
      <c r="C461" s="244" t="s">
        <v>795</v>
      </c>
      <c r="D461" s="244" t="s">
        <v>207</v>
      </c>
      <c r="E461" s="245" t="s">
        <v>796</v>
      </c>
      <c r="F461" s="246" t="s">
        <v>797</v>
      </c>
      <c r="G461" s="247" t="s">
        <v>171</v>
      </c>
      <c r="H461" s="248">
        <v>0.55200000000000005</v>
      </c>
      <c r="I461" s="249"/>
      <c r="J461" s="250">
        <f>ROUND(I461*H461,2)</f>
        <v>0</v>
      </c>
      <c r="K461" s="251"/>
      <c r="L461" s="252"/>
      <c r="M461" s="253" t="s">
        <v>1</v>
      </c>
      <c r="N461" s="254" t="s">
        <v>39</v>
      </c>
      <c r="O461" s="90"/>
      <c r="P461" s="228">
        <f>O461*H461</f>
        <v>0</v>
      </c>
      <c r="Q461" s="228">
        <v>0.55000000000000004</v>
      </c>
      <c r="R461" s="228">
        <f>Q461*H461</f>
        <v>0.30360000000000004</v>
      </c>
      <c r="S461" s="228">
        <v>0</v>
      </c>
      <c r="T461" s="229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0" t="s">
        <v>314</v>
      </c>
      <c r="AT461" s="230" t="s">
        <v>207</v>
      </c>
      <c r="AU461" s="230" t="s">
        <v>84</v>
      </c>
      <c r="AY461" s="16" t="s">
        <v>153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6" t="s">
        <v>82</v>
      </c>
      <c r="BK461" s="231">
        <f>ROUND(I461*H461,2)</f>
        <v>0</v>
      </c>
      <c r="BL461" s="16" t="s">
        <v>232</v>
      </c>
      <c r="BM461" s="230" t="s">
        <v>798</v>
      </c>
    </row>
    <row r="462" s="13" customFormat="1">
      <c r="A462" s="13"/>
      <c r="B462" s="232"/>
      <c r="C462" s="233"/>
      <c r="D462" s="234" t="s">
        <v>161</v>
      </c>
      <c r="E462" s="235" t="s">
        <v>1</v>
      </c>
      <c r="F462" s="236" t="s">
        <v>799</v>
      </c>
      <c r="G462" s="233"/>
      <c r="H462" s="237">
        <v>0.55200000000000005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161</v>
      </c>
      <c r="AU462" s="243" t="s">
        <v>84</v>
      </c>
      <c r="AV462" s="13" t="s">
        <v>84</v>
      </c>
      <c r="AW462" s="13" t="s">
        <v>31</v>
      </c>
      <c r="AX462" s="13" t="s">
        <v>82</v>
      </c>
      <c r="AY462" s="243" t="s">
        <v>153</v>
      </c>
    </row>
    <row r="463" s="2" customFormat="1" ht="16.5" customHeight="1">
      <c r="A463" s="37"/>
      <c r="B463" s="38"/>
      <c r="C463" s="244" t="s">
        <v>800</v>
      </c>
      <c r="D463" s="244" t="s">
        <v>207</v>
      </c>
      <c r="E463" s="245" t="s">
        <v>801</v>
      </c>
      <c r="F463" s="246" t="s">
        <v>802</v>
      </c>
      <c r="G463" s="247" t="s">
        <v>287</v>
      </c>
      <c r="H463" s="248">
        <v>8.4000000000000004</v>
      </c>
      <c r="I463" s="249"/>
      <c r="J463" s="250">
        <f>ROUND(I463*H463,2)</f>
        <v>0</v>
      </c>
      <c r="K463" s="251"/>
      <c r="L463" s="252"/>
      <c r="M463" s="253" t="s">
        <v>1</v>
      </c>
      <c r="N463" s="254" t="s">
        <v>39</v>
      </c>
      <c r="O463" s="90"/>
      <c r="P463" s="228">
        <f>O463*H463</f>
        <v>0</v>
      </c>
      <c r="Q463" s="228">
        <v>0.00198</v>
      </c>
      <c r="R463" s="228">
        <f>Q463*H463</f>
        <v>0.016632000000000001</v>
      </c>
      <c r="S463" s="228">
        <v>0</v>
      </c>
      <c r="T463" s="229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30" t="s">
        <v>314</v>
      </c>
      <c r="AT463" s="230" t="s">
        <v>207</v>
      </c>
      <c r="AU463" s="230" t="s">
        <v>84</v>
      </c>
      <c r="AY463" s="16" t="s">
        <v>153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6" t="s">
        <v>82</v>
      </c>
      <c r="BK463" s="231">
        <f>ROUND(I463*H463,2)</f>
        <v>0</v>
      </c>
      <c r="BL463" s="16" t="s">
        <v>232</v>
      </c>
      <c r="BM463" s="230" t="s">
        <v>803</v>
      </c>
    </row>
    <row r="464" s="13" customFormat="1">
      <c r="A464" s="13"/>
      <c r="B464" s="232"/>
      <c r="C464" s="233"/>
      <c r="D464" s="234" t="s">
        <v>161</v>
      </c>
      <c r="E464" s="235" t="s">
        <v>1</v>
      </c>
      <c r="F464" s="236" t="s">
        <v>804</v>
      </c>
      <c r="G464" s="233"/>
      <c r="H464" s="237">
        <v>8.4000000000000004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161</v>
      </c>
      <c r="AU464" s="243" t="s">
        <v>84</v>
      </c>
      <c r="AV464" s="13" t="s">
        <v>84</v>
      </c>
      <c r="AW464" s="13" t="s">
        <v>31</v>
      </c>
      <c r="AX464" s="13" t="s">
        <v>82</v>
      </c>
      <c r="AY464" s="243" t="s">
        <v>153</v>
      </c>
    </row>
    <row r="465" s="2" customFormat="1" ht="44.25" customHeight="1">
      <c r="A465" s="37"/>
      <c r="B465" s="38"/>
      <c r="C465" s="218" t="s">
        <v>805</v>
      </c>
      <c r="D465" s="218" t="s">
        <v>155</v>
      </c>
      <c r="E465" s="219" t="s">
        <v>806</v>
      </c>
      <c r="F465" s="220" t="s">
        <v>807</v>
      </c>
      <c r="G465" s="221" t="s">
        <v>210</v>
      </c>
      <c r="H465" s="222">
        <v>1.107</v>
      </c>
      <c r="I465" s="223"/>
      <c r="J465" s="224">
        <f>ROUND(I465*H465,2)</f>
        <v>0</v>
      </c>
      <c r="K465" s="225"/>
      <c r="L465" s="43"/>
      <c r="M465" s="226" t="s">
        <v>1</v>
      </c>
      <c r="N465" s="227" t="s">
        <v>39</v>
      </c>
      <c r="O465" s="90"/>
      <c r="P465" s="228">
        <f>O465*H465</f>
        <v>0</v>
      </c>
      <c r="Q465" s="228">
        <v>0</v>
      </c>
      <c r="R465" s="228">
        <f>Q465*H465</f>
        <v>0</v>
      </c>
      <c r="S465" s="228">
        <v>0</v>
      </c>
      <c r="T465" s="229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30" t="s">
        <v>232</v>
      </c>
      <c r="AT465" s="230" t="s">
        <v>155</v>
      </c>
      <c r="AU465" s="230" t="s">
        <v>84</v>
      </c>
      <c r="AY465" s="16" t="s">
        <v>153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6" t="s">
        <v>82</v>
      </c>
      <c r="BK465" s="231">
        <f>ROUND(I465*H465,2)</f>
        <v>0</v>
      </c>
      <c r="BL465" s="16" t="s">
        <v>232</v>
      </c>
      <c r="BM465" s="230" t="s">
        <v>808</v>
      </c>
    </row>
    <row r="466" s="12" customFormat="1" ht="22.8" customHeight="1">
      <c r="A466" s="12"/>
      <c r="B466" s="202"/>
      <c r="C466" s="203"/>
      <c r="D466" s="204" t="s">
        <v>73</v>
      </c>
      <c r="E466" s="216" t="s">
        <v>809</v>
      </c>
      <c r="F466" s="216" t="s">
        <v>810</v>
      </c>
      <c r="G466" s="203"/>
      <c r="H466" s="203"/>
      <c r="I466" s="206"/>
      <c r="J466" s="217">
        <f>BK466</f>
        <v>0</v>
      </c>
      <c r="K466" s="203"/>
      <c r="L466" s="208"/>
      <c r="M466" s="209"/>
      <c r="N466" s="210"/>
      <c r="O466" s="210"/>
      <c r="P466" s="211">
        <f>SUM(P467:P475)</f>
        <v>0</v>
      </c>
      <c r="Q466" s="210"/>
      <c r="R466" s="211">
        <f>SUM(R467:R475)</f>
        <v>0.10203</v>
      </c>
      <c r="S466" s="210"/>
      <c r="T466" s="212">
        <f>SUM(T467:T475)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13" t="s">
        <v>84</v>
      </c>
      <c r="AT466" s="214" t="s">
        <v>73</v>
      </c>
      <c r="AU466" s="214" t="s">
        <v>82</v>
      </c>
      <c r="AY466" s="213" t="s">
        <v>153</v>
      </c>
      <c r="BK466" s="215">
        <f>SUM(BK467:BK475)</f>
        <v>0</v>
      </c>
    </row>
    <row r="467" s="2" customFormat="1" ht="33" customHeight="1">
      <c r="A467" s="37"/>
      <c r="B467" s="38"/>
      <c r="C467" s="218" t="s">
        <v>811</v>
      </c>
      <c r="D467" s="218" t="s">
        <v>155</v>
      </c>
      <c r="E467" s="219" t="s">
        <v>812</v>
      </c>
      <c r="F467" s="220" t="s">
        <v>813</v>
      </c>
      <c r="G467" s="221" t="s">
        <v>287</v>
      </c>
      <c r="H467" s="222">
        <v>14.4</v>
      </c>
      <c r="I467" s="223"/>
      <c r="J467" s="224">
        <f>ROUND(I467*H467,2)</f>
        <v>0</v>
      </c>
      <c r="K467" s="225"/>
      <c r="L467" s="43"/>
      <c r="M467" s="226" t="s">
        <v>1</v>
      </c>
      <c r="N467" s="227" t="s">
        <v>39</v>
      </c>
      <c r="O467" s="90"/>
      <c r="P467" s="228">
        <f>O467*H467</f>
        <v>0</v>
      </c>
      <c r="Q467" s="228">
        <v>0.0020300000000000001</v>
      </c>
      <c r="R467" s="228">
        <f>Q467*H467</f>
        <v>0.029232000000000001</v>
      </c>
      <c r="S467" s="228">
        <v>0</v>
      </c>
      <c r="T467" s="229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0" t="s">
        <v>232</v>
      </c>
      <c r="AT467" s="230" t="s">
        <v>155</v>
      </c>
      <c r="AU467" s="230" t="s">
        <v>84</v>
      </c>
      <c r="AY467" s="16" t="s">
        <v>153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6" t="s">
        <v>82</v>
      </c>
      <c r="BK467" s="231">
        <f>ROUND(I467*H467,2)</f>
        <v>0</v>
      </c>
      <c r="BL467" s="16" t="s">
        <v>232</v>
      </c>
      <c r="BM467" s="230" t="s">
        <v>814</v>
      </c>
    </row>
    <row r="468" s="13" customFormat="1">
      <c r="A468" s="13"/>
      <c r="B468" s="232"/>
      <c r="C468" s="233"/>
      <c r="D468" s="234" t="s">
        <v>161</v>
      </c>
      <c r="E468" s="235" t="s">
        <v>1</v>
      </c>
      <c r="F468" s="236" t="s">
        <v>815</v>
      </c>
      <c r="G468" s="233"/>
      <c r="H468" s="237">
        <v>14.4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161</v>
      </c>
      <c r="AU468" s="243" t="s">
        <v>84</v>
      </c>
      <c r="AV468" s="13" t="s">
        <v>84</v>
      </c>
      <c r="AW468" s="13" t="s">
        <v>31</v>
      </c>
      <c r="AX468" s="13" t="s">
        <v>82</v>
      </c>
      <c r="AY468" s="243" t="s">
        <v>153</v>
      </c>
    </row>
    <row r="469" s="2" customFormat="1" ht="33" customHeight="1">
      <c r="A469" s="37"/>
      <c r="B469" s="38"/>
      <c r="C469" s="218" t="s">
        <v>816</v>
      </c>
      <c r="D469" s="218" t="s">
        <v>155</v>
      </c>
      <c r="E469" s="219" t="s">
        <v>817</v>
      </c>
      <c r="F469" s="220" t="s">
        <v>818</v>
      </c>
      <c r="G469" s="221" t="s">
        <v>287</v>
      </c>
      <c r="H469" s="222">
        <v>5.2000000000000002</v>
      </c>
      <c r="I469" s="223"/>
      <c r="J469" s="224">
        <f>ROUND(I469*H469,2)</f>
        <v>0</v>
      </c>
      <c r="K469" s="225"/>
      <c r="L469" s="43"/>
      <c r="M469" s="226" t="s">
        <v>1</v>
      </c>
      <c r="N469" s="227" t="s">
        <v>39</v>
      </c>
      <c r="O469" s="90"/>
      <c r="P469" s="228">
        <f>O469*H469</f>
        <v>0</v>
      </c>
      <c r="Q469" s="228">
        <v>0.0017899999999999999</v>
      </c>
      <c r="R469" s="228">
        <f>Q469*H469</f>
        <v>0.0093080000000000003</v>
      </c>
      <c r="S469" s="228">
        <v>0</v>
      </c>
      <c r="T469" s="22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0" t="s">
        <v>232</v>
      </c>
      <c r="AT469" s="230" t="s">
        <v>155</v>
      </c>
      <c r="AU469" s="230" t="s">
        <v>84</v>
      </c>
      <c r="AY469" s="16" t="s">
        <v>153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6" t="s">
        <v>82</v>
      </c>
      <c r="BK469" s="231">
        <f>ROUND(I469*H469,2)</f>
        <v>0</v>
      </c>
      <c r="BL469" s="16" t="s">
        <v>232</v>
      </c>
      <c r="BM469" s="230" t="s">
        <v>819</v>
      </c>
    </row>
    <row r="470" s="13" customFormat="1">
      <c r="A470" s="13"/>
      <c r="B470" s="232"/>
      <c r="C470" s="233"/>
      <c r="D470" s="234" t="s">
        <v>161</v>
      </c>
      <c r="E470" s="235" t="s">
        <v>1</v>
      </c>
      <c r="F470" s="236" t="s">
        <v>820</v>
      </c>
      <c r="G470" s="233"/>
      <c r="H470" s="237">
        <v>5.2000000000000002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161</v>
      </c>
      <c r="AU470" s="243" t="s">
        <v>84</v>
      </c>
      <c r="AV470" s="13" t="s">
        <v>84</v>
      </c>
      <c r="AW470" s="13" t="s">
        <v>31</v>
      </c>
      <c r="AX470" s="13" t="s">
        <v>82</v>
      </c>
      <c r="AY470" s="243" t="s">
        <v>153</v>
      </c>
    </row>
    <row r="471" s="2" customFormat="1" ht="21.75" customHeight="1">
      <c r="A471" s="37"/>
      <c r="B471" s="38"/>
      <c r="C471" s="218" t="s">
        <v>821</v>
      </c>
      <c r="D471" s="218" t="s">
        <v>155</v>
      </c>
      <c r="E471" s="219" t="s">
        <v>822</v>
      </c>
      <c r="F471" s="220" t="s">
        <v>823</v>
      </c>
      <c r="G471" s="221" t="s">
        <v>287</v>
      </c>
      <c r="H471" s="222">
        <v>15</v>
      </c>
      <c r="I471" s="223"/>
      <c r="J471" s="224">
        <f>ROUND(I471*H471,2)</f>
        <v>0</v>
      </c>
      <c r="K471" s="225"/>
      <c r="L471" s="43"/>
      <c r="M471" s="226" t="s">
        <v>1</v>
      </c>
      <c r="N471" s="227" t="s">
        <v>39</v>
      </c>
      <c r="O471" s="90"/>
      <c r="P471" s="228">
        <f>O471*H471</f>
        <v>0</v>
      </c>
      <c r="Q471" s="228">
        <v>0.0032200000000000002</v>
      </c>
      <c r="R471" s="228">
        <f>Q471*H471</f>
        <v>0.048300000000000003</v>
      </c>
      <c r="S471" s="228">
        <v>0</v>
      </c>
      <c r="T471" s="229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0" t="s">
        <v>232</v>
      </c>
      <c r="AT471" s="230" t="s">
        <v>155</v>
      </c>
      <c r="AU471" s="230" t="s">
        <v>84</v>
      </c>
      <c r="AY471" s="16" t="s">
        <v>153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6" t="s">
        <v>82</v>
      </c>
      <c r="BK471" s="231">
        <f>ROUND(I471*H471,2)</f>
        <v>0</v>
      </c>
      <c r="BL471" s="16" t="s">
        <v>232</v>
      </c>
      <c r="BM471" s="230" t="s">
        <v>824</v>
      </c>
    </row>
    <row r="472" s="13" customFormat="1">
      <c r="A472" s="13"/>
      <c r="B472" s="232"/>
      <c r="C472" s="233"/>
      <c r="D472" s="234" t="s">
        <v>161</v>
      </c>
      <c r="E472" s="235" t="s">
        <v>1</v>
      </c>
      <c r="F472" s="236" t="s">
        <v>825</v>
      </c>
      <c r="G472" s="233"/>
      <c r="H472" s="237">
        <v>15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161</v>
      </c>
      <c r="AU472" s="243" t="s">
        <v>84</v>
      </c>
      <c r="AV472" s="13" t="s">
        <v>84</v>
      </c>
      <c r="AW472" s="13" t="s">
        <v>31</v>
      </c>
      <c r="AX472" s="13" t="s">
        <v>82</v>
      </c>
      <c r="AY472" s="243" t="s">
        <v>153</v>
      </c>
    </row>
    <row r="473" s="2" customFormat="1" ht="33" customHeight="1">
      <c r="A473" s="37"/>
      <c r="B473" s="38"/>
      <c r="C473" s="218" t="s">
        <v>826</v>
      </c>
      <c r="D473" s="218" t="s">
        <v>155</v>
      </c>
      <c r="E473" s="219" t="s">
        <v>827</v>
      </c>
      <c r="F473" s="220" t="s">
        <v>828</v>
      </c>
      <c r="G473" s="221" t="s">
        <v>287</v>
      </c>
      <c r="H473" s="222">
        <v>7</v>
      </c>
      <c r="I473" s="223"/>
      <c r="J473" s="224">
        <f>ROUND(I473*H473,2)</f>
        <v>0</v>
      </c>
      <c r="K473" s="225"/>
      <c r="L473" s="43"/>
      <c r="M473" s="226" t="s">
        <v>1</v>
      </c>
      <c r="N473" s="227" t="s">
        <v>39</v>
      </c>
      <c r="O473" s="90"/>
      <c r="P473" s="228">
        <f>O473*H473</f>
        <v>0</v>
      </c>
      <c r="Q473" s="228">
        <v>0.0021700000000000001</v>
      </c>
      <c r="R473" s="228">
        <f>Q473*H473</f>
        <v>0.01519</v>
      </c>
      <c r="S473" s="228">
        <v>0</v>
      </c>
      <c r="T473" s="229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30" t="s">
        <v>232</v>
      </c>
      <c r="AT473" s="230" t="s">
        <v>155</v>
      </c>
      <c r="AU473" s="230" t="s">
        <v>84</v>
      </c>
      <c r="AY473" s="16" t="s">
        <v>153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6" t="s">
        <v>82</v>
      </c>
      <c r="BK473" s="231">
        <f>ROUND(I473*H473,2)</f>
        <v>0</v>
      </c>
      <c r="BL473" s="16" t="s">
        <v>232</v>
      </c>
      <c r="BM473" s="230" t="s">
        <v>829</v>
      </c>
    </row>
    <row r="474" s="13" customFormat="1">
      <c r="A474" s="13"/>
      <c r="B474" s="232"/>
      <c r="C474" s="233"/>
      <c r="D474" s="234" t="s">
        <v>161</v>
      </c>
      <c r="E474" s="235" t="s">
        <v>1</v>
      </c>
      <c r="F474" s="236" t="s">
        <v>830</v>
      </c>
      <c r="G474" s="233"/>
      <c r="H474" s="237">
        <v>7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161</v>
      </c>
      <c r="AU474" s="243" t="s">
        <v>84</v>
      </c>
      <c r="AV474" s="13" t="s">
        <v>84</v>
      </c>
      <c r="AW474" s="13" t="s">
        <v>31</v>
      </c>
      <c r="AX474" s="13" t="s">
        <v>82</v>
      </c>
      <c r="AY474" s="243" t="s">
        <v>153</v>
      </c>
    </row>
    <row r="475" s="2" customFormat="1" ht="44.25" customHeight="1">
      <c r="A475" s="37"/>
      <c r="B475" s="38"/>
      <c r="C475" s="218" t="s">
        <v>831</v>
      </c>
      <c r="D475" s="218" t="s">
        <v>155</v>
      </c>
      <c r="E475" s="219" t="s">
        <v>832</v>
      </c>
      <c r="F475" s="220" t="s">
        <v>833</v>
      </c>
      <c r="G475" s="221" t="s">
        <v>210</v>
      </c>
      <c r="H475" s="222">
        <v>0.10199999999999999</v>
      </c>
      <c r="I475" s="223"/>
      <c r="J475" s="224">
        <f>ROUND(I475*H475,2)</f>
        <v>0</v>
      </c>
      <c r="K475" s="225"/>
      <c r="L475" s="43"/>
      <c r="M475" s="226" t="s">
        <v>1</v>
      </c>
      <c r="N475" s="227" t="s">
        <v>39</v>
      </c>
      <c r="O475" s="90"/>
      <c r="P475" s="228">
        <f>O475*H475</f>
        <v>0</v>
      </c>
      <c r="Q475" s="228">
        <v>0</v>
      </c>
      <c r="R475" s="228">
        <f>Q475*H475</f>
        <v>0</v>
      </c>
      <c r="S475" s="228">
        <v>0</v>
      </c>
      <c r="T475" s="229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30" t="s">
        <v>232</v>
      </c>
      <c r="AT475" s="230" t="s">
        <v>155</v>
      </c>
      <c r="AU475" s="230" t="s">
        <v>84</v>
      </c>
      <c r="AY475" s="16" t="s">
        <v>153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6" t="s">
        <v>82</v>
      </c>
      <c r="BK475" s="231">
        <f>ROUND(I475*H475,2)</f>
        <v>0</v>
      </c>
      <c r="BL475" s="16" t="s">
        <v>232</v>
      </c>
      <c r="BM475" s="230" t="s">
        <v>834</v>
      </c>
    </row>
    <row r="476" s="12" customFormat="1" ht="22.8" customHeight="1">
      <c r="A476" s="12"/>
      <c r="B476" s="202"/>
      <c r="C476" s="203"/>
      <c r="D476" s="204" t="s">
        <v>73</v>
      </c>
      <c r="E476" s="216" t="s">
        <v>835</v>
      </c>
      <c r="F476" s="216" t="s">
        <v>836</v>
      </c>
      <c r="G476" s="203"/>
      <c r="H476" s="203"/>
      <c r="I476" s="206"/>
      <c r="J476" s="217">
        <f>BK476</f>
        <v>0</v>
      </c>
      <c r="K476" s="203"/>
      <c r="L476" s="208"/>
      <c r="M476" s="209"/>
      <c r="N476" s="210"/>
      <c r="O476" s="210"/>
      <c r="P476" s="211">
        <f>SUM(P477:P492)</f>
        <v>0</v>
      </c>
      <c r="Q476" s="210"/>
      <c r="R476" s="211">
        <f>SUM(R477:R492)</f>
        <v>2.7770252000000002</v>
      </c>
      <c r="S476" s="210"/>
      <c r="T476" s="212">
        <f>SUM(T477:T492)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3" t="s">
        <v>84</v>
      </c>
      <c r="AT476" s="214" t="s">
        <v>73</v>
      </c>
      <c r="AU476" s="214" t="s">
        <v>82</v>
      </c>
      <c r="AY476" s="213" t="s">
        <v>153</v>
      </c>
      <c r="BK476" s="215">
        <f>SUM(BK477:BK492)</f>
        <v>0</v>
      </c>
    </row>
    <row r="477" s="2" customFormat="1" ht="33" customHeight="1">
      <c r="A477" s="37"/>
      <c r="B477" s="38"/>
      <c r="C477" s="218" t="s">
        <v>837</v>
      </c>
      <c r="D477" s="218" t="s">
        <v>155</v>
      </c>
      <c r="E477" s="219" t="s">
        <v>838</v>
      </c>
      <c r="F477" s="220" t="s">
        <v>839</v>
      </c>
      <c r="G477" s="221" t="s">
        <v>260</v>
      </c>
      <c r="H477" s="222">
        <v>49.5</v>
      </c>
      <c r="I477" s="223"/>
      <c r="J477" s="224">
        <f>ROUND(I477*H477,2)</f>
        <v>0</v>
      </c>
      <c r="K477" s="225"/>
      <c r="L477" s="43"/>
      <c r="M477" s="226" t="s">
        <v>1</v>
      </c>
      <c r="N477" s="227" t="s">
        <v>39</v>
      </c>
      <c r="O477" s="90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0" t="s">
        <v>232</v>
      </c>
      <c r="AT477" s="230" t="s">
        <v>155</v>
      </c>
      <c r="AU477" s="230" t="s">
        <v>84</v>
      </c>
      <c r="AY477" s="16" t="s">
        <v>153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6" t="s">
        <v>82</v>
      </c>
      <c r="BK477" s="231">
        <f>ROUND(I477*H477,2)</f>
        <v>0</v>
      </c>
      <c r="BL477" s="16" t="s">
        <v>232</v>
      </c>
      <c r="BM477" s="230" t="s">
        <v>840</v>
      </c>
    </row>
    <row r="478" s="13" customFormat="1">
      <c r="A478" s="13"/>
      <c r="B478" s="232"/>
      <c r="C478" s="233"/>
      <c r="D478" s="234" t="s">
        <v>161</v>
      </c>
      <c r="E478" s="235" t="s">
        <v>1</v>
      </c>
      <c r="F478" s="236" t="s">
        <v>794</v>
      </c>
      <c r="G478" s="233"/>
      <c r="H478" s="237">
        <v>49.5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161</v>
      </c>
      <c r="AU478" s="243" t="s">
        <v>84</v>
      </c>
      <c r="AV478" s="13" t="s">
        <v>84</v>
      </c>
      <c r="AW478" s="13" t="s">
        <v>31</v>
      </c>
      <c r="AX478" s="13" t="s">
        <v>82</v>
      </c>
      <c r="AY478" s="243" t="s">
        <v>153</v>
      </c>
    </row>
    <row r="479" s="2" customFormat="1" ht="21.75" customHeight="1">
      <c r="A479" s="37"/>
      <c r="B479" s="38"/>
      <c r="C479" s="244" t="s">
        <v>841</v>
      </c>
      <c r="D479" s="244" t="s">
        <v>207</v>
      </c>
      <c r="E479" s="245" t="s">
        <v>842</v>
      </c>
      <c r="F479" s="246" t="s">
        <v>843</v>
      </c>
      <c r="G479" s="247" t="s">
        <v>199</v>
      </c>
      <c r="H479" s="248">
        <v>693</v>
      </c>
      <c r="I479" s="249"/>
      <c r="J479" s="250">
        <f>ROUND(I479*H479,2)</f>
        <v>0</v>
      </c>
      <c r="K479" s="251"/>
      <c r="L479" s="252"/>
      <c r="M479" s="253" t="s">
        <v>1</v>
      </c>
      <c r="N479" s="254" t="s">
        <v>39</v>
      </c>
      <c r="O479" s="90"/>
      <c r="P479" s="228">
        <f>O479*H479</f>
        <v>0</v>
      </c>
      <c r="Q479" s="228">
        <v>0.0035999999999999999</v>
      </c>
      <c r="R479" s="228">
        <f>Q479*H479</f>
        <v>2.4948000000000001</v>
      </c>
      <c r="S479" s="228">
        <v>0</v>
      </c>
      <c r="T479" s="229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30" t="s">
        <v>314</v>
      </c>
      <c r="AT479" s="230" t="s">
        <v>207</v>
      </c>
      <c r="AU479" s="230" t="s">
        <v>84</v>
      </c>
      <c r="AY479" s="16" t="s">
        <v>153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6" t="s">
        <v>82</v>
      </c>
      <c r="BK479" s="231">
        <f>ROUND(I479*H479,2)</f>
        <v>0</v>
      </c>
      <c r="BL479" s="16" t="s">
        <v>232</v>
      </c>
      <c r="BM479" s="230" t="s">
        <v>844</v>
      </c>
    </row>
    <row r="480" s="13" customFormat="1">
      <c r="A480" s="13"/>
      <c r="B480" s="232"/>
      <c r="C480" s="233"/>
      <c r="D480" s="234" t="s">
        <v>161</v>
      </c>
      <c r="E480" s="235" t="s">
        <v>1</v>
      </c>
      <c r="F480" s="236" t="s">
        <v>845</v>
      </c>
      <c r="G480" s="233"/>
      <c r="H480" s="237">
        <v>693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161</v>
      </c>
      <c r="AU480" s="243" t="s">
        <v>84</v>
      </c>
      <c r="AV480" s="13" t="s">
        <v>84</v>
      </c>
      <c r="AW480" s="13" t="s">
        <v>31</v>
      </c>
      <c r="AX480" s="13" t="s">
        <v>82</v>
      </c>
      <c r="AY480" s="243" t="s">
        <v>153</v>
      </c>
    </row>
    <row r="481" s="2" customFormat="1" ht="21.75" customHeight="1">
      <c r="A481" s="37"/>
      <c r="B481" s="38"/>
      <c r="C481" s="244" t="s">
        <v>846</v>
      </c>
      <c r="D481" s="244" t="s">
        <v>207</v>
      </c>
      <c r="E481" s="245" t="s">
        <v>847</v>
      </c>
      <c r="F481" s="246" t="s">
        <v>848</v>
      </c>
      <c r="G481" s="247" t="s">
        <v>199</v>
      </c>
      <c r="H481" s="248">
        <v>12</v>
      </c>
      <c r="I481" s="249"/>
      <c r="J481" s="250">
        <f>ROUND(I481*H481,2)</f>
        <v>0</v>
      </c>
      <c r="K481" s="251"/>
      <c r="L481" s="252"/>
      <c r="M481" s="253" t="s">
        <v>1</v>
      </c>
      <c r="N481" s="254" t="s">
        <v>39</v>
      </c>
      <c r="O481" s="90"/>
      <c r="P481" s="228">
        <f>O481*H481</f>
        <v>0</v>
      </c>
      <c r="Q481" s="228">
        <v>0.0041000000000000003</v>
      </c>
      <c r="R481" s="228">
        <f>Q481*H481</f>
        <v>0.049200000000000008</v>
      </c>
      <c r="S481" s="228">
        <v>0</v>
      </c>
      <c r="T481" s="229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30" t="s">
        <v>314</v>
      </c>
      <c r="AT481" s="230" t="s">
        <v>207</v>
      </c>
      <c r="AU481" s="230" t="s">
        <v>84</v>
      </c>
      <c r="AY481" s="16" t="s">
        <v>153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6" t="s">
        <v>82</v>
      </c>
      <c r="BK481" s="231">
        <f>ROUND(I481*H481,2)</f>
        <v>0</v>
      </c>
      <c r="BL481" s="16" t="s">
        <v>232</v>
      </c>
      <c r="BM481" s="230" t="s">
        <v>849</v>
      </c>
    </row>
    <row r="482" s="13" customFormat="1">
      <c r="A482" s="13"/>
      <c r="B482" s="232"/>
      <c r="C482" s="233"/>
      <c r="D482" s="234" t="s">
        <v>161</v>
      </c>
      <c r="E482" s="235" t="s">
        <v>1</v>
      </c>
      <c r="F482" s="236" t="s">
        <v>213</v>
      </c>
      <c r="G482" s="233"/>
      <c r="H482" s="237">
        <v>12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161</v>
      </c>
      <c r="AU482" s="243" t="s">
        <v>84</v>
      </c>
      <c r="AV482" s="13" t="s">
        <v>84</v>
      </c>
      <c r="AW482" s="13" t="s">
        <v>31</v>
      </c>
      <c r="AX482" s="13" t="s">
        <v>82</v>
      </c>
      <c r="AY482" s="243" t="s">
        <v>153</v>
      </c>
    </row>
    <row r="483" s="2" customFormat="1" ht="33" customHeight="1">
      <c r="A483" s="37"/>
      <c r="B483" s="38"/>
      <c r="C483" s="218" t="s">
        <v>850</v>
      </c>
      <c r="D483" s="218" t="s">
        <v>155</v>
      </c>
      <c r="E483" s="219" t="s">
        <v>851</v>
      </c>
      <c r="F483" s="220" t="s">
        <v>852</v>
      </c>
      <c r="G483" s="221" t="s">
        <v>287</v>
      </c>
      <c r="H483" s="222">
        <v>7.5</v>
      </c>
      <c r="I483" s="223"/>
      <c r="J483" s="224">
        <f>ROUND(I483*H483,2)</f>
        <v>0</v>
      </c>
      <c r="K483" s="225"/>
      <c r="L483" s="43"/>
      <c r="M483" s="226" t="s">
        <v>1</v>
      </c>
      <c r="N483" s="227" t="s">
        <v>39</v>
      </c>
      <c r="O483" s="90"/>
      <c r="P483" s="228">
        <f>O483*H483</f>
        <v>0</v>
      </c>
      <c r="Q483" s="228">
        <v>0.01253</v>
      </c>
      <c r="R483" s="228">
        <f>Q483*H483</f>
        <v>0.093975000000000003</v>
      </c>
      <c r="S483" s="228">
        <v>0</v>
      </c>
      <c r="T483" s="229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30" t="s">
        <v>232</v>
      </c>
      <c r="AT483" s="230" t="s">
        <v>155</v>
      </c>
      <c r="AU483" s="230" t="s">
        <v>84</v>
      </c>
      <c r="AY483" s="16" t="s">
        <v>153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6" t="s">
        <v>82</v>
      </c>
      <c r="BK483" s="231">
        <f>ROUND(I483*H483,2)</f>
        <v>0</v>
      </c>
      <c r="BL483" s="16" t="s">
        <v>232</v>
      </c>
      <c r="BM483" s="230" t="s">
        <v>853</v>
      </c>
    </row>
    <row r="484" s="13" customFormat="1">
      <c r="A484" s="13"/>
      <c r="B484" s="232"/>
      <c r="C484" s="233"/>
      <c r="D484" s="234" t="s">
        <v>161</v>
      </c>
      <c r="E484" s="235" t="s">
        <v>1</v>
      </c>
      <c r="F484" s="236" t="s">
        <v>854</v>
      </c>
      <c r="G484" s="233"/>
      <c r="H484" s="237">
        <v>7.5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161</v>
      </c>
      <c r="AU484" s="243" t="s">
        <v>84</v>
      </c>
      <c r="AV484" s="13" t="s">
        <v>84</v>
      </c>
      <c r="AW484" s="13" t="s">
        <v>31</v>
      </c>
      <c r="AX484" s="13" t="s">
        <v>82</v>
      </c>
      <c r="AY484" s="243" t="s">
        <v>153</v>
      </c>
    </row>
    <row r="485" s="2" customFormat="1" ht="16.5" customHeight="1">
      <c r="A485" s="37"/>
      <c r="B485" s="38"/>
      <c r="C485" s="244" t="s">
        <v>855</v>
      </c>
      <c r="D485" s="244" t="s">
        <v>207</v>
      </c>
      <c r="E485" s="245" t="s">
        <v>856</v>
      </c>
      <c r="F485" s="246" t="s">
        <v>857</v>
      </c>
      <c r="G485" s="247" t="s">
        <v>199</v>
      </c>
      <c r="H485" s="248">
        <v>41.070999999999998</v>
      </c>
      <c r="I485" s="249"/>
      <c r="J485" s="250">
        <f>ROUND(I485*H485,2)</f>
        <v>0</v>
      </c>
      <c r="K485" s="251"/>
      <c r="L485" s="252"/>
      <c r="M485" s="253" t="s">
        <v>1</v>
      </c>
      <c r="N485" s="254" t="s">
        <v>39</v>
      </c>
      <c r="O485" s="90"/>
      <c r="P485" s="228">
        <f>O485*H485</f>
        <v>0</v>
      </c>
      <c r="Q485" s="228">
        <v>0.0032000000000000002</v>
      </c>
      <c r="R485" s="228">
        <f>Q485*H485</f>
        <v>0.13142719999999999</v>
      </c>
      <c r="S485" s="228">
        <v>0</v>
      </c>
      <c r="T485" s="229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30" t="s">
        <v>314</v>
      </c>
      <c r="AT485" s="230" t="s">
        <v>207</v>
      </c>
      <c r="AU485" s="230" t="s">
        <v>84</v>
      </c>
      <c r="AY485" s="16" t="s">
        <v>153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6" t="s">
        <v>82</v>
      </c>
      <c r="BK485" s="231">
        <f>ROUND(I485*H485,2)</f>
        <v>0</v>
      </c>
      <c r="BL485" s="16" t="s">
        <v>232</v>
      </c>
      <c r="BM485" s="230" t="s">
        <v>858</v>
      </c>
    </row>
    <row r="486" s="13" customFormat="1">
      <c r="A486" s="13"/>
      <c r="B486" s="232"/>
      <c r="C486" s="233"/>
      <c r="D486" s="234" t="s">
        <v>161</v>
      </c>
      <c r="E486" s="235" t="s">
        <v>1</v>
      </c>
      <c r="F486" s="236" t="s">
        <v>859</v>
      </c>
      <c r="G486" s="233"/>
      <c r="H486" s="237">
        <v>35.713999999999999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161</v>
      </c>
      <c r="AU486" s="243" t="s">
        <v>84</v>
      </c>
      <c r="AV486" s="13" t="s">
        <v>84</v>
      </c>
      <c r="AW486" s="13" t="s">
        <v>31</v>
      </c>
      <c r="AX486" s="13" t="s">
        <v>82</v>
      </c>
      <c r="AY486" s="243" t="s">
        <v>153</v>
      </c>
    </row>
    <row r="487" s="13" customFormat="1">
      <c r="A487" s="13"/>
      <c r="B487" s="232"/>
      <c r="C487" s="233"/>
      <c r="D487" s="234" t="s">
        <v>161</v>
      </c>
      <c r="E487" s="233"/>
      <c r="F487" s="236" t="s">
        <v>860</v>
      </c>
      <c r="G487" s="233"/>
      <c r="H487" s="237">
        <v>41.070999999999998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161</v>
      </c>
      <c r="AU487" s="243" t="s">
        <v>84</v>
      </c>
      <c r="AV487" s="13" t="s">
        <v>84</v>
      </c>
      <c r="AW487" s="13" t="s">
        <v>4</v>
      </c>
      <c r="AX487" s="13" t="s">
        <v>82</v>
      </c>
      <c r="AY487" s="243" t="s">
        <v>153</v>
      </c>
    </row>
    <row r="488" s="2" customFormat="1" ht="33" customHeight="1">
      <c r="A488" s="37"/>
      <c r="B488" s="38"/>
      <c r="C488" s="218" t="s">
        <v>861</v>
      </c>
      <c r="D488" s="218" t="s">
        <v>155</v>
      </c>
      <c r="E488" s="219" t="s">
        <v>862</v>
      </c>
      <c r="F488" s="220" t="s">
        <v>863</v>
      </c>
      <c r="G488" s="221" t="s">
        <v>260</v>
      </c>
      <c r="H488" s="222">
        <v>49.5</v>
      </c>
      <c r="I488" s="223"/>
      <c r="J488" s="224">
        <f>ROUND(I488*H488,2)</f>
        <v>0</v>
      </c>
      <c r="K488" s="225"/>
      <c r="L488" s="43"/>
      <c r="M488" s="226" t="s">
        <v>1</v>
      </c>
      <c r="N488" s="227" t="s">
        <v>39</v>
      </c>
      <c r="O488" s="90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30" t="s">
        <v>232</v>
      </c>
      <c r="AT488" s="230" t="s">
        <v>155</v>
      </c>
      <c r="AU488" s="230" t="s">
        <v>84</v>
      </c>
      <c r="AY488" s="16" t="s">
        <v>153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6" t="s">
        <v>82</v>
      </c>
      <c r="BK488" s="231">
        <f>ROUND(I488*H488,2)</f>
        <v>0</v>
      </c>
      <c r="BL488" s="16" t="s">
        <v>232</v>
      </c>
      <c r="BM488" s="230" t="s">
        <v>864</v>
      </c>
    </row>
    <row r="489" s="13" customFormat="1">
      <c r="A489" s="13"/>
      <c r="B489" s="232"/>
      <c r="C489" s="233"/>
      <c r="D489" s="234" t="s">
        <v>161</v>
      </c>
      <c r="E489" s="235" t="s">
        <v>1</v>
      </c>
      <c r="F489" s="236" t="s">
        <v>794</v>
      </c>
      <c r="G489" s="233"/>
      <c r="H489" s="237">
        <v>49.5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161</v>
      </c>
      <c r="AU489" s="243" t="s">
        <v>84</v>
      </c>
      <c r="AV489" s="13" t="s">
        <v>84</v>
      </c>
      <c r="AW489" s="13" t="s">
        <v>31</v>
      </c>
      <c r="AX489" s="13" t="s">
        <v>82</v>
      </c>
      <c r="AY489" s="243" t="s">
        <v>153</v>
      </c>
    </row>
    <row r="490" s="2" customFormat="1" ht="33" customHeight="1">
      <c r="A490" s="37"/>
      <c r="B490" s="38"/>
      <c r="C490" s="244" t="s">
        <v>865</v>
      </c>
      <c r="D490" s="244" t="s">
        <v>207</v>
      </c>
      <c r="E490" s="245" t="s">
        <v>866</v>
      </c>
      <c r="F490" s="246" t="s">
        <v>867</v>
      </c>
      <c r="G490" s="247" t="s">
        <v>260</v>
      </c>
      <c r="H490" s="248">
        <v>54.450000000000003</v>
      </c>
      <c r="I490" s="249"/>
      <c r="J490" s="250">
        <f>ROUND(I490*H490,2)</f>
        <v>0</v>
      </c>
      <c r="K490" s="251"/>
      <c r="L490" s="252"/>
      <c r="M490" s="253" t="s">
        <v>1</v>
      </c>
      <c r="N490" s="254" t="s">
        <v>39</v>
      </c>
      <c r="O490" s="90"/>
      <c r="P490" s="228">
        <f>O490*H490</f>
        <v>0</v>
      </c>
      <c r="Q490" s="228">
        <v>0.00013999999999999999</v>
      </c>
      <c r="R490" s="228">
        <f>Q490*H490</f>
        <v>0.0076229999999999996</v>
      </c>
      <c r="S490" s="228">
        <v>0</v>
      </c>
      <c r="T490" s="229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0" t="s">
        <v>314</v>
      </c>
      <c r="AT490" s="230" t="s">
        <v>207</v>
      </c>
      <c r="AU490" s="230" t="s">
        <v>84</v>
      </c>
      <c r="AY490" s="16" t="s">
        <v>153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6" t="s">
        <v>82</v>
      </c>
      <c r="BK490" s="231">
        <f>ROUND(I490*H490,2)</f>
        <v>0</v>
      </c>
      <c r="BL490" s="16" t="s">
        <v>232</v>
      </c>
      <c r="BM490" s="230" t="s">
        <v>868</v>
      </c>
    </row>
    <row r="491" s="13" customFormat="1">
      <c r="A491" s="13"/>
      <c r="B491" s="232"/>
      <c r="C491" s="233"/>
      <c r="D491" s="234" t="s">
        <v>161</v>
      </c>
      <c r="E491" s="233"/>
      <c r="F491" s="236" t="s">
        <v>869</v>
      </c>
      <c r="G491" s="233"/>
      <c r="H491" s="237">
        <v>54.450000000000003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161</v>
      </c>
      <c r="AU491" s="243" t="s">
        <v>84</v>
      </c>
      <c r="AV491" s="13" t="s">
        <v>84</v>
      </c>
      <c r="AW491" s="13" t="s">
        <v>4</v>
      </c>
      <c r="AX491" s="13" t="s">
        <v>82</v>
      </c>
      <c r="AY491" s="243" t="s">
        <v>153</v>
      </c>
    </row>
    <row r="492" s="2" customFormat="1" ht="44.25" customHeight="1">
      <c r="A492" s="37"/>
      <c r="B492" s="38"/>
      <c r="C492" s="218" t="s">
        <v>870</v>
      </c>
      <c r="D492" s="218" t="s">
        <v>155</v>
      </c>
      <c r="E492" s="219" t="s">
        <v>871</v>
      </c>
      <c r="F492" s="220" t="s">
        <v>872</v>
      </c>
      <c r="G492" s="221" t="s">
        <v>210</v>
      </c>
      <c r="H492" s="222">
        <v>2.7770000000000001</v>
      </c>
      <c r="I492" s="223"/>
      <c r="J492" s="224">
        <f>ROUND(I492*H492,2)</f>
        <v>0</v>
      </c>
      <c r="K492" s="225"/>
      <c r="L492" s="43"/>
      <c r="M492" s="226" t="s">
        <v>1</v>
      </c>
      <c r="N492" s="227" t="s">
        <v>39</v>
      </c>
      <c r="O492" s="90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0" t="s">
        <v>232</v>
      </c>
      <c r="AT492" s="230" t="s">
        <v>155</v>
      </c>
      <c r="AU492" s="230" t="s">
        <v>84</v>
      </c>
      <c r="AY492" s="16" t="s">
        <v>153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6" t="s">
        <v>82</v>
      </c>
      <c r="BK492" s="231">
        <f>ROUND(I492*H492,2)</f>
        <v>0</v>
      </c>
      <c r="BL492" s="16" t="s">
        <v>232</v>
      </c>
      <c r="BM492" s="230" t="s">
        <v>873</v>
      </c>
    </row>
    <row r="493" s="12" customFormat="1" ht="22.8" customHeight="1">
      <c r="A493" s="12"/>
      <c r="B493" s="202"/>
      <c r="C493" s="203"/>
      <c r="D493" s="204" t="s">
        <v>73</v>
      </c>
      <c r="E493" s="216" t="s">
        <v>874</v>
      </c>
      <c r="F493" s="216" t="s">
        <v>875</v>
      </c>
      <c r="G493" s="203"/>
      <c r="H493" s="203"/>
      <c r="I493" s="206"/>
      <c r="J493" s="217">
        <f>BK493</f>
        <v>0</v>
      </c>
      <c r="K493" s="203"/>
      <c r="L493" s="208"/>
      <c r="M493" s="209"/>
      <c r="N493" s="210"/>
      <c r="O493" s="210"/>
      <c r="P493" s="211">
        <f>SUM(P494:P517)</f>
        <v>0</v>
      </c>
      <c r="Q493" s="210"/>
      <c r="R493" s="211">
        <f>SUM(R494:R517)</f>
        <v>0.25970559999999998</v>
      </c>
      <c r="S493" s="210"/>
      <c r="T493" s="212">
        <f>SUM(T494:T517)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3" t="s">
        <v>84</v>
      </c>
      <c r="AT493" s="214" t="s">
        <v>73</v>
      </c>
      <c r="AU493" s="214" t="s">
        <v>82</v>
      </c>
      <c r="AY493" s="213" t="s">
        <v>153</v>
      </c>
      <c r="BK493" s="215">
        <f>SUM(BK494:BK517)</f>
        <v>0</v>
      </c>
    </row>
    <row r="494" s="2" customFormat="1" ht="33" customHeight="1">
      <c r="A494" s="37"/>
      <c r="B494" s="38"/>
      <c r="C494" s="218" t="s">
        <v>876</v>
      </c>
      <c r="D494" s="218" t="s">
        <v>155</v>
      </c>
      <c r="E494" s="219" t="s">
        <v>877</v>
      </c>
      <c r="F494" s="220" t="s">
        <v>878</v>
      </c>
      <c r="G494" s="221" t="s">
        <v>260</v>
      </c>
      <c r="H494" s="222">
        <v>1.0800000000000001</v>
      </c>
      <c r="I494" s="223"/>
      <c r="J494" s="224">
        <f>ROUND(I494*H494,2)</f>
        <v>0</v>
      </c>
      <c r="K494" s="225"/>
      <c r="L494" s="43"/>
      <c r="M494" s="226" t="s">
        <v>1</v>
      </c>
      <c r="N494" s="227" t="s">
        <v>39</v>
      </c>
      <c r="O494" s="90"/>
      <c r="P494" s="228">
        <f>O494*H494</f>
        <v>0</v>
      </c>
      <c r="Q494" s="228">
        <v>0.00027</v>
      </c>
      <c r="R494" s="228">
        <f>Q494*H494</f>
        <v>0.00029160000000000004</v>
      </c>
      <c r="S494" s="228">
        <v>0</v>
      </c>
      <c r="T494" s="229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0" t="s">
        <v>232</v>
      </c>
      <c r="AT494" s="230" t="s">
        <v>155</v>
      </c>
      <c r="AU494" s="230" t="s">
        <v>84</v>
      </c>
      <c r="AY494" s="16" t="s">
        <v>153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6" t="s">
        <v>82</v>
      </c>
      <c r="BK494" s="231">
        <f>ROUND(I494*H494,2)</f>
        <v>0</v>
      </c>
      <c r="BL494" s="16" t="s">
        <v>232</v>
      </c>
      <c r="BM494" s="230" t="s">
        <v>879</v>
      </c>
    </row>
    <row r="495" s="13" customFormat="1">
      <c r="A495" s="13"/>
      <c r="B495" s="232"/>
      <c r="C495" s="233"/>
      <c r="D495" s="234" t="s">
        <v>161</v>
      </c>
      <c r="E495" s="235" t="s">
        <v>1</v>
      </c>
      <c r="F495" s="236" t="s">
        <v>880</v>
      </c>
      <c r="G495" s="233"/>
      <c r="H495" s="237">
        <v>1.0800000000000001</v>
      </c>
      <c r="I495" s="238"/>
      <c r="J495" s="233"/>
      <c r="K495" s="233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161</v>
      </c>
      <c r="AU495" s="243" t="s">
        <v>84</v>
      </c>
      <c r="AV495" s="13" t="s">
        <v>84</v>
      </c>
      <c r="AW495" s="13" t="s">
        <v>31</v>
      </c>
      <c r="AX495" s="13" t="s">
        <v>82</v>
      </c>
      <c r="AY495" s="243" t="s">
        <v>153</v>
      </c>
    </row>
    <row r="496" s="2" customFormat="1" ht="21.75" customHeight="1">
      <c r="A496" s="37"/>
      <c r="B496" s="38"/>
      <c r="C496" s="218" t="s">
        <v>881</v>
      </c>
      <c r="D496" s="218" t="s">
        <v>155</v>
      </c>
      <c r="E496" s="219" t="s">
        <v>882</v>
      </c>
      <c r="F496" s="220" t="s">
        <v>883</v>
      </c>
      <c r="G496" s="221" t="s">
        <v>199</v>
      </c>
      <c r="H496" s="222">
        <v>4</v>
      </c>
      <c r="I496" s="223"/>
      <c r="J496" s="224">
        <f>ROUND(I496*H496,2)</f>
        <v>0</v>
      </c>
      <c r="K496" s="225"/>
      <c r="L496" s="43"/>
      <c r="M496" s="226" t="s">
        <v>1</v>
      </c>
      <c r="N496" s="227" t="s">
        <v>39</v>
      </c>
      <c r="O496" s="90"/>
      <c r="P496" s="228">
        <f>O496*H496</f>
        <v>0</v>
      </c>
      <c r="Q496" s="228">
        <v>0.00027</v>
      </c>
      <c r="R496" s="228">
        <f>Q496*H496</f>
        <v>0.00108</v>
      </c>
      <c r="S496" s="228">
        <v>0</v>
      </c>
      <c r="T496" s="229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30" t="s">
        <v>232</v>
      </c>
      <c r="AT496" s="230" t="s">
        <v>155</v>
      </c>
      <c r="AU496" s="230" t="s">
        <v>84</v>
      </c>
      <c r="AY496" s="16" t="s">
        <v>153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6" t="s">
        <v>82</v>
      </c>
      <c r="BK496" s="231">
        <f>ROUND(I496*H496,2)</f>
        <v>0</v>
      </c>
      <c r="BL496" s="16" t="s">
        <v>232</v>
      </c>
      <c r="BM496" s="230" t="s">
        <v>884</v>
      </c>
    </row>
    <row r="497" s="13" customFormat="1">
      <c r="A497" s="13"/>
      <c r="B497" s="232"/>
      <c r="C497" s="233"/>
      <c r="D497" s="234" t="s">
        <v>161</v>
      </c>
      <c r="E497" s="235" t="s">
        <v>1</v>
      </c>
      <c r="F497" s="236" t="s">
        <v>885</v>
      </c>
      <c r="G497" s="233"/>
      <c r="H497" s="237">
        <v>4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161</v>
      </c>
      <c r="AU497" s="243" t="s">
        <v>84</v>
      </c>
      <c r="AV497" s="13" t="s">
        <v>84</v>
      </c>
      <c r="AW497" s="13" t="s">
        <v>31</v>
      </c>
      <c r="AX497" s="13" t="s">
        <v>82</v>
      </c>
      <c r="AY497" s="243" t="s">
        <v>153</v>
      </c>
    </row>
    <row r="498" s="2" customFormat="1" ht="21.75" customHeight="1">
      <c r="A498" s="37"/>
      <c r="B498" s="38"/>
      <c r="C498" s="244" t="s">
        <v>886</v>
      </c>
      <c r="D498" s="244" t="s">
        <v>207</v>
      </c>
      <c r="E498" s="245" t="s">
        <v>887</v>
      </c>
      <c r="F498" s="246" t="s">
        <v>888</v>
      </c>
      <c r="G498" s="247" t="s">
        <v>260</v>
      </c>
      <c r="H498" s="248">
        <v>1.0800000000000001</v>
      </c>
      <c r="I498" s="249"/>
      <c r="J498" s="250">
        <f>ROUND(I498*H498,2)</f>
        <v>0</v>
      </c>
      <c r="K498" s="251"/>
      <c r="L498" s="252"/>
      <c r="M498" s="253" t="s">
        <v>1</v>
      </c>
      <c r="N498" s="254" t="s">
        <v>39</v>
      </c>
      <c r="O498" s="90"/>
      <c r="P498" s="228">
        <f>O498*H498</f>
        <v>0</v>
      </c>
      <c r="Q498" s="228">
        <v>0.03056</v>
      </c>
      <c r="R498" s="228">
        <f>Q498*H498</f>
        <v>0.033004800000000001</v>
      </c>
      <c r="S498" s="228">
        <v>0</v>
      </c>
      <c r="T498" s="229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30" t="s">
        <v>314</v>
      </c>
      <c r="AT498" s="230" t="s">
        <v>207</v>
      </c>
      <c r="AU498" s="230" t="s">
        <v>84</v>
      </c>
      <c r="AY498" s="16" t="s">
        <v>153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6" t="s">
        <v>82</v>
      </c>
      <c r="BK498" s="231">
        <f>ROUND(I498*H498,2)</f>
        <v>0</v>
      </c>
      <c r="BL498" s="16" t="s">
        <v>232</v>
      </c>
      <c r="BM498" s="230" t="s">
        <v>889</v>
      </c>
    </row>
    <row r="499" s="2" customFormat="1" ht="21.75" customHeight="1">
      <c r="A499" s="37"/>
      <c r="B499" s="38"/>
      <c r="C499" s="244" t="s">
        <v>890</v>
      </c>
      <c r="D499" s="244" t="s">
        <v>207</v>
      </c>
      <c r="E499" s="245" t="s">
        <v>891</v>
      </c>
      <c r="F499" s="246" t="s">
        <v>892</v>
      </c>
      <c r="G499" s="247" t="s">
        <v>260</v>
      </c>
      <c r="H499" s="248">
        <v>2.7599999999999998</v>
      </c>
      <c r="I499" s="249"/>
      <c r="J499" s="250">
        <f>ROUND(I499*H499,2)</f>
        <v>0</v>
      </c>
      <c r="K499" s="251"/>
      <c r="L499" s="252"/>
      <c r="M499" s="253" t="s">
        <v>1</v>
      </c>
      <c r="N499" s="254" t="s">
        <v>39</v>
      </c>
      <c r="O499" s="90"/>
      <c r="P499" s="228">
        <f>O499*H499</f>
        <v>0</v>
      </c>
      <c r="Q499" s="228">
        <v>0.034720000000000001</v>
      </c>
      <c r="R499" s="228">
        <f>Q499*H499</f>
        <v>0.095827200000000001</v>
      </c>
      <c r="S499" s="228">
        <v>0</v>
      </c>
      <c r="T499" s="22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0" t="s">
        <v>314</v>
      </c>
      <c r="AT499" s="230" t="s">
        <v>207</v>
      </c>
      <c r="AU499" s="230" t="s">
        <v>84</v>
      </c>
      <c r="AY499" s="16" t="s">
        <v>153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6" t="s">
        <v>82</v>
      </c>
      <c r="BK499" s="231">
        <f>ROUND(I499*H499,2)</f>
        <v>0</v>
      </c>
      <c r="BL499" s="16" t="s">
        <v>232</v>
      </c>
      <c r="BM499" s="230" t="s">
        <v>893</v>
      </c>
    </row>
    <row r="500" s="13" customFormat="1">
      <c r="A500" s="13"/>
      <c r="B500" s="232"/>
      <c r="C500" s="233"/>
      <c r="D500" s="234" t="s">
        <v>161</v>
      </c>
      <c r="E500" s="235" t="s">
        <v>1</v>
      </c>
      <c r="F500" s="236" t="s">
        <v>894</v>
      </c>
      <c r="G500" s="233"/>
      <c r="H500" s="237">
        <v>2.7599999999999998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161</v>
      </c>
      <c r="AU500" s="243" t="s">
        <v>84</v>
      </c>
      <c r="AV500" s="13" t="s">
        <v>84</v>
      </c>
      <c r="AW500" s="13" t="s">
        <v>31</v>
      </c>
      <c r="AX500" s="13" t="s">
        <v>82</v>
      </c>
      <c r="AY500" s="243" t="s">
        <v>153</v>
      </c>
    </row>
    <row r="501" s="2" customFormat="1" ht="16.5" customHeight="1">
      <c r="A501" s="37"/>
      <c r="B501" s="38"/>
      <c r="C501" s="244" t="s">
        <v>895</v>
      </c>
      <c r="D501" s="244" t="s">
        <v>207</v>
      </c>
      <c r="E501" s="245" t="s">
        <v>896</v>
      </c>
      <c r="F501" s="246" t="s">
        <v>897</v>
      </c>
      <c r="G501" s="247" t="s">
        <v>199</v>
      </c>
      <c r="H501" s="248">
        <v>1</v>
      </c>
      <c r="I501" s="249"/>
      <c r="J501" s="250">
        <f>ROUND(I501*H501,2)</f>
        <v>0</v>
      </c>
      <c r="K501" s="251"/>
      <c r="L501" s="252"/>
      <c r="M501" s="253" t="s">
        <v>1</v>
      </c>
      <c r="N501" s="254" t="s">
        <v>39</v>
      </c>
      <c r="O501" s="90"/>
      <c r="P501" s="228">
        <f>O501*H501</f>
        <v>0</v>
      </c>
      <c r="Q501" s="228">
        <v>0</v>
      </c>
      <c r="R501" s="228">
        <f>Q501*H501</f>
        <v>0</v>
      </c>
      <c r="S501" s="228">
        <v>0</v>
      </c>
      <c r="T501" s="229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30" t="s">
        <v>192</v>
      </c>
      <c r="AT501" s="230" t="s">
        <v>207</v>
      </c>
      <c r="AU501" s="230" t="s">
        <v>84</v>
      </c>
      <c r="AY501" s="16" t="s">
        <v>153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6" t="s">
        <v>82</v>
      </c>
      <c r="BK501" s="231">
        <f>ROUND(I501*H501,2)</f>
        <v>0</v>
      </c>
      <c r="BL501" s="16" t="s">
        <v>159</v>
      </c>
      <c r="BM501" s="230" t="s">
        <v>898</v>
      </c>
    </row>
    <row r="502" s="13" customFormat="1">
      <c r="A502" s="13"/>
      <c r="B502" s="232"/>
      <c r="C502" s="233"/>
      <c r="D502" s="234" t="s">
        <v>161</v>
      </c>
      <c r="E502" s="235" t="s">
        <v>1</v>
      </c>
      <c r="F502" s="236" t="s">
        <v>82</v>
      </c>
      <c r="G502" s="233"/>
      <c r="H502" s="237">
        <v>1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161</v>
      </c>
      <c r="AU502" s="243" t="s">
        <v>84</v>
      </c>
      <c r="AV502" s="13" t="s">
        <v>84</v>
      </c>
      <c r="AW502" s="13" t="s">
        <v>31</v>
      </c>
      <c r="AX502" s="13" t="s">
        <v>82</v>
      </c>
      <c r="AY502" s="243" t="s">
        <v>153</v>
      </c>
    </row>
    <row r="503" s="2" customFormat="1" ht="33" customHeight="1">
      <c r="A503" s="37"/>
      <c r="B503" s="38"/>
      <c r="C503" s="218" t="s">
        <v>899</v>
      </c>
      <c r="D503" s="218" t="s">
        <v>155</v>
      </c>
      <c r="E503" s="219" t="s">
        <v>900</v>
      </c>
      <c r="F503" s="220" t="s">
        <v>901</v>
      </c>
      <c r="G503" s="221" t="s">
        <v>199</v>
      </c>
      <c r="H503" s="222">
        <v>3</v>
      </c>
      <c r="I503" s="223"/>
      <c r="J503" s="224">
        <f>ROUND(I503*H503,2)</f>
        <v>0</v>
      </c>
      <c r="K503" s="225"/>
      <c r="L503" s="43"/>
      <c r="M503" s="226" t="s">
        <v>1</v>
      </c>
      <c r="N503" s="227" t="s">
        <v>39</v>
      </c>
      <c r="O503" s="90"/>
      <c r="P503" s="228">
        <f>O503*H503</f>
        <v>0</v>
      </c>
      <c r="Q503" s="228">
        <v>0</v>
      </c>
      <c r="R503" s="228">
        <f>Q503*H503</f>
        <v>0</v>
      </c>
      <c r="S503" s="228">
        <v>0</v>
      </c>
      <c r="T503" s="229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30" t="s">
        <v>232</v>
      </c>
      <c r="AT503" s="230" t="s">
        <v>155</v>
      </c>
      <c r="AU503" s="230" t="s">
        <v>84</v>
      </c>
      <c r="AY503" s="16" t="s">
        <v>153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6" t="s">
        <v>82</v>
      </c>
      <c r="BK503" s="231">
        <f>ROUND(I503*H503,2)</f>
        <v>0</v>
      </c>
      <c r="BL503" s="16" t="s">
        <v>232</v>
      </c>
      <c r="BM503" s="230" t="s">
        <v>902</v>
      </c>
    </row>
    <row r="504" s="13" customFormat="1">
      <c r="A504" s="13"/>
      <c r="B504" s="232"/>
      <c r="C504" s="233"/>
      <c r="D504" s="234" t="s">
        <v>161</v>
      </c>
      <c r="E504" s="235" t="s">
        <v>1</v>
      </c>
      <c r="F504" s="236" t="s">
        <v>903</v>
      </c>
      <c r="G504" s="233"/>
      <c r="H504" s="237">
        <v>3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161</v>
      </c>
      <c r="AU504" s="243" t="s">
        <v>84</v>
      </c>
      <c r="AV504" s="13" t="s">
        <v>84</v>
      </c>
      <c r="AW504" s="13" t="s">
        <v>31</v>
      </c>
      <c r="AX504" s="13" t="s">
        <v>82</v>
      </c>
      <c r="AY504" s="243" t="s">
        <v>153</v>
      </c>
    </row>
    <row r="505" s="2" customFormat="1" ht="21.75" customHeight="1">
      <c r="A505" s="37"/>
      <c r="B505" s="38"/>
      <c r="C505" s="244" t="s">
        <v>904</v>
      </c>
      <c r="D505" s="244" t="s">
        <v>207</v>
      </c>
      <c r="E505" s="245" t="s">
        <v>905</v>
      </c>
      <c r="F505" s="246" t="s">
        <v>906</v>
      </c>
      <c r="G505" s="247" t="s">
        <v>199</v>
      </c>
      <c r="H505" s="248">
        <v>1</v>
      </c>
      <c r="I505" s="249"/>
      <c r="J505" s="250">
        <f>ROUND(I505*H505,2)</f>
        <v>0</v>
      </c>
      <c r="K505" s="251"/>
      <c r="L505" s="252"/>
      <c r="M505" s="253" t="s">
        <v>1</v>
      </c>
      <c r="N505" s="254" t="s">
        <v>39</v>
      </c>
      <c r="O505" s="90"/>
      <c r="P505" s="228">
        <f>O505*H505</f>
        <v>0</v>
      </c>
      <c r="Q505" s="228">
        <v>0.0138</v>
      </c>
      <c r="R505" s="228">
        <f>Q505*H505</f>
        <v>0.0138</v>
      </c>
      <c r="S505" s="228">
        <v>0</v>
      </c>
      <c r="T505" s="229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0" t="s">
        <v>314</v>
      </c>
      <c r="AT505" s="230" t="s">
        <v>207</v>
      </c>
      <c r="AU505" s="230" t="s">
        <v>84</v>
      </c>
      <c r="AY505" s="16" t="s">
        <v>153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6" t="s">
        <v>82</v>
      </c>
      <c r="BK505" s="231">
        <f>ROUND(I505*H505,2)</f>
        <v>0</v>
      </c>
      <c r="BL505" s="16" t="s">
        <v>232</v>
      </c>
      <c r="BM505" s="230" t="s">
        <v>907</v>
      </c>
    </row>
    <row r="506" s="13" customFormat="1">
      <c r="A506" s="13"/>
      <c r="B506" s="232"/>
      <c r="C506" s="233"/>
      <c r="D506" s="234" t="s">
        <v>161</v>
      </c>
      <c r="E506" s="235" t="s">
        <v>1</v>
      </c>
      <c r="F506" s="236" t="s">
        <v>82</v>
      </c>
      <c r="G506" s="233"/>
      <c r="H506" s="237">
        <v>1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161</v>
      </c>
      <c r="AU506" s="243" t="s">
        <v>84</v>
      </c>
      <c r="AV506" s="13" t="s">
        <v>84</v>
      </c>
      <c r="AW506" s="13" t="s">
        <v>31</v>
      </c>
      <c r="AX506" s="13" t="s">
        <v>82</v>
      </c>
      <c r="AY506" s="243" t="s">
        <v>153</v>
      </c>
    </row>
    <row r="507" s="2" customFormat="1" ht="21.75" customHeight="1">
      <c r="A507" s="37"/>
      <c r="B507" s="38"/>
      <c r="C507" s="244" t="s">
        <v>908</v>
      </c>
      <c r="D507" s="244" t="s">
        <v>207</v>
      </c>
      <c r="E507" s="245" t="s">
        <v>909</v>
      </c>
      <c r="F507" s="246" t="s">
        <v>910</v>
      </c>
      <c r="G507" s="247" t="s">
        <v>199</v>
      </c>
      <c r="H507" s="248">
        <v>2</v>
      </c>
      <c r="I507" s="249"/>
      <c r="J507" s="250">
        <f>ROUND(I507*H507,2)</f>
        <v>0</v>
      </c>
      <c r="K507" s="251"/>
      <c r="L507" s="252"/>
      <c r="M507" s="253" t="s">
        <v>1</v>
      </c>
      <c r="N507" s="254" t="s">
        <v>39</v>
      </c>
      <c r="O507" s="90"/>
      <c r="P507" s="228">
        <f>O507*H507</f>
        <v>0</v>
      </c>
      <c r="Q507" s="228">
        <v>0.016</v>
      </c>
      <c r="R507" s="228">
        <f>Q507*H507</f>
        <v>0.032000000000000001</v>
      </c>
      <c r="S507" s="228">
        <v>0</v>
      </c>
      <c r="T507" s="229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30" t="s">
        <v>314</v>
      </c>
      <c r="AT507" s="230" t="s">
        <v>207</v>
      </c>
      <c r="AU507" s="230" t="s">
        <v>84</v>
      </c>
      <c r="AY507" s="16" t="s">
        <v>153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6" t="s">
        <v>82</v>
      </c>
      <c r="BK507" s="231">
        <f>ROUND(I507*H507,2)</f>
        <v>0</v>
      </c>
      <c r="BL507" s="16" t="s">
        <v>232</v>
      </c>
      <c r="BM507" s="230" t="s">
        <v>911</v>
      </c>
    </row>
    <row r="508" s="13" customFormat="1">
      <c r="A508" s="13"/>
      <c r="B508" s="232"/>
      <c r="C508" s="233"/>
      <c r="D508" s="234" t="s">
        <v>161</v>
      </c>
      <c r="E508" s="235" t="s">
        <v>1</v>
      </c>
      <c r="F508" s="236" t="s">
        <v>84</v>
      </c>
      <c r="G508" s="233"/>
      <c r="H508" s="237">
        <v>2</v>
      </c>
      <c r="I508" s="238"/>
      <c r="J508" s="233"/>
      <c r="K508" s="233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161</v>
      </c>
      <c r="AU508" s="243" t="s">
        <v>84</v>
      </c>
      <c r="AV508" s="13" t="s">
        <v>84</v>
      </c>
      <c r="AW508" s="13" t="s">
        <v>31</v>
      </c>
      <c r="AX508" s="13" t="s">
        <v>82</v>
      </c>
      <c r="AY508" s="243" t="s">
        <v>153</v>
      </c>
    </row>
    <row r="509" s="2" customFormat="1" ht="33" customHeight="1">
      <c r="A509" s="37"/>
      <c r="B509" s="38"/>
      <c r="C509" s="244" t="s">
        <v>912</v>
      </c>
      <c r="D509" s="244" t="s">
        <v>207</v>
      </c>
      <c r="E509" s="245" t="s">
        <v>913</v>
      </c>
      <c r="F509" s="246" t="s">
        <v>914</v>
      </c>
      <c r="G509" s="247" t="s">
        <v>199</v>
      </c>
      <c r="H509" s="248">
        <v>1</v>
      </c>
      <c r="I509" s="249"/>
      <c r="J509" s="250">
        <f>ROUND(I509*H509,2)</f>
        <v>0</v>
      </c>
      <c r="K509" s="251"/>
      <c r="L509" s="252"/>
      <c r="M509" s="253" t="s">
        <v>1</v>
      </c>
      <c r="N509" s="254" t="s">
        <v>39</v>
      </c>
      <c r="O509" s="90"/>
      <c r="P509" s="228">
        <f>O509*H509</f>
        <v>0</v>
      </c>
      <c r="Q509" s="228">
        <v>0.01201</v>
      </c>
      <c r="R509" s="228">
        <f>Q509*H509</f>
        <v>0.01201</v>
      </c>
      <c r="S509" s="228">
        <v>0</v>
      </c>
      <c r="T509" s="229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30" t="s">
        <v>314</v>
      </c>
      <c r="AT509" s="230" t="s">
        <v>207</v>
      </c>
      <c r="AU509" s="230" t="s">
        <v>84</v>
      </c>
      <c r="AY509" s="16" t="s">
        <v>153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6" t="s">
        <v>82</v>
      </c>
      <c r="BK509" s="231">
        <f>ROUND(I509*H509,2)</f>
        <v>0</v>
      </c>
      <c r="BL509" s="16" t="s">
        <v>232</v>
      </c>
      <c r="BM509" s="230" t="s">
        <v>915</v>
      </c>
    </row>
    <row r="510" s="13" customFormat="1">
      <c r="A510" s="13"/>
      <c r="B510" s="232"/>
      <c r="C510" s="233"/>
      <c r="D510" s="234" t="s">
        <v>161</v>
      </c>
      <c r="E510" s="235" t="s">
        <v>1</v>
      </c>
      <c r="F510" s="236" t="s">
        <v>82</v>
      </c>
      <c r="G510" s="233"/>
      <c r="H510" s="237">
        <v>1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161</v>
      </c>
      <c r="AU510" s="243" t="s">
        <v>84</v>
      </c>
      <c r="AV510" s="13" t="s">
        <v>84</v>
      </c>
      <c r="AW510" s="13" t="s">
        <v>31</v>
      </c>
      <c r="AX510" s="13" t="s">
        <v>82</v>
      </c>
      <c r="AY510" s="243" t="s">
        <v>153</v>
      </c>
    </row>
    <row r="511" s="2" customFormat="1" ht="33" customHeight="1">
      <c r="A511" s="37"/>
      <c r="B511" s="38"/>
      <c r="C511" s="244" t="s">
        <v>916</v>
      </c>
      <c r="D511" s="244" t="s">
        <v>207</v>
      </c>
      <c r="E511" s="245" t="s">
        <v>917</v>
      </c>
      <c r="F511" s="246" t="s">
        <v>918</v>
      </c>
      <c r="G511" s="247" t="s">
        <v>199</v>
      </c>
      <c r="H511" s="248">
        <v>2</v>
      </c>
      <c r="I511" s="249"/>
      <c r="J511" s="250">
        <f>ROUND(I511*H511,2)</f>
        <v>0</v>
      </c>
      <c r="K511" s="251"/>
      <c r="L511" s="252"/>
      <c r="M511" s="253" t="s">
        <v>1</v>
      </c>
      <c r="N511" s="254" t="s">
        <v>39</v>
      </c>
      <c r="O511" s="90"/>
      <c r="P511" s="228">
        <f>O511*H511</f>
        <v>0</v>
      </c>
      <c r="Q511" s="228">
        <v>0.012489999999999999</v>
      </c>
      <c r="R511" s="228">
        <f>Q511*H511</f>
        <v>0.024979999999999999</v>
      </c>
      <c r="S511" s="228">
        <v>0</v>
      </c>
      <c r="T511" s="229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30" t="s">
        <v>314</v>
      </c>
      <c r="AT511" s="230" t="s">
        <v>207</v>
      </c>
      <c r="AU511" s="230" t="s">
        <v>84</v>
      </c>
      <c r="AY511" s="16" t="s">
        <v>153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6" t="s">
        <v>82</v>
      </c>
      <c r="BK511" s="231">
        <f>ROUND(I511*H511,2)</f>
        <v>0</v>
      </c>
      <c r="BL511" s="16" t="s">
        <v>232</v>
      </c>
      <c r="BM511" s="230" t="s">
        <v>919</v>
      </c>
    </row>
    <row r="512" s="13" customFormat="1">
      <c r="A512" s="13"/>
      <c r="B512" s="232"/>
      <c r="C512" s="233"/>
      <c r="D512" s="234" t="s">
        <v>161</v>
      </c>
      <c r="E512" s="235" t="s">
        <v>1</v>
      </c>
      <c r="F512" s="236" t="s">
        <v>84</v>
      </c>
      <c r="G512" s="233"/>
      <c r="H512" s="237">
        <v>2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161</v>
      </c>
      <c r="AU512" s="243" t="s">
        <v>84</v>
      </c>
      <c r="AV512" s="13" t="s">
        <v>84</v>
      </c>
      <c r="AW512" s="13" t="s">
        <v>31</v>
      </c>
      <c r="AX512" s="13" t="s">
        <v>82</v>
      </c>
      <c r="AY512" s="243" t="s">
        <v>153</v>
      </c>
    </row>
    <row r="513" s="2" customFormat="1" ht="33" customHeight="1">
      <c r="A513" s="37"/>
      <c r="B513" s="38"/>
      <c r="C513" s="218" t="s">
        <v>920</v>
      </c>
      <c r="D513" s="218" t="s">
        <v>155</v>
      </c>
      <c r="E513" s="219" t="s">
        <v>921</v>
      </c>
      <c r="F513" s="220" t="s">
        <v>922</v>
      </c>
      <c r="G513" s="221" t="s">
        <v>199</v>
      </c>
      <c r="H513" s="222">
        <v>1</v>
      </c>
      <c r="I513" s="223"/>
      <c r="J513" s="224">
        <f>ROUND(I513*H513,2)</f>
        <v>0</v>
      </c>
      <c r="K513" s="225"/>
      <c r="L513" s="43"/>
      <c r="M513" s="226" t="s">
        <v>1</v>
      </c>
      <c r="N513" s="227" t="s">
        <v>39</v>
      </c>
      <c r="O513" s="90"/>
      <c r="P513" s="228">
        <f>O513*H513</f>
        <v>0</v>
      </c>
      <c r="Q513" s="228">
        <v>0.00092000000000000003</v>
      </c>
      <c r="R513" s="228">
        <f>Q513*H513</f>
        <v>0.00092000000000000003</v>
      </c>
      <c r="S513" s="228">
        <v>0</v>
      </c>
      <c r="T513" s="229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30" t="s">
        <v>232</v>
      </c>
      <c r="AT513" s="230" t="s">
        <v>155</v>
      </c>
      <c r="AU513" s="230" t="s">
        <v>84</v>
      </c>
      <c r="AY513" s="16" t="s">
        <v>153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6" t="s">
        <v>82</v>
      </c>
      <c r="BK513" s="231">
        <f>ROUND(I513*H513,2)</f>
        <v>0</v>
      </c>
      <c r="BL513" s="16" t="s">
        <v>232</v>
      </c>
      <c r="BM513" s="230" t="s">
        <v>923</v>
      </c>
    </row>
    <row r="514" s="13" customFormat="1">
      <c r="A514" s="13"/>
      <c r="B514" s="232"/>
      <c r="C514" s="233"/>
      <c r="D514" s="234" t="s">
        <v>161</v>
      </c>
      <c r="E514" s="235" t="s">
        <v>1</v>
      </c>
      <c r="F514" s="236" t="s">
        <v>82</v>
      </c>
      <c r="G514" s="233"/>
      <c r="H514" s="237">
        <v>1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161</v>
      </c>
      <c r="AU514" s="243" t="s">
        <v>84</v>
      </c>
      <c r="AV514" s="13" t="s">
        <v>84</v>
      </c>
      <c r="AW514" s="13" t="s">
        <v>31</v>
      </c>
      <c r="AX514" s="13" t="s">
        <v>82</v>
      </c>
      <c r="AY514" s="243" t="s">
        <v>153</v>
      </c>
    </row>
    <row r="515" s="2" customFormat="1" ht="21.75" customHeight="1">
      <c r="A515" s="37"/>
      <c r="B515" s="38"/>
      <c r="C515" s="244" t="s">
        <v>924</v>
      </c>
      <c r="D515" s="244" t="s">
        <v>207</v>
      </c>
      <c r="E515" s="245" t="s">
        <v>925</v>
      </c>
      <c r="F515" s="246" t="s">
        <v>926</v>
      </c>
      <c r="G515" s="247" t="s">
        <v>260</v>
      </c>
      <c r="H515" s="248">
        <v>1.8</v>
      </c>
      <c r="I515" s="249"/>
      <c r="J515" s="250">
        <f>ROUND(I515*H515,2)</f>
        <v>0</v>
      </c>
      <c r="K515" s="251"/>
      <c r="L515" s="252"/>
      <c r="M515" s="253" t="s">
        <v>1</v>
      </c>
      <c r="N515" s="254" t="s">
        <v>39</v>
      </c>
      <c r="O515" s="90"/>
      <c r="P515" s="228">
        <f>O515*H515</f>
        <v>0</v>
      </c>
      <c r="Q515" s="228">
        <v>0.025440000000000001</v>
      </c>
      <c r="R515" s="228">
        <f>Q515*H515</f>
        <v>0.045791999999999999</v>
      </c>
      <c r="S515" s="228">
        <v>0</v>
      </c>
      <c r="T515" s="229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0" t="s">
        <v>314</v>
      </c>
      <c r="AT515" s="230" t="s">
        <v>207</v>
      </c>
      <c r="AU515" s="230" t="s">
        <v>84</v>
      </c>
      <c r="AY515" s="16" t="s">
        <v>153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6" t="s">
        <v>82</v>
      </c>
      <c r="BK515" s="231">
        <f>ROUND(I515*H515,2)</f>
        <v>0</v>
      </c>
      <c r="BL515" s="16" t="s">
        <v>232</v>
      </c>
      <c r="BM515" s="230" t="s">
        <v>927</v>
      </c>
    </row>
    <row r="516" s="13" customFormat="1">
      <c r="A516" s="13"/>
      <c r="B516" s="232"/>
      <c r="C516" s="233"/>
      <c r="D516" s="234" t="s">
        <v>161</v>
      </c>
      <c r="E516" s="233"/>
      <c r="F516" s="236" t="s">
        <v>928</v>
      </c>
      <c r="G516" s="233"/>
      <c r="H516" s="237">
        <v>1.8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161</v>
      </c>
      <c r="AU516" s="243" t="s">
        <v>84</v>
      </c>
      <c r="AV516" s="13" t="s">
        <v>84</v>
      </c>
      <c r="AW516" s="13" t="s">
        <v>4</v>
      </c>
      <c r="AX516" s="13" t="s">
        <v>82</v>
      </c>
      <c r="AY516" s="243" t="s">
        <v>153</v>
      </c>
    </row>
    <row r="517" s="2" customFormat="1" ht="44.25" customHeight="1">
      <c r="A517" s="37"/>
      <c r="B517" s="38"/>
      <c r="C517" s="218" t="s">
        <v>929</v>
      </c>
      <c r="D517" s="218" t="s">
        <v>155</v>
      </c>
      <c r="E517" s="219" t="s">
        <v>930</v>
      </c>
      <c r="F517" s="220" t="s">
        <v>931</v>
      </c>
      <c r="G517" s="221" t="s">
        <v>210</v>
      </c>
      <c r="H517" s="222">
        <v>0.26000000000000001</v>
      </c>
      <c r="I517" s="223"/>
      <c r="J517" s="224">
        <f>ROUND(I517*H517,2)</f>
        <v>0</v>
      </c>
      <c r="K517" s="225"/>
      <c r="L517" s="43"/>
      <c r="M517" s="226" t="s">
        <v>1</v>
      </c>
      <c r="N517" s="227" t="s">
        <v>39</v>
      </c>
      <c r="O517" s="90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0" t="s">
        <v>232</v>
      </c>
      <c r="AT517" s="230" t="s">
        <v>155</v>
      </c>
      <c r="AU517" s="230" t="s">
        <v>84</v>
      </c>
      <c r="AY517" s="16" t="s">
        <v>153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6" t="s">
        <v>82</v>
      </c>
      <c r="BK517" s="231">
        <f>ROUND(I517*H517,2)</f>
        <v>0</v>
      </c>
      <c r="BL517" s="16" t="s">
        <v>232</v>
      </c>
      <c r="BM517" s="230" t="s">
        <v>932</v>
      </c>
    </row>
    <row r="518" s="12" customFormat="1" ht="22.8" customHeight="1">
      <c r="A518" s="12"/>
      <c r="B518" s="202"/>
      <c r="C518" s="203"/>
      <c r="D518" s="204" t="s">
        <v>73</v>
      </c>
      <c r="E518" s="216" t="s">
        <v>933</v>
      </c>
      <c r="F518" s="216" t="s">
        <v>934</v>
      </c>
      <c r="G518" s="203"/>
      <c r="H518" s="203"/>
      <c r="I518" s="206"/>
      <c r="J518" s="217">
        <f>BK518</f>
        <v>0</v>
      </c>
      <c r="K518" s="203"/>
      <c r="L518" s="208"/>
      <c r="M518" s="209"/>
      <c r="N518" s="210"/>
      <c r="O518" s="210"/>
      <c r="P518" s="211">
        <f>SUM(P519:P529)</f>
        <v>0</v>
      </c>
      <c r="Q518" s="210"/>
      <c r="R518" s="211">
        <f>SUM(R519:R529)</f>
        <v>0.64223700000000006</v>
      </c>
      <c r="S518" s="210"/>
      <c r="T518" s="212">
        <f>SUM(T519:T529)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3" t="s">
        <v>84</v>
      </c>
      <c r="AT518" s="214" t="s">
        <v>73</v>
      </c>
      <c r="AU518" s="214" t="s">
        <v>82</v>
      </c>
      <c r="AY518" s="213" t="s">
        <v>153</v>
      </c>
      <c r="BK518" s="215">
        <f>SUM(BK519:BK529)</f>
        <v>0</v>
      </c>
    </row>
    <row r="519" s="2" customFormat="1" ht="33" customHeight="1">
      <c r="A519" s="37"/>
      <c r="B519" s="38"/>
      <c r="C519" s="218" t="s">
        <v>935</v>
      </c>
      <c r="D519" s="218" t="s">
        <v>155</v>
      </c>
      <c r="E519" s="219" t="s">
        <v>936</v>
      </c>
      <c r="F519" s="220" t="s">
        <v>937</v>
      </c>
      <c r="G519" s="221" t="s">
        <v>287</v>
      </c>
      <c r="H519" s="222">
        <v>39.450000000000003</v>
      </c>
      <c r="I519" s="223"/>
      <c r="J519" s="224">
        <f>ROUND(I519*H519,2)</f>
        <v>0</v>
      </c>
      <c r="K519" s="225"/>
      <c r="L519" s="43"/>
      <c r="M519" s="226" t="s">
        <v>1</v>
      </c>
      <c r="N519" s="227" t="s">
        <v>39</v>
      </c>
      <c r="O519" s="90"/>
      <c r="P519" s="228">
        <f>O519*H519</f>
        <v>0</v>
      </c>
      <c r="Q519" s="228">
        <v>6.0000000000000002E-05</v>
      </c>
      <c r="R519" s="228">
        <f>Q519*H519</f>
        <v>0.0023670000000000002</v>
      </c>
      <c r="S519" s="228">
        <v>0</v>
      </c>
      <c r="T519" s="229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30" t="s">
        <v>232</v>
      </c>
      <c r="AT519" s="230" t="s">
        <v>155</v>
      </c>
      <c r="AU519" s="230" t="s">
        <v>84</v>
      </c>
      <c r="AY519" s="16" t="s">
        <v>153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6" t="s">
        <v>82</v>
      </c>
      <c r="BK519" s="231">
        <f>ROUND(I519*H519,2)</f>
        <v>0</v>
      </c>
      <c r="BL519" s="16" t="s">
        <v>232</v>
      </c>
      <c r="BM519" s="230" t="s">
        <v>938</v>
      </c>
    </row>
    <row r="520" s="13" customFormat="1">
      <c r="A520" s="13"/>
      <c r="B520" s="232"/>
      <c r="C520" s="233"/>
      <c r="D520" s="234" t="s">
        <v>161</v>
      </c>
      <c r="E520" s="235" t="s">
        <v>1</v>
      </c>
      <c r="F520" s="236" t="s">
        <v>939</v>
      </c>
      <c r="G520" s="233"/>
      <c r="H520" s="237">
        <v>39.450000000000003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161</v>
      </c>
      <c r="AU520" s="243" t="s">
        <v>84</v>
      </c>
      <c r="AV520" s="13" t="s">
        <v>84</v>
      </c>
      <c r="AW520" s="13" t="s">
        <v>31</v>
      </c>
      <c r="AX520" s="13" t="s">
        <v>82</v>
      </c>
      <c r="AY520" s="243" t="s">
        <v>153</v>
      </c>
    </row>
    <row r="521" s="2" customFormat="1" ht="16.5" customHeight="1">
      <c r="A521" s="37"/>
      <c r="B521" s="38"/>
      <c r="C521" s="218" t="s">
        <v>940</v>
      </c>
      <c r="D521" s="218" t="s">
        <v>155</v>
      </c>
      <c r="E521" s="219" t="s">
        <v>941</v>
      </c>
      <c r="F521" s="220" t="s">
        <v>942</v>
      </c>
      <c r="G521" s="221" t="s">
        <v>943</v>
      </c>
      <c r="H521" s="222">
        <v>639.53999999999996</v>
      </c>
      <c r="I521" s="223"/>
      <c r="J521" s="224">
        <f>ROUND(I521*H521,2)</f>
        <v>0</v>
      </c>
      <c r="K521" s="225"/>
      <c r="L521" s="43"/>
      <c r="M521" s="226" t="s">
        <v>1</v>
      </c>
      <c r="N521" s="227" t="s">
        <v>39</v>
      </c>
      <c r="O521" s="90"/>
      <c r="P521" s="228">
        <f>O521*H521</f>
        <v>0</v>
      </c>
      <c r="Q521" s="228">
        <v>0.001</v>
      </c>
      <c r="R521" s="228">
        <f>Q521*H521</f>
        <v>0.63954</v>
      </c>
      <c r="S521" s="228">
        <v>0</v>
      </c>
      <c r="T521" s="229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30" t="s">
        <v>232</v>
      </c>
      <c r="AT521" s="230" t="s">
        <v>155</v>
      </c>
      <c r="AU521" s="230" t="s">
        <v>84</v>
      </c>
      <c r="AY521" s="16" t="s">
        <v>153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6" t="s">
        <v>82</v>
      </c>
      <c r="BK521" s="231">
        <f>ROUND(I521*H521,2)</f>
        <v>0</v>
      </c>
      <c r="BL521" s="16" t="s">
        <v>232</v>
      </c>
      <c r="BM521" s="230" t="s">
        <v>944</v>
      </c>
    </row>
    <row r="522" s="13" customFormat="1">
      <c r="A522" s="13"/>
      <c r="B522" s="232"/>
      <c r="C522" s="233"/>
      <c r="D522" s="234" t="s">
        <v>161</v>
      </c>
      <c r="E522" s="235" t="s">
        <v>1</v>
      </c>
      <c r="F522" s="236" t="s">
        <v>945</v>
      </c>
      <c r="G522" s="233"/>
      <c r="H522" s="237">
        <v>502.30000000000001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161</v>
      </c>
      <c r="AU522" s="243" t="s">
        <v>84</v>
      </c>
      <c r="AV522" s="13" t="s">
        <v>84</v>
      </c>
      <c r="AW522" s="13" t="s">
        <v>31</v>
      </c>
      <c r="AX522" s="13" t="s">
        <v>74</v>
      </c>
      <c r="AY522" s="243" t="s">
        <v>153</v>
      </c>
    </row>
    <row r="523" s="13" customFormat="1">
      <c r="A523" s="13"/>
      <c r="B523" s="232"/>
      <c r="C523" s="233"/>
      <c r="D523" s="234" t="s">
        <v>161</v>
      </c>
      <c r="E523" s="235" t="s">
        <v>1</v>
      </c>
      <c r="F523" s="236" t="s">
        <v>946</v>
      </c>
      <c r="G523" s="233"/>
      <c r="H523" s="237">
        <v>137.24000000000001</v>
      </c>
      <c r="I523" s="238"/>
      <c r="J523" s="233"/>
      <c r="K523" s="233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161</v>
      </c>
      <c r="AU523" s="243" t="s">
        <v>84</v>
      </c>
      <c r="AV523" s="13" t="s">
        <v>84</v>
      </c>
      <c r="AW523" s="13" t="s">
        <v>31</v>
      </c>
      <c r="AX523" s="13" t="s">
        <v>74</v>
      </c>
      <c r="AY523" s="243" t="s">
        <v>153</v>
      </c>
    </row>
    <row r="524" s="14" customFormat="1">
      <c r="A524" s="14"/>
      <c r="B524" s="255"/>
      <c r="C524" s="256"/>
      <c r="D524" s="234" t="s">
        <v>161</v>
      </c>
      <c r="E524" s="257" t="s">
        <v>1</v>
      </c>
      <c r="F524" s="258" t="s">
        <v>247</v>
      </c>
      <c r="G524" s="256"/>
      <c r="H524" s="259">
        <v>639.53999999999996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5" t="s">
        <v>161</v>
      </c>
      <c r="AU524" s="265" t="s">
        <v>84</v>
      </c>
      <c r="AV524" s="14" t="s">
        <v>159</v>
      </c>
      <c r="AW524" s="14" t="s">
        <v>31</v>
      </c>
      <c r="AX524" s="14" t="s">
        <v>82</v>
      </c>
      <c r="AY524" s="265" t="s">
        <v>153</v>
      </c>
    </row>
    <row r="525" s="2" customFormat="1" ht="33" customHeight="1">
      <c r="A525" s="37"/>
      <c r="B525" s="38"/>
      <c r="C525" s="218" t="s">
        <v>947</v>
      </c>
      <c r="D525" s="218" t="s">
        <v>155</v>
      </c>
      <c r="E525" s="219" t="s">
        <v>948</v>
      </c>
      <c r="F525" s="220" t="s">
        <v>949</v>
      </c>
      <c r="G525" s="221" t="s">
        <v>199</v>
      </c>
      <c r="H525" s="222">
        <v>1</v>
      </c>
      <c r="I525" s="223"/>
      <c r="J525" s="224">
        <f>ROUND(I525*H525,2)</f>
        <v>0</v>
      </c>
      <c r="K525" s="225"/>
      <c r="L525" s="43"/>
      <c r="M525" s="226" t="s">
        <v>1</v>
      </c>
      <c r="N525" s="227" t="s">
        <v>39</v>
      </c>
      <c r="O525" s="90"/>
      <c r="P525" s="228">
        <f>O525*H525</f>
        <v>0</v>
      </c>
      <c r="Q525" s="228">
        <v>0.00033</v>
      </c>
      <c r="R525" s="228">
        <f>Q525*H525</f>
        <v>0.00033</v>
      </c>
      <c r="S525" s="228">
        <v>0</v>
      </c>
      <c r="T525" s="229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0" t="s">
        <v>232</v>
      </c>
      <c r="AT525" s="230" t="s">
        <v>155</v>
      </c>
      <c r="AU525" s="230" t="s">
        <v>84</v>
      </c>
      <c r="AY525" s="16" t="s">
        <v>153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6" t="s">
        <v>82</v>
      </c>
      <c r="BK525" s="231">
        <f>ROUND(I525*H525,2)</f>
        <v>0</v>
      </c>
      <c r="BL525" s="16" t="s">
        <v>232</v>
      </c>
      <c r="BM525" s="230" t="s">
        <v>950</v>
      </c>
    </row>
    <row r="526" s="13" customFormat="1">
      <c r="A526" s="13"/>
      <c r="B526" s="232"/>
      <c r="C526" s="233"/>
      <c r="D526" s="234" t="s">
        <v>161</v>
      </c>
      <c r="E526" s="235" t="s">
        <v>1</v>
      </c>
      <c r="F526" s="236" t="s">
        <v>951</v>
      </c>
      <c r="G526" s="233"/>
      <c r="H526" s="237">
        <v>1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161</v>
      </c>
      <c r="AU526" s="243" t="s">
        <v>84</v>
      </c>
      <c r="AV526" s="13" t="s">
        <v>84</v>
      </c>
      <c r="AW526" s="13" t="s">
        <v>31</v>
      </c>
      <c r="AX526" s="13" t="s">
        <v>82</v>
      </c>
      <c r="AY526" s="243" t="s">
        <v>153</v>
      </c>
    </row>
    <row r="527" s="2" customFormat="1" ht="21.75" customHeight="1">
      <c r="A527" s="37"/>
      <c r="B527" s="38"/>
      <c r="C527" s="218" t="s">
        <v>952</v>
      </c>
      <c r="D527" s="218" t="s">
        <v>155</v>
      </c>
      <c r="E527" s="219" t="s">
        <v>953</v>
      </c>
      <c r="F527" s="220" t="s">
        <v>954</v>
      </c>
      <c r="G527" s="221" t="s">
        <v>526</v>
      </c>
      <c r="H527" s="222">
        <v>1</v>
      </c>
      <c r="I527" s="223"/>
      <c r="J527" s="224">
        <f>ROUND(I527*H527,2)</f>
        <v>0</v>
      </c>
      <c r="K527" s="225"/>
      <c r="L527" s="43"/>
      <c r="M527" s="226" t="s">
        <v>1</v>
      </c>
      <c r="N527" s="227" t="s">
        <v>39</v>
      </c>
      <c r="O527" s="90"/>
      <c r="P527" s="228">
        <f>O527*H527</f>
        <v>0</v>
      </c>
      <c r="Q527" s="228">
        <v>0</v>
      </c>
      <c r="R527" s="228">
        <f>Q527*H527</f>
        <v>0</v>
      </c>
      <c r="S527" s="228">
        <v>0</v>
      </c>
      <c r="T527" s="229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30" t="s">
        <v>232</v>
      </c>
      <c r="AT527" s="230" t="s">
        <v>155</v>
      </c>
      <c r="AU527" s="230" t="s">
        <v>84</v>
      </c>
      <c r="AY527" s="16" t="s">
        <v>153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6" t="s">
        <v>82</v>
      </c>
      <c r="BK527" s="231">
        <f>ROUND(I527*H527,2)</f>
        <v>0</v>
      </c>
      <c r="BL527" s="16" t="s">
        <v>232</v>
      </c>
      <c r="BM527" s="230" t="s">
        <v>955</v>
      </c>
    </row>
    <row r="528" s="13" customFormat="1">
      <c r="A528" s="13"/>
      <c r="B528" s="232"/>
      <c r="C528" s="233"/>
      <c r="D528" s="234" t="s">
        <v>161</v>
      </c>
      <c r="E528" s="235" t="s">
        <v>1</v>
      </c>
      <c r="F528" s="236" t="s">
        <v>82</v>
      </c>
      <c r="G528" s="233"/>
      <c r="H528" s="237">
        <v>1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161</v>
      </c>
      <c r="AU528" s="243" t="s">
        <v>84</v>
      </c>
      <c r="AV528" s="13" t="s">
        <v>84</v>
      </c>
      <c r="AW528" s="13" t="s">
        <v>31</v>
      </c>
      <c r="AX528" s="13" t="s">
        <v>82</v>
      </c>
      <c r="AY528" s="243" t="s">
        <v>153</v>
      </c>
    </row>
    <row r="529" s="2" customFormat="1" ht="44.25" customHeight="1">
      <c r="A529" s="37"/>
      <c r="B529" s="38"/>
      <c r="C529" s="218" t="s">
        <v>956</v>
      </c>
      <c r="D529" s="218" t="s">
        <v>155</v>
      </c>
      <c r="E529" s="219" t="s">
        <v>957</v>
      </c>
      <c r="F529" s="220" t="s">
        <v>958</v>
      </c>
      <c r="G529" s="221" t="s">
        <v>210</v>
      </c>
      <c r="H529" s="222">
        <v>0.64200000000000002</v>
      </c>
      <c r="I529" s="223"/>
      <c r="J529" s="224">
        <f>ROUND(I529*H529,2)</f>
        <v>0</v>
      </c>
      <c r="K529" s="225"/>
      <c r="L529" s="43"/>
      <c r="M529" s="226" t="s">
        <v>1</v>
      </c>
      <c r="N529" s="227" t="s">
        <v>39</v>
      </c>
      <c r="O529" s="90"/>
      <c r="P529" s="228">
        <f>O529*H529</f>
        <v>0</v>
      </c>
      <c r="Q529" s="228">
        <v>0</v>
      </c>
      <c r="R529" s="228">
        <f>Q529*H529</f>
        <v>0</v>
      </c>
      <c r="S529" s="228">
        <v>0</v>
      </c>
      <c r="T529" s="229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30" t="s">
        <v>232</v>
      </c>
      <c r="AT529" s="230" t="s">
        <v>155</v>
      </c>
      <c r="AU529" s="230" t="s">
        <v>84</v>
      </c>
      <c r="AY529" s="16" t="s">
        <v>153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6" t="s">
        <v>82</v>
      </c>
      <c r="BK529" s="231">
        <f>ROUND(I529*H529,2)</f>
        <v>0</v>
      </c>
      <c r="BL529" s="16" t="s">
        <v>232</v>
      </c>
      <c r="BM529" s="230" t="s">
        <v>959</v>
      </c>
    </row>
    <row r="530" s="12" customFormat="1" ht="22.8" customHeight="1">
      <c r="A530" s="12"/>
      <c r="B530" s="202"/>
      <c r="C530" s="203"/>
      <c r="D530" s="204" t="s">
        <v>73</v>
      </c>
      <c r="E530" s="216" t="s">
        <v>960</v>
      </c>
      <c r="F530" s="216" t="s">
        <v>961</v>
      </c>
      <c r="G530" s="203"/>
      <c r="H530" s="203"/>
      <c r="I530" s="206"/>
      <c r="J530" s="217">
        <f>BK530</f>
        <v>0</v>
      </c>
      <c r="K530" s="203"/>
      <c r="L530" s="208"/>
      <c r="M530" s="209"/>
      <c r="N530" s="210"/>
      <c r="O530" s="210"/>
      <c r="P530" s="211">
        <f>SUM(P531:P546)</f>
        <v>0</v>
      </c>
      <c r="Q530" s="210"/>
      <c r="R530" s="211">
        <f>SUM(R531:R546)</f>
        <v>2.1048621000000005</v>
      </c>
      <c r="S530" s="210"/>
      <c r="T530" s="212">
        <f>SUM(T531:T546)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13" t="s">
        <v>84</v>
      </c>
      <c r="AT530" s="214" t="s">
        <v>73</v>
      </c>
      <c r="AU530" s="214" t="s">
        <v>82</v>
      </c>
      <c r="AY530" s="213" t="s">
        <v>153</v>
      </c>
      <c r="BK530" s="215">
        <f>SUM(BK531:BK546)</f>
        <v>0</v>
      </c>
    </row>
    <row r="531" s="2" customFormat="1" ht="44.25" customHeight="1">
      <c r="A531" s="37"/>
      <c r="B531" s="38"/>
      <c r="C531" s="218" t="s">
        <v>962</v>
      </c>
      <c r="D531" s="218" t="s">
        <v>155</v>
      </c>
      <c r="E531" s="219" t="s">
        <v>963</v>
      </c>
      <c r="F531" s="220" t="s">
        <v>964</v>
      </c>
      <c r="G531" s="221" t="s">
        <v>260</v>
      </c>
      <c r="H531" s="222">
        <v>26.73</v>
      </c>
      <c r="I531" s="223"/>
      <c r="J531" s="224">
        <f>ROUND(I531*H531,2)</f>
        <v>0</v>
      </c>
      <c r="K531" s="225"/>
      <c r="L531" s="43"/>
      <c r="M531" s="226" t="s">
        <v>1</v>
      </c>
      <c r="N531" s="227" t="s">
        <v>39</v>
      </c>
      <c r="O531" s="90"/>
      <c r="P531" s="228">
        <f>O531*H531</f>
        <v>0</v>
      </c>
      <c r="Q531" s="228">
        <v>0.0068900000000000003</v>
      </c>
      <c r="R531" s="228">
        <f>Q531*H531</f>
        <v>0.18416970000000002</v>
      </c>
      <c r="S531" s="228">
        <v>0</v>
      </c>
      <c r="T531" s="229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30" t="s">
        <v>232</v>
      </c>
      <c r="AT531" s="230" t="s">
        <v>155</v>
      </c>
      <c r="AU531" s="230" t="s">
        <v>84</v>
      </c>
      <c r="AY531" s="16" t="s">
        <v>153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6" t="s">
        <v>82</v>
      </c>
      <c r="BK531" s="231">
        <f>ROUND(I531*H531,2)</f>
        <v>0</v>
      </c>
      <c r="BL531" s="16" t="s">
        <v>232</v>
      </c>
      <c r="BM531" s="230" t="s">
        <v>965</v>
      </c>
    </row>
    <row r="532" s="13" customFormat="1">
      <c r="A532" s="13"/>
      <c r="B532" s="232"/>
      <c r="C532" s="233"/>
      <c r="D532" s="234" t="s">
        <v>161</v>
      </c>
      <c r="E532" s="235" t="s">
        <v>1</v>
      </c>
      <c r="F532" s="236" t="s">
        <v>472</v>
      </c>
      <c r="G532" s="233"/>
      <c r="H532" s="237">
        <v>24.559999999999999</v>
      </c>
      <c r="I532" s="238"/>
      <c r="J532" s="233"/>
      <c r="K532" s="233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161</v>
      </c>
      <c r="AU532" s="243" t="s">
        <v>84</v>
      </c>
      <c r="AV532" s="13" t="s">
        <v>84</v>
      </c>
      <c r="AW532" s="13" t="s">
        <v>31</v>
      </c>
      <c r="AX532" s="13" t="s">
        <v>74</v>
      </c>
      <c r="AY532" s="243" t="s">
        <v>153</v>
      </c>
    </row>
    <row r="533" s="13" customFormat="1">
      <c r="A533" s="13"/>
      <c r="B533" s="232"/>
      <c r="C533" s="233"/>
      <c r="D533" s="234" t="s">
        <v>161</v>
      </c>
      <c r="E533" s="235" t="s">
        <v>1</v>
      </c>
      <c r="F533" s="236" t="s">
        <v>966</v>
      </c>
      <c r="G533" s="233"/>
      <c r="H533" s="237">
        <v>2.1699999999999999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161</v>
      </c>
      <c r="AU533" s="243" t="s">
        <v>84</v>
      </c>
      <c r="AV533" s="13" t="s">
        <v>84</v>
      </c>
      <c r="AW533" s="13" t="s">
        <v>31</v>
      </c>
      <c r="AX533" s="13" t="s">
        <v>74</v>
      </c>
      <c r="AY533" s="243" t="s">
        <v>153</v>
      </c>
    </row>
    <row r="534" s="14" customFormat="1">
      <c r="A534" s="14"/>
      <c r="B534" s="255"/>
      <c r="C534" s="256"/>
      <c r="D534" s="234" t="s">
        <v>161</v>
      </c>
      <c r="E534" s="257" t="s">
        <v>1</v>
      </c>
      <c r="F534" s="258" t="s">
        <v>247</v>
      </c>
      <c r="G534" s="256"/>
      <c r="H534" s="259">
        <v>26.73</v>
      </c>
      <c r="I534" s="260"/>
      <c r="J534" s="256"/>
      <c r="K534" s="256"/>
      <c r="L534" s="261"/>
      <c r="M534" s="262"/>
      <c r="N534" s="263"/>
      <c r="O534" s="263"/>
      <c r="P534" s="263"/>
      <c r="Q534" s="263"/>
      <c r="R534" s="263"/>
      <c r="S534" s="263"/>
      <c r="T534" s="26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5" t="s">
        <v>161</v>
      </c>
      <c r="AU534" s="265" t="s">
        <v>84</v>
      </c>
      <c r="AV534" s="14" t="s">
        <v>159</v>
      </c>
      <c r="AW534" s="14" t="s">
        <v>31</v>
      </c>
      <c r="AX534" s="14" t="s">
        <v>82</v>
      </c>
      <c r="AY534" s="265" t="s">
        <v>153</v>
      </c>
    </row>
    <row r="535" s="2" customFormat="1" ht="33" customHeight="1">
      <c r="A535" s="37"/>
      <c r="B535" s="38"/>
      <c r="C535" s="244" t="s">
        <v>967</v>
      </c>
      <c r="D535" s="244" t="s">
        <v>207</v>
      </c>
      <c r="E535" s="245" t="s">
        <v>968</v>
      </c>
      <c r="F535" s="246" t="s">
        <v>969</v>
      </c>
      <c r="G535" s="247" t="s">
        <v>260</v>
      </c>
      <c r="H535" s="248">
        <v>2.4969999999999999</v>
      </c>
      <c r="I535" s="249"/>
      <c r="J535" s="250">
        <f>ROUND(I535*H535,2)</f>
        <v>0</v>
      </c>
      <c r="K535" s="251"/>
      <c r="L535" s="252"/>
      <c r="M535" s="253" t="s">
        <v>1</v>
      </c>
      <c r="N535" s="254" t="s">
        <v>39</v>
      </c>
      <c r="O535" s="90"/>
      <c r="P535" s="228">
        <f>O535*H535</f>
        <v>0</v>
      </c>
      <c r="Q535" s="228">
        <v>0.019199999999999998</v>
      </c>
      <c r="R535" s="228">
        <f>Q535*H535</f>
        <v>0.047942399999999996</v>
      </c>
      <c r="S535" s="228">
        <v>0</v>
      </c>
      <c r="T535" s="229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30" t="s">
        <v>314</v>
      </c>
      <c r="AT535" s="230" t="s">
        <v>207</v>
      </c>
      <c r="AU535" s="230" t="s">
        <v>84</v>
      </c>
      <c r="AY535" s="16" t="s">
        <v>153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6" t="s">
        <v>82</v>
      </c>
      <c r="BK535" s="231">
        <f>ROUND(I535*H535,2)</f>
        <v>0</v>
      </c>
      <c r="BL535" s="16" t="s">
        <v>232</v>
      </c>
      <c r="BM535" s="230" t="s">
        <v>970</v>
      </c>
    </row>
    <row r="536" s="13" customFormat="1">
      <c r="A536" s="13"/>
      <c r="B536" s="232"/>
      <c r="C536" s="233"/>
      <c r="D536" s="234" t="s">
        <v>161</v>
      </c>
      <c r="E536" s="235" t="s">
        <v>1</v>
      </c>
      <c r="F536" s="236" t="s">
        <v>971</v>
      </c>
      <c r="G536" s="233"/>
      <c r="H536" s="237">
        <v>2.27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161</v>
      </c>
      <c r="AU536" s="243" t="s">
        <v>84</v>
      </c>
      <c r="AV536" s="13" t="s">
        <v>84</v>
      </c>
      <c r="AW536" s="13" t="s">
        <v>31</v>
      </c>
      <c r="AX536" s="13" t="s">
        <v>82</v>
      </c>
      <c r="AY536" s="243" t="s">
        <v>153</v>
      </c>
    </row>
    <row r="537" s="13" customFormat="1">
      <c r="A537" s="13"/>
      <c r="B537" s="232"/>
      <c r="C537" s="233"/>
      <c r="D537" s="234" t="s">
        <v>161</v>
      </c>
      <c r="E537" s="233"/>
      <c r="F537" s="236" t="s">
        <v>972</v>
      </c>
      <c r="G537" s="233"/>
      <c r="H537" s="237">
        <v>2.4969999999999999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161</v>
      </c>
      <c r="AU537" s="243" t="s">
        <v>84</v>
      </c>
      <c r="AV537" s="13" t="s">
        <v>84</v>
      </c>
      <c r="AW537" s="13" t="s">
        <v>4</v>
      </c>
      <c r="AX537" s="13" t="s">
        <v>82</v>
      </c>
      <c r="AY537" s="243" t="s">
        <v>153</v>
      </c>
    </row>
    <row r="538" s="2" customFormat="1" ht="16.5" customHeight="1">
      <c r="A538" s="37"/>
      <c r="B538" s="38"/>
      <c r="C538" s="244" t="s">
        <v>973</v>
      </c>
      <c r="D538" s="244" t="s">
        <v>207</v>
      </c>
      <c r="E538" s="245" t="s">
        <v>974</v>
      </c>
      <c r="F538" s="246" t="s">
        <v>975</v>
      </c>
      <c r="G538" s="247" t="s">
        <v>260</v>
      </c>
      <c r="H538" s="248">
        <v>26.169</v>
      </c>
      <c r="I538" s="249"/>
      <c r="J538" s="250">
        <f>ROUND(I538*H538,2)</f>
        <v>0</v>
      </c>
      <c r="K538" s="251"/>
      <c r="L538" s="252"/>
      <c r="M538" s="253" t="s">
        <v>1</v>
      </c>
      <c r="N538" s="254" t="s">
        <v>39</v>
      </c>
      <c r="O538" s="90"/>
      <c r="P538" s="228">
        <f>O538*H538</f>
        <v>0</v>
      </c>
      <c r="Q538" s="228">
        <v>0.070000000000000007</v>
      </c>
      <c r="R538" s="228">
        <f>Q538*H538</f>
        <v>1.8318300000000003</v>
      </c>
      <c r="S538" s="228">
        <v>0</v>
      </c>
      <c r="T538" s="229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0" t="s">
        <v>314</v>
      </c>
      <c r="AT538" s="230" t="s">
        <v>207</v>
      </c>
      <c r="AU538" s="230" t="s">
        <v>84</v>
      </c>
      <c r="AY538" s="16" t="s">
        <v>153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6" t="s">
        <v>82</v>
      </c>
      <c r="BK538" s="231">
        <f>ROUND(I538*H538,2)</f>
        <v>0</v>
      </c>
      <c r="BL538" s="16" t="s">
        <v>232</v>
      </c>
      <c r="BM538" s="230" t="s">
        <v>976</v>
      </c>
    </row>
    <row r="539" s="13" customFormat="1">
      <c r="A539" s="13"/>
      <c r="B539" s="232"/>
      <c r="C539" s="233"/>
      <c r="D539" s="234" t="s">
        <v>161</v>
      </c>
      <c r="E539" s="235" t="s">
        <v>1</v>
      </c>
      <c r="F539" s="236" t="s">
        <v>977</v>
      </c>
      <c r="G539" s="233"/>
      <c r="H539" s="237">
        <v>22.289999999999999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161</v>
      </c>
      <c r="AU539" s="243" t="s">
        <v>84</v>
      </c>
      <c r="AV539" s="13" t="s">
        <v>84</v>
      </c>
      <c r="AW539" s="13" t="s">
        <v>31</v>
      </c>
      <c r="AX539" s="13" t="s">
        <v>74</v>
      </c>
      <c r="AY539" s="243" t="s">
        <v>153</v>
      </c>
    </row>
    <row r="540" s="13" customFormat="1">
      <c r="A540" s="13"/>
      <c r="B540" s="232"/>
      <c r="C540" s="233"/>
      <c r="D540" s="234" t="s">
        <v>161</v>
      </c>
      <c r="E540" s="235" t="s">
        <v>1</v>
      </c>
      <c r="F540" s="236" t="s">
        <v>978</v>
      </c>
      <c r="G540" s="233"/>
      <c r="H540" s="237">
        <v>1.5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161</v>
      </c>
      <c r="AU540" s="243" t="s">
        <v>84</v>
      </c>
      <c r="AV540" s="13" t="s">
        <v>84</v>
      </c>
      <c r="AW540" s="13" t="s">
        <v>31</v>
      </c>
      <c r="AX540" s="13" t="s">
        <v>74</v>
      </c>
      <c r="AY540" s="243" t="s">
        <v>153</v>
      </c>
    </row>
    <row r="541" s="14" customFormat="1">
      <c r="A541" s="14"/>
      <c r="B541" s="255"/>
      <c r="C541" s="256"/>
      <c r="D541" s="234" t="s">
        <v>161</v>
      </c>
      <c r="E541" s="257" t="s">
        <v>1</v>
      </c>
      <c r="F541" s="258" t="s">
        <v>247</v>
      </c>
      <c r="G541" s="256"/>
      <c r="H541" s="259">
        <v>23.789999999999999</v>
      </c>
      <c r="I541" s="260"/>
      <c r="J541" s="256"/>
      <c r="K541" s="256"/>
      <c r="L541" s="261"/>
      <c r="M541" s="262"/>
      <c r="N541" s="263"/>
      <c r="O541" s="263"/>
      <c r="P541" s="263"/>
      <c r="Q541" s="263"/>
      <c r="R541" s="263"/>
      <c r="S541" s="263"/>
      <c r="T541" s="26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5" t="s">
        <v>161</v>
      </c>
      <c r="AU541" s="265" t="s">
        <v>84</v>
      </c>
      <c r="AV541" s="14" t="s">
        <v>159</v>
      </c>
      <c r="AW541" s="14" t="s">
        <v>31</v>
      </c>
      <c r="AX541" s="14" t="s">
        <v>82</v>
      </c>
      <c r="AY541" s="265" t="s">
        <v>153</v>
      </c>
    </row>
    <row r="542" s="13" customFormat="1">
      <c r="A542" s="13"/>
      <c r="B542" s="232"/>
      <c r="C542" s="233"/>
      <c r="D542" s="234" t="s">
        <v>161</v>
      </c>
      <c r="E542" s="233"/>
      <c r="F542" s="236" t="s">
        <v>979</v>
      </c>
      <c r="G542" s="233"/>
      <c r="H542" s="237">
        <v>26.169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161</v>
      </c>
      <c r="AU542" s="243" t="s">
        <v>84</v>
      </c>
      <c r="AV542" s="13" t="s">
        <v>84</v>
      </c>
      <c r="AW542" s="13" t="s">
        <v>4</v>
      </c>
      <c r="AX542" s="13" t="s">
        <v>82</v>
      </c>
      <c r="AY542" s="243" t="s">
        <v>153</v>
      </c>
    </row>
    <row r="543" s="2" customFormat="1" ht="16.5" customHeight="1">
      <c r="A543" s="37"/>
      <c r="B543" s="38"/>
      <c r="C543" s="244" t="s">
        <v>980</v>
      </c>
      <c r="D543" s="244" t="s">
        <v>207</v>
      </c>
      <c r="E543" s="245" t="s">
        <v>981</v>
      </c>
      <c r="F543" s="246" t="s">
        <v>982</v>
      </c>
      <c r="G543" s="247" t="s">
        <v>287</v>
      </c>
      <c r="H543" s="248">
        <v>34.100000000000001</v>
      </c>
      <c r="I543" s="249"/>
      <c r="J543" s="250">
        <f>ROUND(I543*H543,2)</f>
        <v>0</v>
      </c>
      <c r="K543" s="251"/>
      <c r="L543" s="252"/>
      <c r="M543" s="253" t="s">
        <v>1</v>
      </c>
      <c r="N543" s="254" t="s">
        <v>39</v>
      </c>
      <c r="O543" s="90"/>
      <c r="P543" s="228">
        <f>O543*H543</f>
        <v>0</v>
      </c>
      <c r="Q543" s="228">
        <v>0.0011999999999999999</v>
      </c>
      <c r="R543" s="228">
        <f>Q543*H543</f>
        <v>0.040919999999999998</v>
      </c>
      <c r="S543" s="228">
        <v>0</v>
      </c>
      <c r="T543" s="229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30" t="s">
        <v>314</v>
      </c>
      <c r="AT543" s="230" t="s">
        <v>207</v>
      </c>
      <c r="AU543" s="230" t="s">
        <v>84</v>
      </c>
      <c r="AY543" s="16" t="s">
        <v>153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6" t="s">
        <v>82</v>
      </c>
      <c r="BK543" s="231">
        <f>ROUND(I543*H543,2)</f>
        <v>0</v>
      </c>
      <c r="BL543" s="16" t="s">
        <v>232</v>
      </c>
      <c r="BM543" s="230" t="s">
        <v>983</v>
      </c>
    </row>
    <row r="544" s="13" customFormat="1">
      <c r="A544" s="13"/>
      <c r="B544" s="232"/>
      <c r="C544" s="233"/>
      <c r="D544" s="234" t="s">
        <v>161</v>
      </c>
      <c r="E544" s="235" t="s">
        <v>1</v>
      </c>
      <c r="F544" s="236" t="s">
        <v>984</v>
      </c>
      <c r="G544" s="233"/>
      <c r="H544" s="237">
        <v>31</v>
      </c>
      <c r="I544" s="238"/>
      <c r="J544" s="233"/>
      <c r="K544" s="233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161</v>
      </c>
      <c r="AU544" s="243" t="s">
        <v>84</v>
      </c>
      <c r="AV544" s="13" t="s">
        <v>84</v>
      </c>
      <c r="AW544" s="13" t="s">
        <v>31</v>
      </c>
      <c r="AX544" s="13" t="s">
        <v>82</v>
      </c>
      <c r="AY544" s="243" t="s">
        <v>153</v>
      </c>
    </row>
    <row r="545" s="13" customFormat="1">
      <c r="A545" s="13"/>
      <c r="B545" s="232"/>
      <c r="C545" s="233"/>
      <c r="D545" s="234" t="s">
        <v>161</v>
      </c>
      <c r="E545" s="233"/>
      <c r="F545" s="236" t="s">
        <v>985</v>
      </c>
      <c r="G545" s="233"/>
      <c r="H545" s="237">
        <v>34.100000000000001</v>
      </c>
      <c r="I545" s="238"/>
      <c r="J545" s="233"/>
      <c r="K545" s="233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161</v>
      </c>
      <c r="AU545" s="243" t="s">
        <v>84</v>
      </c>
      <c r="AV545" s="13" t="s">
        <v>84</v>
      </c>
      <c r="AW545" s="13" t="s">
        <v>4</v>
      </c>
      <c r="AX545" s="13" t="s">
        <v>82</v>
      </c>
      <c r="AY545" s="243" t="s">
        <v>153</v>
      </c>
    </row>
    <row r="546" s="2" customFormat="1" ht="44.25" customHeight="1">
      <c r="A546" s="37"/>
      <c r="B546" s="38"/>
      <c r="C546" s="218" t="s">
        <v>986</v>
      </c>
      <c r="D546" s="218" t="s">
        <v>155</v>
      </c>
      <c r="E546" s="219" t="s">
        <v>987</v>
      </c>
      <c r="F546" s="220" t="s">
        <v>988</v>
      </c>
      <c r="G546" s="221" t="s">
        <v>210</v>
      </c>
      <c r="H546" s="222">
        <v>2.105</v>
      </c>
      <c r="I546" s="223"/>
      <c r="J546" s="224">
        <f>ROUND(I546*H546,2)</f>
        <v>0</v>
      </c>
      <c r="K546" s="225"/>
      <c r="L546" s="43"/>
      <c r="M546" s="226" t="s">
        <v>1</v>
      </c>
      <c r="N546" s="227" t="s">
        <v>39</v>
      </c>
      <c r="O546" s="90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0" t="s">
        <v>232</v>
      </c>
      <c r="AT546" s="230" t="s">
        <v>155</v>
      </c>
      <c r="AU546" s="230" t="s">
        <v>84</v>
      </c>
      <c r="AY546" s="16" t="s">
        <v>153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6" t="s">
        <v>82</v>
      </c>
      <c r="BK546" s="231">
        <f>ROUND(I546*H546,2)</f>
        <v>0</v>
      </c>
      <c r="BL546" s="16" t="s">
        <v>232</v>
      </c>
      <c r="BM546" s="230" t="s">
        <v>989</v>
      </c>
    </row>
    <row r="547" s="12" customFormat="1" ht="22.8" customHeight="1">
      <c r="A547" s="12"/>
      <c r="B547" s="202"/>
      <c r="C547" s="203"/>
      <c r="D547" s="204" t="s">
        <v>73</v>
      </c>
      <c r="E547" s="216" t="s">
        <v>990</v>
      </c>
      <c r="F547" s="216" t="s">
        <v>991</v>
      </c>
      <c r="G547" s="203"/>
      <c r="H547" s="203"/>
      <c r="I547" s="206"/>
      <c r="J547" s="217">
        <f>BK547</f>
        <v>0</v>
      </c>
      <c r="K547" s="203"/>
      <c r="L547" s="208"/>
      <c r="M547" s="209"/>
      <c r="N547" s="210"/>
      <c r="O547" s="210"/>
      <c r="P547" s="211">
        <f>SUM(P548:P552)</f>
        <v>0</v>
      </c>
      <c r="Q547" s="210"/>
      <c r="R547" s="211">
        <f>SUM(R548:R552)</f>
        <v>0.022828800000000003</v>
      </c>
      <c r="S547" s="210"/>
      <c r="T547" s="212">
        <f>SUM(T548:T552)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13" t="s">
        <v>84</v>
      </c>
      <c r="AT547" s="214" t="s">
        <v>73</v>
      </c>
      <c r="AU547" s="214" t="s">
        <v>82</v>
      </c>
      <c r="AY547" s="213" t="s">
        <v>153</v>
      </c>
      <c r="BK547" s="215">
        <f>SUM(BK548:BK552)</f>
        <v>0</v>
      </c>
    </row>
    <row r="548" s="2" customFormat="1" ht="21.75" customHeight="1">
      <c r="A548" s="37"/>
      <c r="B548" s="38"/>
      <c r="C548" s="218" t="s">
        <v>992</v>
      </c>
      <c r="D548" s="218" t="s">
        <v>155</v>
      </c>
      <c r="E548" s="219" t="s">
        <v>993</v>
      </c>
      <c r="F548" s="220" t="s">
        <v>994</v>
      </c>
      <c r="G548" s="221" t="s">
        <v>260</v>
      </c>
      <c r="H548" s="222">
        <v>26.422000000000001</v>
      </c>
      <c r="I548" s="223"/>
      <c r="J548" s="224">
        <f>ROUND(I548*H548,2)</f>
        <v>0</v>
      </c>
      <c r="K548" s="225"/>
      <c r="L548" s="43"/>
      <c r="M548" s="226" t="s">
        <v>1</v>
      </c>
      <c r="N548" s="227" t="s">
        <v>39</v>
      </c>
      <c r="O548" s="90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0" t="s">
        <v>232</v>
      </c>
      <c r="AT548" s="230" t="s">
        <v>155</v>
      </c>
      <c r="AU548" s="230" t="s">
        <v>84</v>
      </c>
      <c r="AY548" s="16" t="s">
        <v>153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6" t="s">
        <v>82</v>
      </c>
      <c r="BK548" s="231">
        <f>ROUND(I548*H548,2)</f>
        <v>0</v>
      </c>
      <c r="BL548" s="16" t="s">
        <v>232</v>
      </c>
      <c r="BM548" s="230" t="s">
        <v>995</v>
      </c>
    </row>
    <row r="549" s="13" customFormat="1">
      <c r="A549" s="13"/>
      <c r="B549" s="232"/>
      <c r="C549" s="233"/>
      <c r="D549" s="234" t="s">
        <v>161</v>
      </c>
      <c r="E549" s="235" t="s">
        <v>1</v>
      </c>
      <c r="F549" s="236" t="s">
        <v>996</v>
      </c>
      <c r="G549" s="233"/>
      <c r="H549" s="237">
        <v>26.422000000000001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161</v>
      </c>
      <c r="AU549" s="243" t="s">
        <v>84</v>
      </c>
      <c r="AV549" s="13" t="s">
        <v>84</v>
      </c>
      <c r="AW549" s="13" t="s">
        <v>31</v>
      </c>
      <c r="AX549" s="13" t="s">
        <v>82</v>
      </c>
      <c r="AY549" s="243" t="s">
        <v>153</v>
      </c>
    </row>
    <row r="550" s="2" customFormat="1" ht="44.25" customHeight="1">
      <c r="A550" s="37"/>
      <c r="B550" s="38"/>
      <c r="C550" s="244" t="s">
        <v>997</v>
      </c>
      <c r="D550" s="244" t="s">
        <v>207</v>
      </c>
      <c r="E550" s="245" t="s">
        <v>998</v>
      </c>
      <c r="F550" s="246" t="s">
        <v>999</v>
      </c>
      <c r="G550" s="247" t="s">
        <v>287</v>
      </c>
      <c r="H550" s="248">
        <v>28.536000000000001</v>
      </c>
      <c r="I550" s="249"/>
      <c r="J550" s="250">
        <f>ROUND(I550*H550,2)</f>
        <v>0</v>
      </c>
      <c r="K550" s="251"/>
      <c r="L550" s="252"/>
      <c r="M550" s="253" t="s">
        <v>1</v>
      </c>
      <c r="N550" s="254" t="s">
        <v>39</v>
      </c>
      <c r="O550" s="90"/>
      <c r="P550" s="228">
        <f>O550*H550</f>
        <v>0</v>
      </c>
      <c r="Q550" s="228">
        <v>0.00080000000000000004</v>
      </c>
      <c r="R550" s="228">
        <f>Q550*H550</f>
        <v>0.022828800000000003</v>
      </c>
      <c r="S550" s="228">
        <v>0</v>
      </c>
      <c r="T550" s="229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30" t="s">
        <v>314</v>
      </c>
      <c r="AT550" s="230" t="s">
        <v>207</v>
      </c>
      <c r="AU550" s="230" t="s">
        <v>84</v>
      </c>
      <c r="AY550" s="16" t="s">
        <v>153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6" t="s">
        <v>82</v>
      </c>
      <c r="BK550" s="231">
        <f>ROUND(I550*H550,2)</f>
        <v>0</v>
      </c>
      <c r="BL550" s="16" t="s">
        <v>232</v>
      </c>
      <c r="BM550" s="230" t="s">
        <v>1000</v>
      </c>
    </row>
    <row r="551" s="13" customFormat="1">
      <c r="A551" s="13"/>
      <c r="B551" s="232"/>
      <c r="C551" s="233"/>
      <c r="D551" s="234" t="s">
        <v>161</v>
      </c>
      <c r="E551" s="233"/>
      <c r="F551" s="236" t="s">
        <v>1001</v>
      </c>
      <c r="G551" s="233"/>
      <c r="H551" s="237">
        <v>28.536000000000001</v>
      </c>
      <c r="I551" s="238"/>
      <c r="J551" s="233"/>
      <c r="K551" s="233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161</v>
      </c>
      <c r="AU551" s="243" t="s">
        <v>84</v>
      </c>
      <c r="AV551" s="13" t="s">
        <v>84</v>
      </c>
      <c r="AW551" s="13" t="s">
        <v>4</v>
      </c>
      <c r="AX551" s="13" t="s">
        <v>82</v>
      </c>
      <c r="AY551" s="243" t="s">
        <v>153</v>
      </c>
    </row>
    <row r="552" s="2" customFormat="1" ht="44.25" customHeight="1">
      <c r="A552" s="37"/>
      <c r="B552" s="38"/>
      <c r="C552" s="218" t="s">
        <v>1002</v>
      </c>
      <c r="D552" s="218" t="s">
        <v>155</v>
      </c>
      <c r="E552" s="219" t="s">
        <v>1003</v>
      </c>
      <c r="F552" s="220" t="s">
        <v>1004</v>
      </c>
      <c r="G552" s="221" t="s">
        <v>210</v>
      </c>
      <c r="H552" s="222">
        <v>0.023</v>
      </c>
      <c r="I552" s="223"/>
      <c r="J552" s="224">
        <f>ROUND(I552*H552,2)</f>
        <v>0</v>
      </c>
      <c r="K552" s="225"/>
      <c r="L552" s="43"/>
      <c r="M552" s="226" t="s">
        <v>1</v>
      </c>
      <c r="N552" s="227" t="s">
        <v>39</v>
      </c>
      <c r="O552" s="90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30" t="s">
        <v>232</v>
      </c>
      <c r="AT552" s="230" t="s">
        <v>155</v>
      </c>
      <c r="AU552" s="230" t="s">
        <v>84</v>
      </c>
      <c r="AY552" s="16" t="s">
        <v>153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6" t="s">
        <v>82</v>
      </c>
      <c r="BK552" s="231">
        <f>ROUND(I552*H552,2)</f>
        <v>0</v>
      </c>
      <c r="BL552" s="16" t="s">
        <v>232</v>
      </c>
      <c r="BM552" s="230" t="s">
        <v>1005</v>
      </c>
    </row>
    <row r="553" s="12" customFormat="1" ht="22.8" customHeight="1">
      <c r="A553" s="12"/>
      <c r="B553" s="202"/>
      <c r="C553" s="203"/>
      <c r="D553" s="204" t="s">
        <v>73</v>
      </c>
      <c r="E553" s="216" t="s">
        <v>1006</v>
      </c>
      <c r="F553" s="216" t="s">
        <v>1007</v>
      </c>
      <c r="G553" s="203"/>
      <c r="H553" s="203"/>
      <c r="I553" s="206"/>
      <c r="J553" s="217">
        <f>BK553</f>
        <v>0</v>
      </c>
      <c r="K553" s="203"/>
      <c r="L553" s="208"/>
      <c r="M553" s="209"/>
      <c r="N553" s="210"/>
      <c r="O553" s="210"/>
      <c r="P553" s="211">
        <f>SUM(P554:P565)</f>
        <v>0</v>
      </c>
      <c r="Q553" s="210"/>
      <c r="R553" s="211">
        <f>SUM(R554:R565)</f>
        <v>0.67587779999999997</v>
      </c>
      <c r="S553" s="210"/>
      <c r="T553" s="212">
        <f>SUM(T554:T565)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3" t="s">
        <v>84</v>
      </c>
      <c r="AT553" s="214" t="s">
        <v>73</v>
      </c>
      <c r="AU553" s="214" t="s">
        <v>82</v>
      </c>
      <c r="AY553" s="213" t="s">
        <v>153</v>
      </c>
      <c r="BK553" s="215">
        <f>SUM(BK554:BK565)</f>
        <v>0</v>
      </c>
    </row>
    <row r="554" s="2" customFormat="1" ht="21.75" customHeight="1">
      <c r="A554" s="37"/>
      <c r="B554" s="38"/>
      <c r="C554" s="218" t="s">
        <v>1008</v>
      </c>
      <c r="D554" s="218" t="s">
        <v>155</v>
      </c>
      <c r="E554" s="219" t="s">
        <v>1009</v>
      </c>
      <c r="F554" s="220" t="s">
        <v>1010</v>
      </c>
      <c r="G554" s="221" t="s">
        <v>260</v>
      </c>
      <c r="H554" s="222">
        <v>28.350000000000001</v>
      </c>
      <c r="I554" s="223"/>
      <c r="J554" s="224">
        <f>ROUND(I554*H554,2)</f>
        <v>0</v>
      </c>
      <c r="K554" s="225"/>
      <c r="L554" s="43"/>
      <c r="M554" s="226" t="s">
        <v>1</v>
      </c>
      <c r="N554" s="227" t="s">
        <v>39</v>
      </c>
      <c r="O554" s="90"/>
      <c r="P554" s="228">
        <f>O554*H554</f>
        <v>0</v>
      </c>
      <c r="Q554" s="228">
        <v>0</v>
      </c>
      <c r="R554" s="228">
        <f>Q554*H554</f>
        <v>0</v>
      </c>
      <c r="S554" s="228">
        <v>0</v>
      </c>
      <c r="T554" s="229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0" t="s">
        <v>232</v>
      </c>
      <c r="AT554" s="230" t="s">
        <v>155</v>
      </c>
      <c r="AU554" s="230" t="s">
        <v>84</v>
      </c>
      <c r="AY554" s="16" t="s">
        <v>153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6" t="s">
        <v>82</v>
      </c>
      <c r="BK554" s="231">
        <f>ROUND(I554*H554,2)</f>
        <v>0</v>
      </c>
      <c r="BL554" s="16" t="s">
        <v>232</v>
      </c>
      <c r="BM554" s="230" t="s">
        <v>1011</v>
      </c>
    </row>
    <row r="555" s="13" customFormat="1">
      <c r="A555" s="13"/>
      <c r="B555" s="232"/>
      <c r="C555" s="233"/>
      <c r="D555" s="234" t="s">
        <v>161</v>
      </c>
      <c r="E555" s="235" t="s">
        <v>1</v>
      </c>
      <c r="F555" s="236" t="s">
        <v>1012</v>
      </c>
      <c r="G555" s="233"/>
      <c r="H555" s="237">
        <v>28.350000000000001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161</v>
      </c>
      <c r="AU555" s="243" t="s">
        <v>84</v>
      </c>
      <c r="AV555" s="13" t="s">
        <v>84</v>
      </c>
      <c r="AW555" s="13" t="s">
        <v>31</v>
      </c>
      <c r="AX555" s="13" t="s">
        <v>82</v>
      </c>
      <c r="AY555" s="243" t="s">
        <v>153</v>
      </c>
    </row>
    <row r="556" s="2" customFormat="1" ht="33" customHeight="1">
      <c r="A556" s="37"/>
      <c r="B556" s="38"/>
      <c r="C556" s="218" t="s">
        <v>1013</v>
      </c>
      <c r="D556" s="218" t="s">
        <v>155</v>
      </c>
      <c r="E556" s="219" t="s">
        <v>1014</v>
      </c>
      <c r="F556" s="220" t="s">
        <v>1015</v>
      </c>
      <c r="G556" s="221" t="s">
        <v>260</v>
      </c>
      <c r="H556" s="222">
        <v>28.350000000000001</v>
      </c>
      <c r="I556" s="223"/>
      <c r="J556" s="224">
        <f>ROUND(I556*H556,2)</f>
        <v>0</v>
      </c>
      <c r="K556" s="225"/>
      <c r="L556" s="43"/>
      <c r="M556" s="226" t="s">
        <v>1</v>
      </c>
      <c r="N556" s="227" t="s">
        <v>39</v>
      </c>
      <c r="O556" s="90"/>
      <c r="P556" s="228">
        <f>O556*H556</f>
        <v>0</v>
      </c>
      <c r="Q556" s="228">
        <v>0.0060000000000000001</v>
      </c>
      <c r="R556" s="228">
        <f>Q556*H556</f>
        <v>0.1701</v>
      </c>
      <c r="S556" s="228">
        <v>0</v>
      </c>
      <c r="T556" s="229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0" t="s">
        <v>232</v>
      </c>
      <c r="AT556" s="230" t="s">
        <v>155</v>
      </c>
      <c r="AU556" s="230" t="s">
        <v>84</v>
      </c>
      <c r="AY556" s="16" t="s">
        <v>153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6" t="s">
        <v>82</v>
      </c>
      <c r="BK556" s="231">
        <f>ROUND(I556*H556,2)</f>
        <v>0</v>
      </c>
      <c r="BL556" s="16" t="s">
        <v>232</v>
      </c>
      <c r="BM556" s="230" t="s">
        <v>1016</v>
      </c>
    </row>
    <row r="557" s="13" customFormat="1">
      <c r="A557" s="13"/>
      <c r="B557" s="232"/>
      <c r="C557" s="233"/>
      <c r="D557" s="234" t="s">
        <v>161</v>
      </c>
      <c r="E557" s="235" t="s">
        <v>1</v>
      </c>
      <c r="F557" s="236" t="s">
        <v>1012</v>
      </c>
      <c r="G557" s="233"/>
      <c r="H557" s="237">
        <v>28.350000000000001</v>
      </c>
      <c r="I557" s="238"/>
      <c r="J557" s="233"/>
      <c r="K557" s="233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161</v>
      </c>
      <c r="AU557" s="243" t="s">
        <v>84</v>
      </c>
      <c r="AV557" s="13" t="s">
        <v>84</v>
      </c>
      <c r="AW557" s="13" t="s">
        <v>31</v>
      </c>
      <c r="AX557" s="13" t="s">
        <v>82</v>
      </c>
      <c r="AY557" s="243" t="s">
        <v>153</v>
      </c>
    </row>
    <row r="558" s="2" customFormat="1" ht="33" customHeight="1">
      <c r="A558" s="37"/>
      <c r="B558" s="38"/>
      <c r="C558" s="218" t="s">
        <v>231</v>
      </c>
      <c r="D558" s="218" t="s">
        <v>155</v>
      </c>
      <c r="E558" s="219" t="s">
        <v>1017</v>
      </c>
      <c r="F558" s="220" t="s">
        <v>1018</v>
      </c>
      <c r="G558" s="221" t="s">
        <v>260</v>
      </c>
      <c r="H558" s="222">
        <v>7.2599999999999998</v>
      </c>
      <c r="I558" s="223"/>
      <c r="J558" s="224">
        <f>ROUND(I558*H558,2)</f>
        <v>0</v>
      </c>
      <c r="K558" s="225"/>
      <c r="L558" s="43"/>
      <c r="M558" s="226" t="s">
        <v>1</v>
      </c>
      <c r="N558" s="227" t="s">
        <v>39</v>
      </c>
      <c r="O558" s="90"/>
      <c r="P558" s="228">
        <f>O558*H558</f>
        <v>0</v>
      </c>
      <c r="Q558" s="228">
        <v>0.0060000000000000001</v>
      </c>
      <c r="R558" s="228">
        <f>Q558*H558</f>
        <v>0.043560000000000001</v>
      </c>
      <c r="S558" s="228">
        <v>0</v>
      </c>
      <c r="T558" s="229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0" t="s">
        <v>232</v>
      </c>
      <c r="AT558" s="230" t="s">
        <v>155</v>
      </c>
      <c r="AU558" s="230" t="s">
        <v>84</v>
      </c>
      <c r="AY558" s="16" t="s">
        <v>153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6" t="s">
        <v>82</v>
      </c>
      <c r="BK558" s="231">
        <f>ROUND(I558*H558,2)</f>
        <v>0</v>
      </c>
      <c r="BL558" s="16" t="s">
        <v>232</v>
      </c>
      <c r="BM558" s="230" t="s">
        <v>1019</v>
      </c>
    </row>
    <row r="559" s="13" customFormat="1">
      <c r="A559" s="13"/>
      <c r="B559" s="232"/>
      <c r="C559" s="233"/>
      <c r="D559" s="234" t="s">
        <v>161</v>
      </c>
      <c r="E559" s="235" t="s">
        <v>1</v>
      </c>
      <c r="F559" s="236" t="s">
        <v>1020</v>
      </c>
      <c r="G559" s="233"/>
      <c r="H559" s="237">
        <v>7.2599999999999998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161</v>
      </c>
      <c r="AU559" s="243" t="s">
        <v>84</v>
      </c>
      <c r="AV559" s="13" t="s">
        <v>84</v>
      </c>
      <c r="AW559" s="13" t="s">
        <v>31</v>
      </c>
      <c r="AX559" s="13" t="s">
        <v>82</v>
      </c>
      <c r="AY559" s="243" t="s">
        <v>153</v>
      </c>
    </row>
    <row r="560" s="2" customFormat="1" ht="16.5" customHeight="1">
      <c r="A560" s="37"/>
      <c r="B560" s="38"/>
      <c r="C560" s="244" t="s">
        <v>1021</v>
      </c>
      <c r="D560" s="244" t="s">
        <v>207</v>
      </c>
      <c r="E560" s="245" t="s">
        <v>1022</v>
      </c>
      <c r="F560" s="246" t="s">
        <v>1023</v>
      </c>
      <c r="G560" s="247" t="s">
        <v>260</v>
      </c>
      <c r="H560" s="248">
        <v>39.170999999999999</v>
      </c>
      <c r="I560" s="249"/>
      <c r="J560" s="250">
        <f>ROUND(I560*H560,2)</f>
        <v>0</v>
      </c>
      <c r="K560" s="251"/>
      <c r="L560" s="252"/>
      <c r="M560" s="253" t="s">
        <v>1</v>
      </c>
      <c r="N560" s="254" t="s">
        <v>39</v>
      </c>
      <c r="O560" s="90"/>
      <c r="P560" s="228">
        <f>O560*H560</f>
        <v>0</v>
      </c>
      <c r="Q560" s="228">
        <v>0.0118</v>
      </c>
      <c r="R560" s="228">
        <f>Q560*H560</f>
        <v>0.46221779999999996</v>
      </c>
      <c r="S560" s="228">
        <v>0</v>
      </c>
      <c r="T560" s="229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30" t="s">
        <v>314</v>
      </c>
      <c r="AT560" s="230" t="s">
        <v>207</v>
      </c>
      <c r="AU560" s="230" t="s">
        <v>84</v>
      </c>
      <c r="AY560" s="16" t="s">
        <v>153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6" t="s">
        <v>82</v>
      </c>
      <c r="BK560" s="231">
        <f>ROUND(I560*H560,2)</f>
        <v>0</v>
      </c>
      <c r="BL560" s="16" t="s">
        <v>232</v>
      </c>
      <c r="BM560" s="230" t="s">
        <v>1024</v>
      </c>
    </row>
    <row r="561" s="13" customFormat="1">
      <c r="A561" s="13"/>
      <c r="B561" s="232"/>
      <c r="C561" s="233"/>
      <c r="D561" s="234" t="s">
        <v>161</v>
      </c>
      <c r="E561" s="235" t="s">
        <v>1</v>
      </c>
      <c r="F561" s="236" t="s">
        <v>1025</v>
      </c>
      <c r="G561" s="233"/>
      <c r="H561" s="237">
        <v>28.350000000000001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161</v>
      </c>
      <c r="AU561" s="243" t="s">
        <v>84</v>
      </c>
      <c r="AV561" s="13" t="s">
        <v>84</v>
      </c>
      <c r="AW561" s="13" t="s">
        <v>31</v>
      </c>
      <c r="AX561" s="13" t="s">
        <v>74</v>
      </c>
      <c r="AY561" s="243" t="s">
        <v>153</v>
      </c>
    </row>
    <row r="562" s="13" customFormat="1">
      <c r="A562" s="13"/>
      <c r="B562" s="232"/>
      <c r="C562" s="233"/>
      <c r="D562" s="234" t="s">
        <v>161</v>
      </c>
      <c r="E562" s="235" t="s">
        <v>1</v>
      </c>
      <c r="F562" s="236" t="s">
        <v>1026</v>
      </c>
      <c r="G562" s="233"/>
      <c r="H562" s="237">
        <v>7.2599999999999998</v>
      </c>
      <c r="I562" s="238"/>
      <c r="J562" s="233"/>
      <c r="K562" s="233"/>
      <c r="L562" s="239"/>
      <c r="M562" s="240"/>
      <c r="N562" s="241"/>
      <c r="O562" s="241"/>
      <c r="P562" s="241"/>
      <c r="Q562" s="241"/>
      <c r="R562" s="241"/>
      <c r="S562" s="241"/>
      <c r="T562" s="24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3" t="s">
        <v>161</v>
      </c>
      <c r="AU562" s="243" t="s">
        <v>84</v>
      </c>
      <c r="AV562" s="13" t="s">
        <v>84</v>
      </c>
      <c r="AW562" s="13" t="s">
        <v>31</v>
      </c>
      <c r="AX562" s="13" t="s">
        <v>74</v>
      </c>
      <c r="AY562" s="243" t="s">
        <v>153</v>
      </c>
    </row>
    <row r="563" s="14" customFormat="1">
      <c r="A563" s="14"/>
      <c r="B563" s="255"/>
      <c r="C563" s="256"/>
      <c r="D563" s="234" t="s">
        <v>161</v>
      </c>
      <c r="E563" s="257" t="s">
        <v>1</v>
      </c>
      <c r="F563" s="258" t="s">
        <v>247</v>
      </c>
      <c r="G563" s="256"/>
      <c r="H563" s="259">
        <v>35.609999999999999</v>
      </c>
      <c r="I563" s="260"/>
      <c r="J563" s="256"/>
      <c r="K563" s="256"/>
      <c r="L563" s="261"/>
      <c r="M563" s="262"/>
      <c r="N563" s="263"/>
      <c r="O563" s="263"/>
      <c r="P563" s="263"/>
      <c r="Q563" s="263"/>
      <c r="R563" s="263"/>
      <c r="S563" s="263"/>
      <c r="T563" s="26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5" t="s">
        <v>161</v>
      </c>
      <c r="AU563" s="265" t="s">
        <v>84</v>
      </c>
      <c r="AV563" s="14" t="s">
        <v>159</v>
      </c>
      <c r="AW563" s="14" t="s">
        <v>31</v>
      </c>
      <c r="AX563" s="14" t="s">
        <v>82</v>
      </c>
      <c r="AY563" s="265" t="s">
        <v>153</v>
      </c>
    </row>
    <row r="564" s="13" customFormat="1">
      <c r="A564" s="13"/>
      <c r="B564" s="232"/>
      <c r="C564" s="233"/>
      <c r="D564" s="234" t="s">
        <v>161</v>
      </c>
      <c r="E564" s="233"/>
      <c r="F564" s="236" t="s">
        <v>1027</v>
      </c>
      <c r="G564" s="233"/>
      <c r="H564" s="237">
        <v>39.170999999999999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161</v>
      </c>
      <c r="AU564" s="243" t="s">
        <v>84</v>
      </c>
      <c r="AV564" s="13" t="s">
        <v>84</v>
      </c>
      <c r="AW564" s="13" t="s">
        <v>4</v>
      </c>
      <c r="AX564" s="13" t="s">
        <v>82</v>
      </c>
      <c r="AY564" s="243" t="s">
        <v>153</v>
      </c>
    </row>
    <row r="565" s="2" customFormat="1" ht="44.25" customHeight="1">
      <c r="A565" s="37"/>
      <c r="B565" s="38"/>
      <c r="C565" s="218" t="s">
        <v>1028</v>
      </c>
      <c r="D565" s="218" t="s">
        <v>155</v>
      </c>
      <c r="E565" s="219" t="s">
        <v>1029</v>
      </c>
      <c r="F565" s="220" t="s">
        <v>1030</v>
      </c>
      <c r="G565" s="221" t="s">
        <v>210</v>
      </c>
      <c r="H565" s="222">
        <v>0.67600000000000005</v>
      </c>
      <c r="I565" s="223"/>
      <c r="J565" s="224">
        <f>ROUND(I565*H565,2)</f>
        <v>0</v>
      </c>
      <c r="K565" s="225"/>
      <c r="L565" s="43"/>
      <c r="M565" s="226" t="s">
        <v>1</v>
      </c>
      <c r="N565" s="227" t="s">
        <v>39</v>
      </c>
      <c r="O565" s="90"/>
      <c r="P565" s="228">
        <f>O565*H565</f>
        <v>0</v>
      </c>
      <c r="Q565" s="228">
        <v>0</v>
      </c>
      <c r="R565" s="228">
        <f>Q565*H565</f>
        <v>0</v>
      </c>
      <c r="S565" s="228">
        <v>0</v>
      </c>
      <c r="T565" s="229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30" t="s">
        <v>232</v>
      </c>
      <c r="AT565" s="230" t="s">
        <v>155</v>
      </c>
      <c r="AU565" s="230" t="s">
        <v>84</v>
      </c>
      <c r="AY565" s="16" t="s">
        <v>153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6" t="s">
        <v>82</v>
      </c>
      <c r="BK565" s="231">
        <f>ROUND(I565*H565,2)</f>
        <v>0</v>
      </c>
      <c r="BL565" s="16" t="s">
        <v>232</v>
      </c>
      <c r="BM565" s="230" t="s">
        <v>1031</v>
      </c>
    </row>
    <row r="566" s="12" customFormat="1" ht="22.8" customHeight="1">
      <c r="A566" s="12"/>
      <c r="B566" s="202"/>
      <c r="C566" s="203"/>
      <c r="D566" s="204" t="s">
        <v>73</v>
      </c>
      <c r="E566" s="216" t="s">
        <v>1032</v>
      </c>
      <c r="F566" s="216" t="s">
        <v>1033</v>
      </c>
      <c r="G566" s="203"/>
      <c r="H566" s="203"/>
      <c r="I566" s="206"/>
      <c r="J566" s="217">
        <f>BK566</f>
        <v>0</v>
      </c>
      <c r="K566" s="203"/>
      <c r="L566" s="208"/>
      <c r="M566" s="209"/>
      <c r="N566" s="210"/>
      <c r="O566" s="210"/>
      <c r="P566" s="211">
        <f>SUM(P567:P578)</f>
        <v>0</v>
      </c>
      <c r="Q566" s="210"/>
      <c r="R566" s="211">
        <f>SUM(R567:R578)</f>
        <v>0.38718860000000005</v>
      </c>
      <c r="S566" s="210"/>
      <c r="T566" s="212">
        <f>SUM(T567:T578)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3" t="s">
        <v>84</v>
      </c>
      <c r="AT566" s="214" t="s">
        <v>73</v>
      </c>
      <c r="AU566" s="214" t="s">
        <v>82</v>
      </c>
      <c r="AY566" s="213" t="s">
        <v>153</v>
      </c>
      <c r="BK566" s="215">
        <f>SUM(BK567:BK578)</f>
        <v>0</v>
      </c>
    </row>
    <row r="567" s="2" customFormat="1" ht="44.25" customHeight="1">
      <c r="A567" s="37"/>
      <c r="B567" s="38"/>
      <c r="C567" s="218" t="s">
        <v>1034</v>
      </c>
      <c r="D567" s="218" t="s">
        <v>155</v>
      </c>
      <c r="E567" s="219" t="s">
        <v>1035</v>
      </c>
      <c r="F567" s="220" t="s">
        <v>1036</v>
      </c>
      <c r="G567" s="221" t="s">
        <v>260</v>
      </c>
      <c r="H567" s="222">
        <v>818.47000000000003</v>
      </c>
      <c r="I567" s="223"/>
      <c r="J567" s="224">
        <f>ROUND(I567*H567,2)</f>
        <v>0</v>
      </c>
      <c r="K567" s="225"/>
      <c r="L567" s="43"/>
      <c r="M567" s="226" t="s">
        <v>1</v>
      </c>
      <c r="N567" s="227" t="s">
        <v>39</v>
      </c>
      <c r="O567" s="90"/>
      <c r="P567" s="228">
        <f>O567*H567</f>
        <v>0</v>
      </c>
      <c r="Q567" s="228">
        <v>0.00033</v>
      </c>
      <c r="R567" s="228">
        <f>Q567*H567</f>
        <v>0.27009510000000003</v>
      </c>
      <c r="S567" s="228">
        <v>0</v>
      </c>
      <c r="T567" s="229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0" t="s">
        <v>232</v>
      </c>
      <c r="AT567" s="230" t="s">
        <v>155</v>
      </c>
      <c r="AU567" s="230" t="s">
        <v>84</v>
      </c>
      <c r="AY567" s="16" t="s">
        <v>153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6" t="s">
        <v>82</v>
      </c>
      <c r="BK567" s="231">
        <f>ROUND(I567*H567,2)</f>
        <v>0</v>
      </c>
      <c r="BL567" s="16" t="s">
        <v>232</v>
      </c>
      <c r="BM567" s="230" t="s">
        <v>1037</v>
      </c>
    </row>
    <row r="568" s="13" customFormat="1">
      <c r="A568" s="13"/>
      <c r="B568" s="232"/>
      <c r="C568" s="233"/>
      <c r="D568" s="234" t="s">
        <v>161</v>
      </c>
      <c r="E568" s="235" t="s">
        <v>1</v>
      </c>
      <c r="F568" s="236" t="s">
        <v>555</v>
      </c>
      <c r="G568" s="233"/>
      <c r="H568" s="237">
        <v>138.59999999999999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161</v>
      </c>
      <c r="AU568" s="243" t="s">
        <v>84</v>
      </c>
      <c r="AV568" s="13" t="s">
        <v>84</v>
      </c>
      <c r="AW568" s="13" t="s">
        <v>31</v>
      </c>
      <c r="AX568" s="13" t="s">
        <v>74</v>
      </c>
      <c r="AY568" s="243" t="s">
        <v>153</v>
      </c>
    </row>
    <row r="569" s="13" customFormat="1">
      <c r="A569" s="13"/>
      <c r="B569" s="232"/>
      <c r="C569" s="233"/>
      <c r="D569" s="234" t="s">
        <v>161</v>
      </c>
      <c r="E569" s="235" t="s">
        <v>1</v>
      </c>
      <c r="F569" s="236" t="s">
        <v>556</v>
      </c>
      <c r="G569" s="233"/>
      <c r="H569" s="237">
        <v>260.23000000000002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161</v>
      </c>
      <c r="AU569" s="243" t="s">
        <v>84</v>
      </c>
      <c r="AV569" s="13" t="s">
        <v>84</v>
      </c>
      <c r="AW569" s="13" t="s">
        <v>31</v>
      </c>
      <c r="AX569" s="13" t="s">
        <v>74</v>
      </c>
      <c r="AY569" s="243" t="s">
        <v>153</v>
      </c>
    </row>
    <row r="570" s="13" customFormat="1">
      <c r="A570" s="13"/>
      <c r="B570" s="232"/>
      <c r="C570" s="233"/>
      <c r="D570" s="234" t="s">
        <v>161</v>
      </c>
      <c r="E570" s="235" t="s">
        <v>1</v>
      </c>
      <c r="F570" s="236" t="s">
        <v>382</v>
      </c>
      <c r="G570" s="233"/>
      <c r="H570" s="237">
        <v>379.44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161</v>
      </c>
      <c r="AU570" s="243" t="s">
        <v>84</v>
      </c>
      <c r="AV570" s="13" t="s">
        <v>84</v>
      </c>
      <c r="AW570" s="13" t="s">
        <v>31</v>
      </c>
      <c r="AX570" s="13" t="s">
        <v>74</v>
      </c>
      <c r="AY570" s="243" t="s">
        <v>153</v>
      </c>
    </row>
    <row r="571" s="13" customFormat="1">
      <c r="A571" s="13"/>
      <c r="B571" s="232"/>
      <c r="C571" s="233"/>
      <c r="D571" s="234" t="s">
        <v>161</v>
      </c>
      <c r="E571" s="235" t="s">
        <v>1</v>
      </c>
      <c r="F571" s="236" t="s">
        <v>1038</v>
      </c>
      <c r="G571" s="233"/>
      <c r="H571" s="237">
        <v>40.200000000000003</v>
      </c>
      <c r="I571" s="238"/>
      <c r="J571" s="233"/>
      <c r="K571" s="233"/>
      <c r="L571" s="239"/>
      <c r="M571" s="240"/>
      <c r="N571" s="241"/>
      <c r="O571" s="241"/>
      <c r="P571" s="241"/>
      <c r="Q571" s="241"/>
      <c r="R571" s="241"/>
      <c r="S571" s="241"/>
      <c r="T571" s="24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3" t="s">
        <v>161</v>
      </c>
      <c r="AU571" s="243" t="s">
        <v>84</v>
      </c>
      <c r="AV571" s="13" t="s">
        <v>84</v>
      </c>
      <c r="AW571" s="13" t="s">
        <v>31</v>
      </c>
      <c r="AX571" s="13" t="s">
        <v>74</v>
      </c>
      <c r="AY571" s="243" t="s">
        <v>153</v>
      </c>
    </row>
    <row r="572" s="14" customFormat="1">
      <c r="A572" s="14"/>
      <c r="B572" s="255"/>
      <c r="C572" s="256"/>
      <c r="D572" s="234" t="s">
        <v>161</v>
      </c>
      <c r="E572" s="257" t="s">
        <v>1</v>
      </c>
      <c r="F572" s="258" t="s">
        <v>247</v>
      </c>
      <c r="G572" s="256"/>
      <c r="H572" s="259">
        <v>818.47000000000003</v>
      </c>
      <c r="I572" s="260"/>
      <c r="J572" s="256"/>
      <c r="K572" s="256"/>
      <c r="L572" s="261"/>
      <c r="M572" s="262"/>
      <c r="N572" s="263"/>
      <c r="O572" s="263"/>
      <c r="P572" s="263"/>
      <c r="Q572" s="263"/>
      <c r="R572" s="263"/>
      <c r="S572" s="263"/>
      <c r="T572" s="26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5" t="s">
        <v>161</v>
      </c>
      <c r="AU572" s="265" t="s">
        <v>84</v>
      </c>
      <c r="AV572" s="14" t="s">
        <v>159</v>
      </c>
      <c r="AW572" s="14" t="s">
        <v>31</v>
      </c>
      <c r="AX572" s="14" t="s">
        <v>82</v>
      </c>
      <c r="AY572" s="265" t="s">
        <v>153</v>
      </c>
    </row>
    <row r="573" s="2" customFormat="1" ht="33" customHeight="1">
      <c r="A573" s="37"/>
      <c r="B573" s="38"/>
      <c r="C573" s="218" t="s">
        <v>1039</v>
      </c>
      <c r="D573" s="218" t="s">
        <v>155</v>
      </c>
      <c r="E573" s="219" t="s">
        <v>1040</v>
      </c>
      <c r="F573" s="220" t="s">
        <v>1041</v>
      </c>
      <c r="G573" s="221" t="s">
        <v>260</v>
      </c>
      <c r="H573" s="222">
        <v>61.600000000000001</v>
      </c>
      <c r="I573" s="223"/>
      <c r="J573" s="224">
        <f>ROUND(I573*H573,2)</f>
        <v>0</v>
      </c>
      <c r="K573" s="225"/>
      <c r="L573" s="43"/>
      <c r="M573" s="226" t="s">
        <v>1</v>
      </c>
      <c r="N573" s="227" t="s">
        <v>39</v>
      </c>
      <c r="O573" s="90"/>
      <c r="P573" s="228">
        <f>O573*H573</f>
        <v>0</v>
      </c>
      <c r="Q573" s="228">
        <v>0.00072000000000000005</v>
      </c>
      <c r="R573" s="228">
        <f>Q573*H573</f>
        <v>0.044352000000000003</v>
      </c>
      <c r="S573" s="228">
        <v>0</v>
      </c>
      <c r="T573" s="229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30" t="s">
        <v>232</v>
      </c>
      <c r="AT573" s="230" t="s">
        <v>155</v>
      </c>
      <c r="AU573" s="230" t="s">
        <v>84</v>
      </c>
      <c r="AY573" s="16" t="s">
        <v>153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6" t="s">
        <v>82</v>
      </c>
      <c r="BK573" s="231">
        <f>ROUND(I573*H573,2)</f>
        <v>0</v>
      </c>
      <c r="BL573" s="16" t="s">
        <v>232</v>
      </c>
      <c r="BM573" s="230" t="s">
        <v>1042</v>
      </c>
    </row>
    <row r="574" s="13" customFormat="1">
      <c r="A574" s="13"/>
      <c r="B574" s="232"/>
      <c r="C574" s="233"/>
      <c r="D574" s="234" t="s">
        <v>161</v>
      </c>
      <c r="E574" s="235" t="s">
        <v>1</v>
      </c>
      <c r="F574" s="236" t="s">
        <v>482</v>
      </c>
      <c r="G574" s="233"/>
      <c r="H574" s="237">
        <v>61.600000000000001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161</v>
      </c>
      <c r="AU574" s="243" t="s">
        <v>84</v>
      </c>
      <c r="AV574" s="13" t="s">
        <v>84</v>
      </c>
      <c r="AW574" s="13" t="s">
        <v>31</v>
      </c>
      <c r="AX574" s="13" t="s">
        <v>82</v>
      </c>
      <c r="AY574" s="243" t="s">
        <v>153</v>
      </c>
    </row>
    <row r="575" s="2" customFormat="1" ht="33" customHeight="1">
      <c r="A575" s="37"/>
      <c r="B575" s="38"/>
      <c r="C575" s="218" t="s">
        <v>1043</v>
      </c>
      <c r="D575" s="218" t="s">
        <v>155</v>
      </c>
      <c r="E575" s="219" t="s">
        <v>1044</v>
      </c>
      <c r="F575" s="220" t="s">
        <v>1045</v>
      </c>
      <c r="G575" s="221" t="s">
        <v>260</v>
      </c>
      <c r="H575" s="222">
        <v>111.91</v>
      </c>
      <c r="I575" s="223"/>
      <c r="J575" s="224">
        <f>ROUND(I575*H575,2)</f>
        <v>0</v>
      </c>
      <c r="K575" s="225"/>
      <c r="L575" s="43"/>
      <c r="M575" s="226" t="s">
        <v>1</v>
      </c>
      <c r="N575" s="227" t="s">
        <v>39</v>
      </c>
      <c r="O575" s="90"/>
      <c r="P575" s="228">
        <f>O575*H575</f>
        <v>0</v>
      </c>
      <c r="Q575" s="228">
        <v>0.00064999999999999997</v>
      </c>
      <c r="R575" s="228">
        <f>Q575*H575</f>
        <v>0.072741500000000001</v>
      </c>
      <c r="S575" s="228">
        <v>0</v>
      </c>
      <c r="T575" s="229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0" t="s">
        <v>232</v>
      </c>
      <c r="AT575" s="230" t="s">
        <v>155</v>
      </c>
      <c r="AU575" s="230" t="s">
        <v>84</v>
      </c>
      <c r="AY575" s="16" t="s">
        <v>153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6" t="s">
        <v>82</v>
      </c>
      <c r="BK575" s="231">
        <f>ROUND(I575*H575,2)</f>
        <v>0</v>
      </c>
      <c r="BL575" s="16" t="s">
        <v>232</v>
      </c>
      <c r="BM575" s="230" t="s">
        <v>1046</v>
      </c>
    </row>
    <row r="576" s="13" customFormat="1">
      <c r="A576" s="13"/>
      <c r="B576" s="232"/>
      <c r="C576" s="233"/>
      <c r="D576" s="234" t="s">
        <v>161</v>
      </c>
      <c r="E576" s="235" t="s">
        <v>1</v>
      </c>
      <c r="F576" s="236" t="s">
        <v>1047</v>
      </c>
      <c r="G576" s="233"/>
      <c r="H576" s="237">
        <v>87.349999999999994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161</v>
      </c>
      <c r="AU576" s="243" t="s">
        <v>84</v>
      </c>
      <c r="AV576" s="13" t="s">
        <v>84</v>
      </c>
      <c r="AW576" s="13" t="s">
        <v>31</v>
      </c>
      <c r="AX576" s="13" t="s">
        <v>74</v>
      </c>
      <c r="AY576" s="243" t="s">
        <v>153</v>
      </c>
    </row>
    <row r="577" s="13" customFormat="1">
      <c r="A577" s="13"/>
      <c r="B577" s="232"/>
      <c r="C577" s="233"/>
      <c r="D577" s="234" t="s">
        <v>161</v>
      </c>
      <c r="E577" s="235" t="s">
        <v>1</v>
      </c>
      <c r="F577" s="236" t="s">
        <v>472</v>
      </c>
      <c r="G577" s="233"/>
      <c r="H577" s="237">
        <v>24.559999999999999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161</v>
      </c>
      <c r="AU577" s="243" t="s">
        <v>84</v>
      </c>
      <c r="AV577" s="13" t="s">
        <v>84</v>
      </c>
      <c r="AW577" s="13" t="s">
        <v>31</v>
      </c>
      <c r="AX577" s="13" t="s">
        <v>74</v>
      </c>
      <c r="AY577" s="243" t="s">
        <v>153</v>
      </c>
    </row>
    <row r="578" s="14" customFormat="1">
      <c r="A578" s="14"/>
      <c r="B578" s="255"/>
      <c r="C578" s="256"/>
      <c r="D578" s="234" t="s">
        <v>161</v>
      </c>
      <c r="E578" s="257" t="s">
        <v>1</v>
      </c>
      <c r="F578" s="258" t="s">
        <v>247</v>
      </c>
      <c r="G578" s="256"/>
      <c r="H578" s="259">
        <v>111.91</v>
      </c>
      <c r="I578" s="260"/>
      <c r="J578" s="256"/>
      <c r="K578" s="256"/>
      <c r="L578" s="261"/>
      <c r="M578" s="266"/>
      <c r="N578" s="267"/>
      <c r="O578" s="267"/>
      <c r="P578" s="267"/>
      <c r="Q578" s="267"/>
      <c r="R578" s="267"/>
      <c r="S578" s="267"/>
      <c r="T578" s="26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5" t="s">
        <v>161</v>
      </c>
      <c r="AU578" s="265" t="s">
        <v>84</v>
      </c>
      <c r="AV578" s="14" t="s">
        <v>159</v>
      </c>
      <c r="AW578" s="14" t="s">
        <v>31</v>
      </c>
      <c r="AX578" s="14" t="s">
        <v>82</v>
      </c>
      <c r="AY578" s="265" t="s">
        <v>153</v>
      </c>
    </row>
    <row r="579" s="2" customFormat="1" ht="6.96" customHeight="1">
      <c r="A579" s="37"/>
      <c r="B579" s="65"/>
      <c r="C579" s="66"/>
      <c r="D579" s="66"/>
      <c r="E579" s="66"/>
      <c r="F579" s="66"/>
      <c r="G579" s="66"/>
      <c r="H579" s="66"/>
      <c r="I579" s="66"/>
      <c r="J579" s="66"/>
      <c r="K579" s="66"/>
      <c r="L579" s="43"/>
      <c r="M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</row>
  </sheetData>
  <sheetProtection sheet="1" autoFilter="0" formatColumns="0" formatRows="0" objects="1" scenarios="1" spinCount="100000" saltValue="q6HSS9eknuVJ1J41ysS/rmomiHqVm2MSnTskWGI9N0uxKNpaLvvwZxhh69F/8YduDBEuNkeLYb5qyuFIywKYCA==" hashValue="WCVPQNGm9ynS2Lr5CJTdnSAuyWDOGaPuRpTzatGb7TQDR4uevXmmuTWCBCnuFtrghDn4HUcw002M0vm+eAlmfw==" algorithmName="SHA-512" password="CC35"/>
  <autoFilter ref="C139:K578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Lukovany - Kanalizace a ČOV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1048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26</v>
      </c>
      <c r="G12" s="37"/>
      <c r="H12" s="37"/>
      <c r="I12" s="139" t="s">
        <v>22</v>
      </c>
      <c r="J12" s="143" t="str">
        <f>'Rekapitulace stavby'!AN8</f>
        <v>11. 3. 2021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ROUND((SUM(BE128:BE228)),  2)</f>
        <v>0</v>
      </c>
      <c r="G33" s="37"/>
      <c r="H33" s="37"/>
      <c r="I33" s="154">
        <v>0.20999999999999999</v>
      </c>
      <c r="J33" s="153">
        <f>ROUND(((SUM(BE128:BE228))*I33),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ROUND((SUM(BF128:BF228)),  2)</f>
        <v>0</v>
      </c>
      <c r="G34" s="37"/>
      <c r="H34" s="37"/>
      <c r="I34" s="154">
        <v>0.14999999999999999</v>
      </c>
      <c r="J34" s="153">
        <f>ROUND(((SUM(BF128:BF228))*I34),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ROUND((SUM(BG128:BG228)),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ROUND((SUM(BH128:BH228)),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ROUND((SUM(BI128:BI228)),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Lukovany - Kanalizace a ČOV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SO-02.2 - Česle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11. 3. 2021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114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116</v>
      </c>
      <c r="E99" s="187"/>
      <c r="F99" s="187"/>
      <c r="G99" s="187"/>
      <c r="H99" s="187"/>
      <c r="I99" s="187"/>
      <c r="J99" s="188">
        <f>J133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117</v>
      </c>
      <c r="E100" s="187"/>
      <c r="F100" s="187"/>
      <c r="G100" s="187"/>
      <c r="H100" s="187"/>
      <c r="I100" s="187"/>
      <c r="J100" s="188">
        <f>J144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120</v>
      </c>
      <c r="E101" s="187"/>
      <c r="F101" s="187"/>
      <c r="G101" s="187"/>
      <c r="H101" s="187"/>
      <c r="I101" s="187"/>
      <c r="J101" s="188">
        <f>J164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1049</v>
      </c>
      <c r="E102" s="187"/>
      <c r="F102" s="187"/>
      <c r="G102" s="187"/>
      <c r="H102" s="187"/>
      <c r="I102" s="187"/>
      <c r="J102" s="188">
        <f>J169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121</v>
      </c>
      <c r="E103" s="187"/>
      <c r="F103" s="187"/>
      <c r="G103" s="187"/>
      <c r="H103" s="187"/>
      <c r="I103" s="187"/>
      <c r="J103" s="188">
        <f>J188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122</v>
      </c>
      <c r="E104" s="187"/>
      <c r="F104" s="187"/>
      <c r="G104" s="187"/>
      <c r="H104" s="187"/>
      <c r="I104" s="187"/>
      <c r="J104" s="188">
        <f>J206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123</v>
      </c>
      <c r="E105" s="181"/>
      <c r="F105" s="181"/>
      <c r="G105" s="181"/>
      <c r="H105" s="181"/>
      <c r="I105" s="181"/>
      <c r="J105" s="182">
        <f>J208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124</v>
      </c>
      <c r="E106" s="187"/>
      <c r="F106" s="187"/>
      <c r="G106" s="187"/>
      <c r="H106" s="187"/>
      <c r="I106" s="187"/>
      <c r="J106" s="188">
        <f>J209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133</v>
      </c>
      <c r="E107" s="187"/>
      <c r="F107" s="187"/>
      <c r="G107" s="187"/>
      <c r="H107" s="187"/>
      <c r="I107" s="187"/>
      <c r="J107" s="188">
        <f>J215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137</v>
      </c>
      <c r="E108" s="187"/>
      <c r="F108" s="187"/>
      <c r="G108" s="187"/>
      <c r="H108" s="187"/>
      <c r="I108" s="187"/>
      <c r="J108" s="188">
        <f>J224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138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73" t="str">
        <f>E7</f>
        <v>Lukovany - Kanalizace a ČOV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107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SO-02.2 - Česle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 xml:space="preserve"> </v>
      </c>
      <c r="G122" s="39"/>
      <c r="H122" s="39"/>
      <c r="I122" s="31" t="s">
        <v>22</v>
      </c>
      <c r="J122" s="78" t="str">
        <f>IF(J12="","",J12)</f>
        <v>11. 3. 2021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E15</f>
        <v xml:space="preserve"> </v>
      </c>
      <c r="G124" s="39"/>
      <c r="H124" s="39"/>
      <c r="I124" s="31" t="s">
        <v>30</v>
      </c>
      <c r="J124" s="35" t="str">
        <f>E21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9"/>
      <c r="E125" s="39"/>
      <c r="F125" s="26" t="str">
        <f>IF(E18="","",E18)</f>
        <v>Vyplň údaj</v>
      </c>
      <c r="G125" s="39"/>
      <c r="H125" s="39"/>
      <c r="I125" s="31" t="s">
        <v>32</v>
      </c>
      <c r="J125" s="35" t="str">
        <f>E24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139</v>
      </c>
      <c r="D127" s="193" t="s">
        <v>59</v>
      </c>
      <c r="E127" s="193" t="s">
        <v>55</v>
      </c>
      <c r="F127" s="193" t="s">
        <v>56</v>
      </c>
      <c r="G127" s="193" t="s">
        <v>140</v>
      </c>
      <c r="H127" s="193" t="s">
        <v>141</v>
      </c>
      <c r="I127" s="193" t="s">
        <v>142</v>
      </c>
      <c r="J127" s="194" t="s">
        <v>111</v>
      </c>
      <c r="K127" s="195" t="s">
        <v>143</v>
      </c>
      <c r="L127" s="196"/>
      <c r="M127" s="99" t="s">
        <v>1</v>
      </c>
      <c r="N127" s="100" t="s">
        <v>38</v>
      </c>
      <c r="O127" s="100" t="s">
        <v>144</v>
      </c>
      <c r="P127" s="100" t="s">
        <v>145</v>
      </c>
      <c r="Q127" s="100" t="s">
        <v>146</v>
      </c>
      <c r="R127" s="100" t="s">
        <v>147</v>
      </c>
      <c r="S127" s="100" t="s">
        <v>148</v>
      </c>
      <c r="T127" s="101" t="s">
        <v>149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150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P129+P208</f>
        <v>0</v>
      </c>
      <c r="Q128" s="103"/>
      <c r="R128" s="199">
        <f>R129+R208</f>
        <v>27.829519439999995</v>
      </c>
      <c r="S128" s="103"/>
      <c r="T128" s="200">
        <f>T129+T208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73</v>
      </c>
      <c r="AU128" s="16" t="s">
        <v>113</v>
      </c>
      <c r="BK128" s="201">
        <f>BK129+BK208</f>
        <v>0</v>
      </c>
    </row>
    <row r="129" s="12" customFormat="1" ht="25.92" customHeight="1">
      <c r="A129" s="12"/>
      <c r="B129" s="202"/>
      <c r="C129" s="203"/>
      <c r="D129" s="204" t="s">
        <v>73</v>
      </c>
      <c r="E129" s="205" t="s">
        <v>151</v>
      </c>
      <c r="F129" s="205" t="s">
        <v>152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P130+P133+P144+P164+P169+P188+P206</f>
        <v>0</v>
      </c>
      <c r="Q129" s="210"/>
      <c r="R129" s="211">
        <f>R130+R133+R144+R164+R169+R188+R206</f>
        <v>27.712068639999995</v>
      </c>
      <c r="S129" s="210"/>
      <c r="T129" s="212">
        <f>T130+T133+T144+T164+T169+T188+T206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82</v>
      </c>
      <c r="AT129" s="214" t="s">
        <v>73</v>
      </c>
      <c r="AU129" s="214" t="s">
        <v>74</v>
      </c>
      <c r="AY129" s="213" t="s">
        <v>153</v>
      </c>
      <c r="BK129" s="215">
        <f>BK130+BK133+BK144+BK164+BK169+BK188+BK206</f>
        <v>0</v>
      </c>
    </row>
    <row r="130" s="12" customFormat="1" ht="22.8" customHeight="1">
      <c r="A130" s="12"/>
      <c r="B130" s="202"/>
      <c r="C130" s="203"/>
      <c r="D130" s="204" t="s">
        <v>73</v>
      </c>
      <c r="E130" s="216" t="s">
        <v>82</v>
      </c>
      <c r="F130" s="216" t="s">
        <v>154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SUM(P131:P132)</f>
        <v>0</v>
      </c>
      <c r="Q130" s="210"/>
      <c r="R130" s="211">
        <f>SUM(R131:R132)</f>
        <v>0</v>
      </c>
      <c r="S130" s="210"/>
      <c r="T130" s="21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82</v>
      </c>
      <c r="AT130" s="214" t="s">
        <v>73</v>
      </c>
      <c r="AU130" s="214" t="s">
        <v>82</v>
      </c>
      <c r="AY130" s="213" t="s">
        <v>153</v>
      </c>
      <c r="BK130" s="215">
        <f>SUM(BK131:BK132)</f>
        <v>0</v>
      </c>
    </row>
    <row r="131" s="2" customFormat="1" ht="33" customHeight="1">
      <c r="A131" s="37"/>
      <c r="B131" s="38"/>
      <c r="C131" s="218" t="s">
        <v>82</v>
      </c>
      <c r="D131" s="218" t="s">
        <v>155</v>
      </c>
      <c r="E131" s="219" t="s">
        <v>258</v>
      </c>
      <c r="F131" s="220" t="s">
        <v>259</v>
      </c>
      <c r="G131" s="221" t="s">
        <v>260</v>
      </c>
      <c r="H131" s="222">
        <v>9.5999999999999996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39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159</v>
      </c>
      <c r="AT131" s="230" t="s">
        <v>155</v>
      </c>
      <c r="AU131" s="230" t="s">
        <v>84</v>
      </c>
      <c r="AY131" s="16" t="s">
        <v>153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82</v>
      </c>
      <c r="BK131" s="231">
        <f>ROUND(I131*H131,2)</f>
        <v>0</v>
      </c>
      <c r="BL131" s="16" t="s">
        <v>159</v>
      </c>
      <c r="BM131" s="230" t="s">
        <v>1050</v>
      </c>
    </row>
    <row r="132" s="13" customFormat="1">
      <c r="A132" s="13"/>
      <c r="B132" s="232"/>
      <c r="C132" s="233"/>
      <c r="D132" s="234" t="s">
        <v>161</v>
      </c>
      <c r="E132" s="235" t="s">
        <v>1</v>
      </c>
      <c r="F132" s="236" t="s">
        <v>1051</v>
      </c>
      <c r="G132" s="233"/>
      <c r="H132" s="237">
        <v>9.5999999999999996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161</v>
      </c>
      <c r="AU132" s="243" t="s">
        <v>84</v>
      </c>
      <c r="AV132" s="13" t="s">
        <v>84</v>
      </c>
      <c r="AW132" s="13" t="s">
        <v>31</v>
      </c>
      <c r="AX132" s="13" t="s">
        <v>82</v>
      </c>
      <c r="AY132" s="243" t="s">
        <v>153</v>
      </c>
    </row>
    <row r="133" s="12" customFormat="1" ht="22.8" customHeight="1">
      <c r="A133" s="12"/>
      <c r="B133" s="202"/>
      <c r="C133" s="203"/>
      <c r="D133" s="204" t="s">
        <v>73</v>
      </c>
      <c r="E133" s="216" t="s">
        <v>84</v>
      </c>
      <c r="F133" s="216" t="s">
        <v>273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SUM(P134:P143)</f>
        <v>0</v>
      </c>
      <c r="Q133" s="210"/>
      <c r="R133" s="211">
        <f>SUM(R134:R143)</f>
        <v>6.60470925</v>
      </c>
      <c r="S133" s="210"/>
      <c r="T133" s="212">
        <f>SUM(T134:T143)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82</v>
      </c>
      <c r="AT133" s="214" t="s">
        <v>73</v>
      </c>
      <c r="AU133" s="214" t="s">
        <v>82</v>
      </c>
      <c r="AY133" s="213" t="s">
        <v>153</v>
      </c>
      <c r="BK133" s="215">
        <f>SUM(BK134:BK143)</f>
        <v>0</v>
      </c>
    </row>
    <row r="134" s="2" customFormat="1" ht="33" customHeight="1">
      <c r="A134" s="37"/>
      <c r="B134" s="38"/>
      <c r="C134" s="218" t="s">
        <v>84</v>
      </c>
      <c r="D134" s="218" t="s">
        <v>155</v>
      </c>
      <c r="E134" s="219" t="s">
        <v>1052</v>
      </c>
      <c r="F134" s="220" t="s">
        <v>1053</v>
      </c>
      <c r="G134" s="221" t="s">
        <v>171</v>
      </c>
      <c r="H134" s="222">
        <v>1.9199999999999999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39</v>
      </c>
      <c r="O134" s="90"/>
      <c r="P134" s="228">
        <f>O134*H134</f>
        <v>0</v>
      </c>
      <c r="Q134" s="228">
        <v>2.1600000000000001</v>
      </c>
      <c r="R134" s="228">
        <f>Q134*H134</f>
        <v>4.1471999999999998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159</v>
      </c>
      <c r="AT134" s="230" t="s">
        <v>155</v>
      </c>
      <c r="AU134" s="230" t="s">
        <v>84</v>
      </c>
      <c r="AY134" s="16" t="s">
        <v>153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82</v>
      </c>
      <c r="BK134" s="231">
        <f>ROUND(I134*H134,2)</f>
        <v>0</v>
      </c>
      <c r="BL134" s="16" t="s">
        <v>159</v>
      </c>
      <c r="BM134" s="230" t="s">
        <v>1054</v>
      </c>
    </row>
    <row r="135" s="13" customFormat="1">
      <c r="A135" s="13"/>
      <c r="B135" s="232"/>
      <c r="C135" s="233"/>
      <c r="D135" s="234" t="s">
        <v>161</v>
      </c>
      <c r="E135" s="235" t="s">
        <v>1</v>
      </c>
      <c r="F135" s="236" t="s">
        <v>1055</v>
      </c>
      <c r="G135" s="233"/>
      <c r="H135" s="237">
        <v>1.9199999999999999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84</v>
      </c>
      <c r="AW135" s="13" t="s">
        <v>31</v>
      </c>
      <c r="AX135" s="13" t="s">
        <v>82</v>
      </c>
      <c r="AY135" s="243" t="s">
        <v>153</v>
      </c>
    </row>
    <row r="136" s="2" customFormat="1" ht="33" customHeight="1">
      <c r="A136" s="37"/>
      <c r="B136" s="38"/>
      <c r="C136" s="218" t="s">
        <v>168</v>
      </c>
      <c r="D136" s="218" t="s">
        <v>155</v>
      </c>
      <c r="E136" s="219" t="s">
        <v>310</v>
      </c>
      <c r="F136" s="220" t="s">
        <v>311</v>
      </c>
      <c r="G136" s="221" t="s">
        <v>171</v>
      </c>
      <c r="H136" s="222">
        <v>1.077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39</v>
      </c>
      <c r="O136" s="90"/>
      <c r="P136" s="228">
        <f>O136*H136</f>
        <v>0</v>
      </c>
      <c r="Q136" s="228">
        <v>2.2563399999999998</v>
      </c>
      <c r="R136" s="228">
        <f>Q136*H136</f>
        <v>2.4300781799999998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159</v>
      </c>
      <c r="AT136" s="230" t="s">
        <v>155</v>
      </c>
      <c r="AU136" s="230" t="s">
        <v>84</v>
      </c>
      <c r="AY136" s="16" t="s">
        <v>153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82</v>
      </c>
      <c r="BK136" s="231">
        <f>ROUND(I136*H136,2)</f>
        <v>0</v>
      </c>
      <c r="BL136" s="16" t="s">
        <v>159</v>
      </c>
      <c r="BM136" s="230" t="s">
        <v>1056</v>
      </c>
    </row>
    <row r="137" s="13" customFormat="1">
      <c r="A137" s="13"/>
      <c r="B137" s="232"/>
      <c r="C137" s="233"/>
      <c r="D137" s="234" t="s">
        <v>161</v>
      </c>
      <c r="E137" s="235" t="s">
        <v>1</v>
      </c>
      <c r="F137" s="236" t="s">
        <v>1057</v>
      </c>
      <c r="G137" s="233"/>
      <c r="H137" s="237">
        <v>1.077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161</v>
      </c>
      <c r="AU137" s="243" t="s">
        <v>84</v>
      </c>
      <c r="AV137" s="13" t="s">
        <v>84</v>
      </c>
      <c r="AW137" s="13" t="s">
        <v>31</v>
      </c>
      <c r="AX137" s="13" t="s">
        <v>82</v>
      </c>
      <c r="AY137" s="243" t="s">
        <v>153</v>
      </c>
    </row>
    <row r="138" s="2" customFormat="1" ht="16.5" customHeight="1">
      <c r="A138" s="37"/>
      <c r="B138" s="38"/>
      <c r="C138" s="218" t="s">
        <v>159</v>
      </c>
      <c r="D138" s="218" t="s">
        <v>155</v>
      </c>
      <c r="E138" s="219" t="s">
        <v>315</v>
      </c>
      <c r="F138" s="220" t="s">
        <v>316</v>
      </c>
      <c r="G138" s="221" t="s">
        <v>260</v>
      </c>
      <c r="H138" s="222">
        <v>2.0699999999999998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39</v>
      </c>
      <c r="O138" s="90"/>
      <c r="P138" s="228">
        <f>O138*H138</f>
        <v>0</v>
      </c>
      <c r="Q138" s="228">
        <v>0.00247</v>
      </c>
      <c r="R138" s="228">
        <f>Q138*H138</f>
        <v>0.0051128999999999992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159</v>
      </c>
      <c r="AT138" s="230" t="s">
        <v>155</v>
      </c>
      <c r="AU138" s="230" t="s">
        <v>84</v>
      </c>
      <c r="AY138" s="16" t="s">
        <v>153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82</v>
      </c>
      <c r="BK138" s="231">
        <f>ROUND(I138*H138,2)</f>
        <v>0</v>
      </c>
      <c r="BL138" s="16" t="s">
        <v>159</v>
      </c>
      <c r="BM138" s="230" t="s">
        <v>1058</v>
      </c>
    </row>
    <row r="139" s="13" customFormat="1">
      <c r="A139" s="13"/>
      <c r="B139" s="232"/>
      <c r="C139" s="233"/>
      <c r="D139" s="234" t="s">
        <v>161</v>
      </c>
      <c r="E139" s="235" t="s">
        <v>1</v>
      </c>
      <c r="F139" s="236" t="s">
        <v>1059</v>
      </c>
      <c r="G139" s="233"/>
      <c r="H139" s="237">
        <v>2.0699999999999998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161</v>
      </c>
      <c r="AU139" s="243" t="s">
        <v>84</v>
      </c>
      <c r="AV139" s="13" t="s">
        <v>84</v>
      </c>
      <c r="AW139" s="13" t="s">
        <v>31</v>
      </c>
      <c r="AX139" s="13" t="s">
        <v>82</v>
      </c>
      <c r="AY139" s="243" t="s">
        <v>153</v>
      </c>
    </row>
    <row r="140" s="2" customFormat="1" ht="16.5" customHeight="1">
      <c r="A140" s="37"/>
      <c r="B140" s="38"/>
      <c r="C140" s="218" t="s">
        <v>177</v>
      </c>
      <c r="D140" s="218" t="s">
        <v>155</v>
      </c>
      <c r="E140" s="219" t="s">
        <v>320</v>
      </c>
      <c r="F140" s="220" t="s">
        <v>321</v>
      </c>
      <c r="G140" s="221" t="s">
        <v>260</v>
      </c>
      <c r="H140" s="222">
        <v>2.0699999999999998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39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159</v>
      </c>
      <c r="AT140" s="230" t="s">
        <v>155</v>
      </c>
      <c r="AU140" s="230" t="s">
        <v>84</v>
      </c>
      <c r="AY140" s="16" t="s">
        <v>153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82</v>
      </c>
      <c r="BK140" s="231">
        <f>ROUND(I140*H140,2)</f>
        <v>0</v>
      </c>
      <c r="BL140" s="16" t="s">
        <v>159</v>
      </c>
      <c r="BM140" s="230" t="s">
        <v>1060</v>
      </c>
    </row>
    <row r="141" s="13" customFormat="1">
      <c r="A141" s="13"/>
      <c r="B141" s="232"/>
      <c r="C141" s="233"/>
      <c r="D141" s="234" t="s">
        <v>161</v>
      </c>
      <c r="E141" s="235" t="s">
        <v>1</v>
      </c>
      <c r="F141" s="236" t="s">
        <v>1059</v>
      </c>
      <c r="G141" s="233"/>
      <c r="H141" s="237">
        <v>2.0699999999999998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84</v>
      </c>
      <c r="AW141" s="13" t="s">
        <v>31</v>
      </c>
      <c r="AX141" s="13" t="s">
        <v>82</v>
      </c>
      <c r="AY141" s="243" t="s">
        <v>153</v>
      </c>
    </row>
    <row r="142" s="2" customFormat="1" ht="21.75" customHeight="1">
      <c r="A142" s="37"/>
      <c r="B142" s="38"/>
      <c r="C142" s="218" t="s">
        <v>182</v>
      </c>
      <c r="D142" s="218" t="s">
        <v>155</v>
      </c>
      <c r="E142" s="219" t="s">
        <v>324</v>
      </c>
      <c r="F142" s="220" t="s">
        <v>325</v>
      </c>
      <c r="G142" s="221" t="s">
        <v>210</v>
      </c>
      <c r="H142" s="222">
        <v>0.021000000000000001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39</v>
      </c>
      <c r="O142" s="90"/>
      <c r="P142" s="228">
        <f>O142*H142</f>
        <v>0</v>
      </c>
      <c r="Q142" s="228">
        <v>1.06277</v>
      </c>
      <c r="R142" s="228">
        <f>Q142*H142</f>
        <v>0.022318170000000002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159</v>
      </c>
      <c r="AT142" s="230" t="s">
        <v>155</v>
      </c>
      <c r="AU142" s="230" t="s">
        <v>84</v>
      </c>
      <c r="AY142" s="16" t="s">
        <v>153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82</v>
      </c>
      <c r="BK142" s="231">
        <f>ROUND(I142*H142,2)</f>
        <v>0</v>
      </c>
      <c r="BL142" s="16" t="s">
        <v>159</v>
      </c>
      <c r="BM142" s="230" t="s">
        <v>1061</v>
      </c>
    </row>
    <row r="143" s="13" customFormat="1">
      <c r="A143" s="13"/>
      <c r="B143" s="232"/>
      <c r="C143" s="233"/>
      <c r="D143" s="234" t="s">
        <v>161</v>
      </c>
      <c r="E143" s="235" t="s">
        <v>1</v>
      </c>
      <c r="F143" s="236" t="s">
        <v>1062</v>
      </c>
      <c r="G143" s="233"/>
      <c r="H143" s="237">
        <v>0.021000000000000001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161</v>
      </c>
      <c r="AU143" s="243" t="s">
        <v>84</v>
      </c>
      <c r="AV143" s="13" t="s">
        <v>84</v>
      </c>
      <c r="AW143" s="13" t="s">
        <v>31</v>
      </c>
      <c r="AX143" s="13" t="s">
        <v>82</v>
      </c>
      <c r="AY143" s="243" t="s">
        <v>153</v>
      </c>
    </row>
    <row r="144" s="12" customFormat="1" ht="22.8" customHeight="1">
      <c r="A144" s="12"/>
      <c r="B144" s="202"/>
      <c r="C144" s="203"/>
      <c r="D144" s="204" t="s">
        <v>73</v>
      </c>
      <c r="E144" s="216" t="s">
        <v>168</v>
      </c>
      <c r="F144" s="216" t="s">
        <v>328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SUM(P145:P163)</f>
        <v>0</v>
      </c>
      <c r="Q144" s="210"/>
      <c r="R144" s="211">
        <f>SUM(R145:R163)</f>
        <v>19.323675489999999</v>
      </c>
      <c r="S144" s="210"/>
      <c r="T144" s="212">
        <f>SUM(T145:T163)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82</v>
      </c>
      <c r="AT144" s="214" t="s">
        <v>73</v>
      </c>
      <c r="AU144" s="214" t="s">
        <v>82</v>
      </c>
      <c r="AY144" s="213" t="s">
        <v>153</v>
      </c>
      <c r="BK144" s="215">
        <f>SUM(BK145:BK163)</f>
        <v>0</v>
      </c>
    </row>
    <row r="145" s="2" customFormat="1" ht="44.25" customHeight="1">
      <c r="A145" s="37"/>
      <c r="B145" s="38"/>
      <c r="C145" s="218" t="s">
        <v>187</v>
      </c>
      <c r="D145" s="218" t="s">
        <v>155</v>
      </c>
      <c r="E145" s="219" t="s">
        <v>366</v>
      </c>
      <c r="F145" s="220" t="s">
        <v>367</v>
      </c>
      <c r="G145" s="221" t="s">
        <v>171</v>
      </c>
      <c r="H145" s="222">
        <v>7.444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39</v>
      </c>
      <c r="O145" s="90"/>
      <c r="P145" s="228">
        <f>O145*H145</f>
        <v>0</v>
      </c>
      <c r="Q145" s="228">
        <v>2.5143</v>
      </c>
      <c r="R145" s="228">
        <f>Q145*H145</f>
        <v>18.7164492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159</v>
      </c>
      <c r="AT145" s="230" t="s">
        <v>155</v>
      </c>
      <c r="AU145" s="230" t="s">
        <v>84</v>
      </c>
      <c r="AY145" s="16" t="s">
        <v>153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82</v>
      </c>
      <c r="BK145" s="231">
        <f>ROUND(I145*H145,2)</f>
        <v>0</v>
      </c>
      <c r="BL145" s="16" t="s">
        <v>159</v>
      </c>
      <c r="BM145" s="230" t="s">
        <v>1063</v>
      </c>
    </row>
    <row r="146" s="13" customFormat="1">
      <c r="A146" s="13"/>
      <c r="B146" s="232"/>
      <c r="C146" s="233"/>
      <c r="D146" s="234" t="s">
        <v>161</v>
      </c>
      <c r="E146" s="235" t="s">
        <v>1</v>
      </c>
      <c r="F146" s="236" t="s">
        <v>1064</v>
      </c>
      <c r="G146" s="233"/>
      <c r="H146" s="237">
        <v>1.46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161</v>
      </c>
      <c r="AU146" s="243" t="s">
        <v>84</v>
      </c>
      <c r="AV146" s="13" t="s">
        <v>84</v>
      </c>
      <c r="AW146" s="13" t="s">
        <v>31</v>
      </c>
      <c r="AX146" s="13" t="s">
        <v>74</v>
      </c>
      <c r="AY146" s="243" t="s">
        <v>153</v>
      </c>
    </row>
    <row r="147" s="13" customFormat="1">
      <c r="A147" s="13"/>
      <c r="B147" s="232"/>
      <c r="C147" s="233"/>
      <c r="D147" s="234" t="s">
        <v>161</v>
      </c>
      <c r="E147" s="235" t="s">
        <v>1</v>
      </c>
      <c r="F147" s="236" t="s">
        <v>1065</v>
      </c>
      <c r="G147" s="233"/>
      <c r="H147" s="237">
        <v>4.4199999999999999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161</v>
      </c>
      <c r="AU147" s="243" t="s">
        <v>84</v>
      </c>
      <c r="AV147" s="13" t="s">
        <v>84</v>
      </c>
      <c r="AW147" s="13" t="s">
        <v>31</v>
      </c>
      <c r="AX147" s="13" t="s">
        <v>74</v>
      </c>
      <c r="AY147" s="243" t="s">
        <v>153</v>
      </c>
    </row>
    <row r="148" s="13" customFormat="1">
      <c r="A148" s="13"/>
      <c r="B148" s="232"/>
      <c r="C148" s="233"/>
      <c r="D148" s="234" t="s">
        <v>161</v>
      </c>
      <c r="E148" s="235" t="s">
        <v>1</v>
      </c>
      <c r="F148" s="236" t="s">
        <v>1066</v>
      </c>
      <c r="G148" s="233"/>
      <c r="H148" s="237">
        <v>1.5640000000000001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161</v>
      </c>
      <c r="AU148" s="243" t="s">
        <v>84</v>
      </c>
      <c r="AV148" s="13" t="s">
        <v>84</v>
      </c>
      <c r="AW148" s="13" t="s">
        <v>31</v>
      </c>
      <c r="AX148" s="13" t="s">
        <v>74</v>
      </c>
      <c r="AY148" s="243" t="s">
        <v>153</v>
      </c>
    </row>
    <row r="149" s="14" customFormat="1">
      <c r="A149" s="14"/>
      <c r="B149" s="255"/>
      <c r="C149" s="256"/>
      <c r="D149" s="234" t="s">
        <v>161</v>
      </c>
      <c r="E149" s="257" t="s">
        <v>1</v>
      </c>
      <c r="F149" s="258" t="s">
        <v>247</v>
      </c>
      <c r="G149" s="256"/>
      <c r="H149" s="259">
        <v>7.444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161</v>
      </c>
      <c r="AU149" s="265" t="s">
        <v>84</v>
      </c>
      <c r="AV149" s="14" t="s">
        <v>159</v>
      </c>
      <c r="AW149" s="14" t="s">
        <v>31</v>
      </c>
      <c r="AX149" s="14" t="s">
        <v>82</v>
      </c>
      <c r="AY149" s="265" t="s">
        <v>153</v>
      </c>
    </row>
    <row r="150" s="2" customFormat="1" ht="44.25" customHeight="1">
      <c r="A150" s="37"/>
      <c r="B150" s="38"/>
      <c r="C150" s="218" t="s">
        <v>192</v>
      </c>
      <c r="D150" s="218" t="s">
        <v>155</v>
      </c>
      <c r="E150" s="219" t="s">
        <v>377</v>
      </c>
      <c r="F150" s="220" t="s">
        <v>378</v>
      </c>
      <c r="G150" s="221" t="s">
        <v>260</v>
      </c>
      <c r="H150" s="222">
        <v>53.655000000000001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39</v>
      </c>
      <c r="O150" s="90"/>
      <c r="P150" s="228">
        <f>O150*H150</f>
        <v>0</v>
      </c>
      <c r="Q150" s="228">
        <v>0.00247</v>
      </c>
      <c r="R150" s="228">
        <f>Q150*H150</f>
        <v>0.13252785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159</v>
      </c>
      <c r="AT150" s="230" t="s">
        <v>155</v>
      </c>
      <c r="AU150" s="230" t="s">
        <v>84</v>
      </c>
      <c r="AY150" s="16" t="s">
        <v>153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82</v>
      </c>
      <c r="BK150" s="231">
        <f>ROUND(I150*H150,2)</f>
        <v>0</v>
      </c>
      <c r="BL150" s="16" t="s">
        <v>159</v>
      </c>
      <c r="BM150" s="230" t="s">
        <v>1067</v>
      </c>
    </row>
    <row r="151" s="13" customFormat="1">
      <c r="A151" s="13"/>
      <c r="B151" s="232"/>
      <c r="C151" s="233"/>
      <c r="D151" s="234" t="s">
        <v>161</v>
      </c>
      <c r="E151" s="235" t="s">
        <v>1</v>
      </c>
      <c r="F151" s="236" t="s">
        <v>1068</v>
      </c>
      <c r="G151" s="233"/>
      <c r="H151" s="237">
        <v>38.210000000000001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161</v>
      </c>
      <c r="AU151" s="243" t="s">
        <v>84</v>
      </c>
      <c r="AV151" s="13" t="s">
        <v>84</v>
      </c>
      <c r="AW151" s="13" t="s">
        <v>31</v>
      </c>
      <c r="AX151" s="13" t="s">
        <v>74</v>
      </c>
      <c r="AY151" s="243" t="s">
        <v>153</v>
      </c>
    </row>
    <row r="152" s="13" customFormat="1">
      <c r="A152" s="13"/>
      <c r="B152" s="232"/>
      <c r="C152" s="233"/>
      <c r="D152" s="234" t="s">
        <v>161</v>
      </c>
      <c r="E152" s="235" t="s">
        <v>1</v>
      </c>
      <c r="F152" s="236" t="s">
        <v>1069</v>
      </c>
      <c r="G152" s="233"/>
      <c r="H152" s="237">
        <v>13.285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161</v>
      </c>
      <c r="AU152" s="243" t="s">
        <v>84</v>
      </c>
      <c r="AV152" s="13" t="s">
        <v>84</v>
      </c>
      <c r="AW152" s="13" t="s">
        <v>31</v>
      </c>
      <c r="AX152" s="13" t="s">
        <v>74</v>
      </c>
      <c r="AY152" s="243" t="s">
        <v>153</v>
      </c>
    </row>
    <row r="153" s="13" customFormat="1">
      <c r="A153" s="13"/>
      <c r="B153" s="232"/>
      <c r="C153" s="233"/>
      <c r="D153" s="234" t="s">
        <v>161</v>
      </c>
      <c r="E153" s="235" t="s">
        <v>1</v>
      </c>
      <c r="F153" s="236" t="s">
        <v>1070</v>
      </c>
      <c r="G153" s="233"/>
      <c r="H153" s="237">
        <v>2.1600000000000001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161</v>
      </c>
      <c r="AU153" s="243" t="s">
        <v>84</v>
      </c>
      <c r="AV153" s="13" t="s">
        <v>84</v>
      </c>
      <c r="AW153" s="13" t="s">
        <v>31</v>
      </c>
      <c r="AX153" s="13" t="s">
        <v>74</v>
      </c>
      <c r="AY153" s="243" t="s">
        <v>153</v>
      </c>
    </row>
    <row r="154" s="14" customFormat="1">
      <c r="A154" s="14"/>
      <c r="B154" s="255"/>
      <c r="C154" s="256"/>
      <c r="D154" s="234" t="s">
        <v>161</v>
      </c>
      <c r="E154" s="257" t="s">
        <v>1</v>
      </c>
      <c r="F154" s="258" t="s">
        <v>247</v>
      </c>
      <c r="G154" s="256"/>
      <c r="H154" s="259">
        <v>53.655000000000001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161</v>
      </c>
      <c r="AU154" s="265" t="s">
        <v>84</v>
      </c>
      <c r="AV154" s="14" t="s">
        <v>159</v>
      </c>
      <c r="AW154" s="14" t="s">
        <v>31</v>
      </c>
      <c r="AX154" s="14" t="s">
        <v>82</v>
      </c>
      <c r="AY154" s="265" t="s">
        <v>153</v>
      </c>
    </row>
    <row r="155" s="2" customFormat="1" ht="44.25" customHeight="1">
      <c r="A155" s="37"/>
      <c r="B155" s="38"/>
      <c r="C155" s="218" t="s">
        <v>196</v>
      </c>
      <c r="D155" s="218" t="s">
        <v>155</v>
      </c>
      <c r="E155" s="219" t="s">
        <v>384</v>
      </c>
      <c r="F155" s="220" t="s">
        <v>385</v>
      </c>
      <c r="G155" s="221" t="s">
        <v>260</v>
      </c>
      <c r="H155" s="222">
        <v>53.655000000000001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39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159</v>
      </c>
      <c r="AT155" s="230" t="s">
        <v>155</v>
      </c>
      <c r="AU155" s="230" t="s">
        <v>84</v>
      </c>
      <c r="AY155" s="16" t="s">
        <v>153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82</v>
      </c>
      <c r="BK155" s="231">
        <f>ROUND(I155*H155,2)</f>
        <v>0</v>
      </c>
      <c r="BL155" s="16" t="s">
        <v>159</v>
      </c>
      <c r="BM155" s="230" t="s">
        <v>1071</v>
      </c>
    </row>
    <row r="156" s="13" customFormat="1">
      <c r="A156" s="13"/>
      <c r="B156" s="232"/>
      <c r="C156" s="233"/>
      <c r="D156" s="234" t="s">
        <v>161</v>
      </c>
      <c r="E156" s="235" t="s">
        <v>1</v>
      </c>
      <c r="F156" s="236" t="s">
        <v>1068</v>
      </c>
      <c r="G156" s="233"/>
      <c r="H156" s="237">
        <v>38.210000000000001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161</v>
      </c>
      <c r="AU156" s="243" t="s">
        <v>84</v>
      </c>
      <c r="AV156" s="13" t="s">
        <v>84</v>
      </c>
      <c r="AW156" s="13" t="s">
        <v>31</v>
      </c>
      <c r="AX156" s="13" t="s">
        <v>74</v>
      </c>
      <c r="AY156" s="243" t="s">
        <v>153</v>
      </c>
    </row>
    <row r="157" s="13" customFormat="1">
      <c r="A157" s="13"/>
      <c r="B157" s="232"/>
      <c r="C157" s="233"/>
      <c r="D157" s="234" t="s">
        <v>161</v>
      </c>
      <c r="E157" s="235" t="s">
        <v>1</v>
      </c>
      <c r="F157" s="236" t="s">
        <v>1069</v>
      </c>
      <c r="G157" s="233"/>
      <c r="H157" s="237">
        <v>13.285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161</v>
      </c>
      <c r="AU157" s="243" t="s">
        <v>84</v>
      </c>
      <c r="AV157" s="13" t="s">
        <v>84</v>
      </c>
      <c r="AW157" s="13" t="s">
        <v>31</v>
      </c>
      <c r="AX157" s="13" t="s">
        <v>74</v>
      </c>
      <c r="AY157" s="243" t="s">
        <v>153</v>
      </c>
    </row>
    <row r="158" s="13" customFormat="1">
      <c r="A158" s="13"/>
      <c r="B158" s="232"/>
      <c r="C158" s="233"/>
      <c r="D158" s="234" t="s">
        <v>161</v>
      </c>
      <c r="E158" s="235" t="s">
        <v>1</v>
      </c>
      <c r="F158" s="236" t="s">
        <v>1070</v>
      </c>
      <c r="G158" s="233"/>
      <c r="H158" s="237">
        <v>2.1600000000000001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161</v>
      </c>
      <c r="AU158" s="243" t="s">
        <v>84</v>
      </c>
      <c r="AV158" s="13" t="s">
        <v>84</v>
      </c>
      <c r="AW158" s="13" t="s">
        <v>31</v>
      </c>
      <c r="AX158" s="13" t="s">
        <v>74</v>
      </c>
      <c r="AY158" s="243" t="s">
        <v>153</v>
      </c>
    </row>
    <row r="159" s="14" customFormat="1">
      <c r="A159" s="14"/>
      <c r="B159" s="255"/>
      <c r="C159" s="256"/>
      <c r="D159" s="234" t="s">
        <v>161</v>
      </c>
      <c r="E159" s="257" t="s">
        <v>1</v>
      </c>
      <c r="F159" s="258" t="s">
        <v>247</v>
      </c>
      <c r="G159" s="256"/>
      <c r="H159" s="259">
        <v>53.655000000000001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161</v>
      </c>
      <c r="AU159" s="265" t="s">
        <v>84</v>
      </c>
      <c r="AV159" s="14" t="s">
        <v>159</v>
      </c>
      <c r="AW159" s="14" t="s">
        <v>31</v>
      </c>
      <c r="AX159" s="14" t="s">
        <v>82</v>
      </c>
      <c r="AY159" s="265" t="s">
        <v>153</v>
      </c>
    </row>
    <row r="160" s="2" customFormat="1" ht="33" customHeight="1">
      <c r="A160" s="37"/>
      <c r="B160" s="38"/>
      <c r="C160" s="218" t="s">
        <v>202</v>
      </c>
      <c r="D160" s="218" t="s">
        <v>155</v>
      </c>
      <c r="E160" s="219" t="s">
        <v>388</v>
      </c>
      <c r="F160" s="220" t="s">
        <v>389</v>
      </c>
      <c r="G160" s="221" t="s">
        <v>210</v>
      </c>
      <c r="H160" s="222">
        <v>0.107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39</v>
      </c>
      <c r="O160" s="90"/>
      <c r="P160" s="228">
        <f>O160*H160</f>
        <v>0</v>
      </c>
      <c r="Q160" s="228">
        <v>1.10907</v>
      </c>
      <c r="R160" s="228">
        <f>Q160*H160</f>
        <v>0.11867049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159</v>
      </c>
      <c r="AT160" s="230" t="s">
        <v>155</v>
      </c>
      <c r="AU160" s="230" t="s">
        <v>84</v>
      </c>
      <c r="AY160" s="16" t="s">
        <v>153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82</v>
      </c>
      <c r="BK160" s="231">
        <f>ROUND(I160*H160,2)</f>
        <v>0</v>
      </c>
      <c r="BL160" s="16" t="s">
        <v>159</v>
      </c>
      <c r="BM160" s="230" t="s">
        <v>1072</v>
      </c>
    </row>
    <row r="161" s="13" customFormat="1">
      <c r="A161" s="13"/>
      <c r="B161" s="232"/>
      <c r="C161" s="233"/>
      <c r="D161" s="234" t="s">
        <v>161</v>
      </c>
      <c r="E161" s="235" t="s">
        <v>1</v>
      </c>
      <c r="F161" s="236" t="s">
        <v>1073</v>
      </c>
      <c r="G161" s="233"/>
      <c r="H161" s="237">
        <v>0.107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161</v>
      </c>
      <c r="AU161" s="243" t="s">
        <v>84</v>
      </c>
      <c r="AV161" s="13" t="s">
        <v>84</v>
      </c>
      <c r="AW161" s="13" t="s">
        <v>31</v>
      </c>
      <c r="AX161" s="13" t="s">
        <v>82</v>
      </c>
      <c r="AY161" s="243" t="s">
        <v>153</v>
      </c>
    </row>
    <row r="162" s="2" customFormat="1" ht="33" customHeight="1">
      <c r="A162" s="37"/>
      <c r="B162" s="38"/>
      <c r="C162" s="218" t="s">
        <v>206</v>
      </c>
      <c r="D162" s="218" t="s">
        <v>155</v>
      </c>
      <c r="E162" s="219" t="s">
        <v>395</v>
      </c>
      <c r="F162" s="220" t="s">
        <v>396</v>
      </c>
      <c r="G162" s="221" t="s">
        <v>210</v>
      </c>
      <c r="H162" s="222">
        <v>0.33500000000000002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39</v>
      </c>
      <c r="O162" s="90"/>
      <c r="P162" s="228">
        <f>O162*H162</f>
        <v>0</v>
      </c>
      <c r="Q162" s="228">
        <v>1.06277</v>
      </c>
      <c r="R162" s="228">
        <f>Q162*H162</f>
        <v>0.35602795000000004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159</v>
      </c>
      <c r="AT162" s="230" t="s">
        <v>155</v>
      </c>
      <c r="AU162" s="230" t="s">
        <v>84</v>
      </c>
      <c r="AY162" s="16" t="s">
        <v>153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82</v>
      </c>
      <c r="BK162" s="231">
        <f>ROUND(I162*H162,2)</f>
        <v>0</v>
      </c>
      <c r="BL162" s="16" t="s">
        <v>159</v>
      </c>
      <c r="BM162" s="230" t="s">
        <v>1074</v>
      </c>
    </row>
    <row r="163" s="13" customFormat="1">
      <c r="A163" s="13"/>
      <c r="B163" s="232"/>
      <c r="C163" s="233"/>
      <c r="D163" s="234" t="s">
        <v>161</v>
      </c>
      <c r="E163" s="235" t="s">
        <v>1</v>
      </c>
      <c r="F163" s="236" t="s">
        <v>1075</v>
      </c>
      <c r="G163" s="233"/>
      <c r="H163" s="237">
        <v>0.33500000000000002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161</v>
      </c>
      <c r="AU163" s="243" t="s">
        <v>84</v>
      </c>
      <c r="AV163" s="13" t="s">
        <v>84</v>
      </c>
      <c r="AW163" s="13" t="s">
        <v>31</v>
      </c>
      <c r="AX163" s="13" t="s">
        <v>82</v>
      </c>
      <c r="AY163" s="243" t="s">
        <v>153</v>
      </c>
    </row>
    <row r="164" s="12" customFormat="1" ht="22.8" customHeight="1">
      <c r="A164" s="12"/>
      <c r="B164" s="202"/>
      <c r="C164" s="203"/>
      <c r="D164" s="204" t="s">
        <v>73</v>
      </c>
      <c r="E164" s="216" t="s">
        <v>182</v>
      </c>
      <c r="F164" s="216" t="s">
        <v>467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SUM(P165:P168)</f>
        <v>0</v>
      </c>
      <c r="Q164" s="210"/>
      <c r="R164" s="211">
        <f>SUM(R165:R168)</f>
        <v>0.85251209999999999</v>
      </c>
      <c r="S164" s="210"/>
      <c r="T164" s="212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82</v>
      </c>
      <c r="AT164" s="214" t="s">
        <v>73</v>
      </c>
      <c r="AU164" s="214" t="s">
        <v>82</v>
      </c>
      <c r="AY164" s="213" t="s">
        <v>153</v>
      </c>
      <c r="BK164" s="215">
        <f>SUM(BK165:BK168)</f>
        <v>0</v>
      </c>
    </row>
    <row r="165" s="2" customFormat="1" ht="66.75" customHeight="1">
      <c r="A165" s="37"/>
      <c r="B165" s="38"/>
      <c r="C165" s="218" t="s">
        <v>213</v>
      </c>
      <c r="D165" s="218" t="s">
        <v>155</v>
      </c>
      <c r="E165" s="219" t="s">
        <v>490</v>
      </c>
      <c r="F165" s="220" t="s">
        <v>491</v>
      </c>
      <c r="G165" s="221" t="s">
        <v>171</v>
      </c>
      <c r="H165" s="222">
        <v>0.33000000000000002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39</v>
      </c>
      <c r="O165" s="90"/>
      <c r="P165" s="228">
        <f>O165*H165</f>
        <v>0</v>
      </c>
      <c r="Q165" s="228">
        <v>2.5833699999999999</v>
      </c>
      <c r="R165" s="228">
        <f>Q165*H165</f>
        <v>0.85251209999999999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159</v>
      </c>
      <c r="AT165" s="230" t="s">
        <v>155</v>
      </c>
      <c r="AU165" s="230" t="s">
        <v>84</v>
      </c>
      <c r="AY165" s="16" t="s">
        <v>153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82</v>
      </c>
      <c r="BK165" s="231">
        <f>ROUND(I165*H165,2)</f>
        <v>0</v>
      </c>
      <c r="BL165" s="16" t="s">
        <v>159</v>
      </c>
      <c r="BM165" s="230" t="s">
        <v>1076</v>
      </c>
    </row>
    <row r="166" s="13" customFormat="1">
      <c r="A166" s="13"/>
      <c r="B166" s="232"/>
      <c r="C166" s="233"/>
      <c r="D166" s="234" t="s">
        <v>161</v>
      </c>
      <c r="E166" s="235" t="s">
        <v>1</v>
      </c>
      <c r="F166" s="236" t="s">
        <v>1077</v>
      </c>
      <c r="G166" s="233"/>
      <c r="H166" s="237">
        <v>0.16200000000000001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161</v>
      </c>
      <c r="AU166" s="243" t="s">
        <v>84</v>
      </c>
      <c r="AV166" s="13" t="s">
        <v>84</v>
      </c>
      <c r="AW166" s="13" t="s">
        <v>31</v>
      </c>
      <c r="AX166" s="13" t="s">
        <v>74</v>
      </c>
      <c r="AY166" s="243" t="s">
        <v>153</v>
      </c>
    </row>
    <row r="167" s="13" customFormat="1">
      <c r="A167" s="13"/>
      <c r="B167" s="232"/>
      <c r="C167" s="233"/>
      <c r="D167" s="234" t="s">
        <v>161</v>
      </c>
      <c r="E167" s="235" t="s">
        <v>1</v>
      </c>
      <c r="F167" s="236" t="s">
        <v>1078</v>
      </c>
      <c r="G167" s="233"/>
      <c r="H167" s="237">
        <v>0.16800000000000001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161</v>
      </c>
      <c r="AU167" s="243" t="s">
        <v>84</v>
      </c>
      <c r="AV167" s="13" t="s">
        <v>84</v>
      </c>
      <c r="AW167" s="13" t="s">
        <v>31</v>
      </c>
      <c r="AX167" s="13" t="s">
        <v>74</v>
      </c>
      <c r="AY167" s="243" t="s">
        <v>153</v>
      </c>
    </row>
    <row r="168" s="14" customFormat="1">
      <c r="A168" s="14"/>
      <c r="B168" s="255"/>
      <c r="C168" s="256"/>
      <c r="D168" s="234" t="s">
        <v>161</v>
      </c>
      <c r="E168" s="257" t="s">
        <v>1</v>
      </c>
      <c r="F168" s="258" t="s">
        <v>247</v>
      </c>
      <c r="G168" s="256"/>
      <c r="H168" s="259">
        <v>0.33000000000000002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161</v>
      </c>
      <c r="AU168" s="265" t="s">
        <v>84</v>
      </c>
      <c r="AV168" s="14" t="s">
        <v>159</v>
      </c>
      <c r="AW168" s="14" t="s">
        <v>31</v>
      </c>
      <c r="AX168" s="14" t="s">
        <v>82</v>
      </c>
      <c r="AY168" s="265" t="s">
        <v>153</v>
      </c>
    </row>
    <row r="169" s="12" customFormat="1" ht="22.8" customHeight="1">
      <c r="A169" s="12"/>
      <c r="B169" s="202"/>
      <c r="C169" s="203"/>
      <c r="D169" s="204" t="s">
        <v>73</v>
      </c>
      <c r="E169" s="216" t="s">
        <v>192</v>
      </c>
      <c r="F169" s="216" t="s">
        <v>1079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SUM(P170:P187)</f>
        <v>0</v>
      </c>
      <c r="Q169" s="210"/>
      <c r="R169" s="211">
        <f>SUM(R170:R187)</f>
        <v>0.26943479999999997</v>
      </c>
      <c r="S169" s="210"/>
      <c r="T169" s="212">
        <f>SUM(T170:T187)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82</v>
      </c>
      <c r="AT169" s="214" t="s">
        <v>73</v>
      </c>
      <c r="AU169" s="214" t="s">
        <v>82</v>
      </c>
      <c r="AY169" s="213" t="s">
        <v>153</v>
      </c>
      <c r="BK169" s="215">
        <f>SUM(BK170:BK187)</f>
        <v>0</v>
      </c>
    </row>
    <row r="170" s="2" customFormat="1" ht="33" customHeight="1">
      <c r="A170" s="37"/>
      <c r="B170" s="38"/>
      <c r="C170" s="218" t="s">
        <v>218</v>
      </c>
      <c r="D170" s="218" t="s">
        <v>155</v>
      </c>
      <c r="E170" s="219" t="s">
        <v>1080</v>
      </c>
      <c r="F170" s="220" t="s">
        <v>1081</v>
      </c>
      <c r="G170" s="221" t="s">
        <v>287</v>
      </c>
      <c r="H170" s="222">
        <v>1.2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39</v>
      </c>
      <c r="O170" s="90"/>
      <c r="P170" s="228">
        <f>O170*H170</f>
        <v>0</v>
      </c>
      <c r="Q170" s="228">
        <v>1.0000000000000001E-05</v>
      </c>
      <c r="R170" s="228">
        <f>Q170*H170</f>
        <v>1.2E-05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159</v>
      </c>
      <c r="AT170" s="230" t="s">
        <v>155</v>
      </c>
      <c r="AU170" s="230" t="s">
        <v>84</v>
      </c>
      <c r="AY170" s="16" t="s">
        <v>153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82</v>
      </c>
      <c r="BK170" s="231">
        <f>ROUND(I170*H170,2)</f>
        <v>0</v>
      </c>
      <c r="BL170" s="16" t="s">
        <v>159</v>
      </c>
      <c r="BM170" s="230" t="s">
        <v>1082</v>
      </c>
    </row>
    <row r="171" s="13" customFormat="1">
      <c r="A171" s="13"/>
      <c r="B171" s="232"/>
      <c r="C171" s="233"/>
      <c r="D171" s="234" t="s">
        <v>161</v>
      </c>
      <c r="E171" s="235" t="s">
        <v>1</v>
      </c>
      <c r="F171" s="236" t="s">
        <v>1083</v>
      </c>
      <c r="G171" s="233"/>
      <c r="H171" s="237">
        <v>1.2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161</v>
      </c>
      <c r="AU171" s="243" t="s">
        <v>84</v>
      </c>
      <c r="AV171" s="13" t="s">
        <v>84</v>
      </c>
      <c r="AW171" s="13" t="s">
        <v>31</v>
      </c>
      <c r="AX171" s="13" t="s">
        <v>82</v>
      </c>
      <c r="AY171" s="243" t="s">
        <v>153</v>
      </c>
    </row>
    <row r="172" s="2" customFormat="1" ht="21.75" customHeight="1">
      <c r="A172" s="37"/>
      <c r="B172" s="38"/>
      <c r="C172" s="244" t="s">
        <v>223</v>
      </c>
      <c r="D172" s="244" t="s">
        <v>207</v>
      </c>
      <c r="E172" s="245" t="s">
        <v>1084</v>
      </c>
      <c r="F172" s="246" t="s">
        <v>1085</v>
      </c>
      <c r="G172" s="247" t="s">
        <v>287</v>
      </c>
      <c r="H172" s="248">
        <v>1.218</v>
      </c>
      <c r="I172" s="249"/>
      <c r="J172" s="250">
        <f>ROUND(I172*H172,2)</f>
        <v>0</v>
      </c>
      <c r="K172" s="251"/>
      <c r="L172" s="252"/>
      <c r="M172" s="253" t="s">
        <v>1</v>
      </c>
      <c r="N172" s="254" t="s">
        <v>39</v>
      </c>
      <c r="O172" s="90"/>
      <c r="P172" s="228">
        <f>O172*H172</f>
        <v>0</v>
      </c>
      <c r="Q172" s="228">
        <v>0.0045999999999999999</v>
      </c>
      <c r="R172" s="228">
        <f>Q172*H172</f>
        <v>0.0056027999999999998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192</v>
      </c>
      <c r="AT172" s="230" t="s">
        <v>207</v>
      </c>
      <c r="AU172" s="230" t="s">
        <v>84</v>
      </c>
      <c r="AY172" s="16" t="s">
        <v>153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82</v>
      </c>
      <c r="BK172" s="231">
        <f>ROUND(I172*H172,2)</f>
        <v>0</v>
      </c>
      <c r="BL172" s="16" t="s">
        <v>159</v>
      </c>
      <c r="BM172" s="230" t="s">
        <v>1086</v>
      </c>
    </row>
    <row r="173" s="13" customFormat="1">
      <c r="A173" s="13"/>
      <c r="B173" s="232"/>
      <c r="C173" s="233"/>
      <c r="D173" s="234" t="s">
        <v>161</v>
      </c>
      <c r="E173" s="235" t="s">
        <v>1</v>
      </c>
      <c r="F173" s="236" t="s">
        <v>1087</v>
      </c>
      <c r="G173" s="233"/>
      <c r="H173" s="237">
        <v>1.2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161</v>
      </c>
      <c r="AU173" s="243" t="s">
        <v>84</v>
      </c>
      <c r="AV173" s="13" t="s">
        <v>84</v>
      </c>
      <c r="AW173" s="13" t="s">
        <v>31</v>
      </c>
      <c r="AX173" s="13" t="s">
        <v>82</v>
      </c>
      <c r="AY173" s="243" t="s">
        <v>153</v>
      </c>
    </row>
    <row r="174" s="13" customFormat="1">
      <c r="A174" s="13"/>
      <c r="B174" s="232"/>
      <c r="C174" s="233"/>
      <c r="D174" s="234" t="s">
        <v>161</v>
      </c>
      <c r="E174" s="233"/>
      <c r="F174" s="236" t="s">
        <v>1088</v>
      </c>
      <c r="G174" s="233"/>
      <c r="H174" s="237">
        <v>1.218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161</v>
      </c>
      <c r="AU174" s="243" t="s">
        <v>84</v>
      </c>
      <c r="AV174" s="13" t="s">
        <v>84</v>
      </c>
      <c r="AW174" s="13" t="s">
        <v>4</v>
      </c>
      <c r="AX174" s="13" t="s">
        <v>82</v>
      </c>
      <c r="AY174" s="243" t="s">
        <v>153</v>
      </c>
    </row>
    <row r="175" s="2" customFormat="1" ht="33" customHeight="1">
      <c r="A175" s="37"/>
      <c r="B175" s="38"/>
      <c r="C175" s="218" t="s">
        <v>8</v>
      </c>
      <c r="D175" s="218" t="s">
        <v>155</v>
      </c>
      <c r="E175" s="219" t="s">
        <v>1089</v>
      </c>
      <c r="F175" s="220" t="s">
        <v>1090</v>
      </c>
      <c r="G175" s="221" t="s">
        <v>199</v>
      </c>
      <c r="H175" s="222">
        <v>1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39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159</v>
      </c>
      <c r="AT175" s="230" t="s">
        <v>155</v>
      </c>
      <c r="AU175" s="230" t="s">
        <v>84</v>
      </c>
      <c r="AY175" s="16" t="s">
        <v>153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82</v>
      </c>
      <c r="BK175" s="231">
        <f>ROUND(I175*H175,2)</f>
        <v>0</v>
      </c>
      <c r="BL175" s="16" t="s">
        <v>159</v>
      </c>
      <c r="BM175" s="230" t="s">
        <v>1091</v>
      </c>
    </row>
    <row r="176" s="13" customFormat="1">
      <c r="A176" s="13"/>
      <c r="B176" s="232"/>
      <c r="C176" s="233"/>
      <c r="D176" s="234" t="s">
        <v>161</v>
      </c>
      <c r="E176" s="235" t="s">
        <v>1</v>
      </c>
      <c r="F176" s="236" t="s">
        <v>82</v>
      </c>
      <c r="G176" s="233"/>
      <c r="H176" s="237">
        <v>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161</v>
      </c>
      <c r="AU176" s="243" t="s">
        <v>84</v>
      </c>
      <c r="AV176" s="13" t="s">
        <v>84</v>
      </c>
      <c r="AW176" s="13" t="s">
        <v>31</v>
      </c>
      <c r="AX176" s="13" t="s">
        <v>82</v>
      </c>
      <c r="AY176" s="243" t="s">
        <v>153</v>
      </c>
    </row>
    <row r="177" s="2" customFormat="1" ht="16.5" customHeight="1">
      <c r="A177" s="37"/>
      <c r="B177" s="38"/>
      <c r="C177" s="244" t="s">
        <v>232</v>
      </c>
      <c r="D177" s="244" t="s">
        <v>207</v>
      </c>
      <c r="E177" s="245" t="s">
        <v>1092</v>
      </c>
      <c r="F177" s="246" t="s">
        <v>1093</v>
      </c>
      <c r="G177" s="247" t="s">
        <v>199</v>
      </c>
      <c r="H177" s="248">
        <v>1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39</v>
      </c>
      <c r="O177" s="90"/>
      <c r="P177" s="228">
        <f>O177*H177</f>
        <v>0</v>
      </c>
      <c r="Q177" s="228">
        <v>0.0016000000000000001</v>
      </c>
      <c r="R177" s="228">
        <f>Q177*H177</f>
        <v>0.0016000000000000001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192</v>
      </c>
      <c r="AT177" s="230" t="s">
        <v>207</v>
      </c>
      <c r="AU177" s="230" t="s">
        <v>84</v>
      </c>
      <c r="AY177" s="16" t="s">
        <v>153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82</v>
      </c>
      <c r="BK177" s="231">
        <f>ROUND(I177*H177,2)</f>
        <v>0</v>
      </c>
      <c r="BL177" s="16" t="s">
        <v>159</v>
      </c>
      <c r="BM177" s="230" t="s">
        <v>1094</v>
      </c>
    </row>
    <row r="178" s="2" customFormat="1" ht="21.75" customHeight="1">
      <c r="A178" s="37"/>
      <c r="B178" s="38"/>
      <c r="C178" s="218" t="s">
        <v>237</v>
      </c>
      <c r="D178" s="218" t="s">
        <v>155</v>
      </c>
      <c r="E178" s="219" t="s">
        <v>1095</v>
      </c>
      <c r="F178" s="220" t="s">
        <v>1096</v>
      </c>
      <c r="G178" s="221" t="s">
        <v>199</v>
      </c>
      <c r="H178" s="222">
        <v>3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39</v>
      </c>
      <c r="O178" s="90"/>
      <c r="P178" s="228">
        <f>O178*H178</f>
        <v>0</v>
      </c>
      <c r="Q178" s="228">
        <v>0.04725</v>
      </c>
      <c r="R178" s="228">
        <f>Q178*H178</f>
        <v>0.14174999999999999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159</v>
      </c>
      <c r="AT178" s="230" t="s">
        <v>155</v>
      </c>
      <c r="AU178" s="230" t="s">
        <v>84</v>
      </c>
      <c r="AY178" s="16" t="s">
        <v>153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82</v>
      </c>
      <c r="BK178" s="231">
        <f>ROUND(I178*H178,2)</f>
        <v>0</v>
      </c>
      <c r="BL178" s="16" t="s">
        <v>159</v>
      </c>
      <c r="BM178" s="230" t="s">
        <v>1097</v>
      </c>
    </row>
    <row r="179" s="13" customFormat="1">
      <c r="A179" s="13"/>
      <c r="B179" s="232"/>
      <c r="C179" s="233"/>
      <c r="D179" s="234" t="s">
        <v>161</v>
      </c>
      <c r="E179" s="235" t="s">
        <v>1</v>
      </c>
      <c r="F179" s="236" t="s">
        <v>168</v>
      </c>
      <c r="G179" s="233"/>
      <c r="H179" s="237">
        <v>3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161</v>
      </c>
      <c r="AU179" s="243" t="s">
        <v>84</v>
      </c>
      <c r="AV179" s="13" t="s">
        <v>84</v>
      </c>
      <c r="AW179" s="13" t="s">
        <v>31</v>
      </c>
      <c r="AX179" s="13" t="s">
        <v>82</v>
      </c>
      <c r="AY179" s="243" t="s">
        <v>153</v>
      </c>
    </row>
    <row r="180" s="2" customFormat="1" ht="21.75" customHeight="1">
      <c r="A180" s="37"/>
      <c r="B180" s="38"/>
      <c r="C180" s="218" t="s">
        <v>242</v>
      </c>
      <c r="D180" s="218" t="s">
        <v>155</v>
      </c>
      <c r="E180" s="219" t="s">
        <v>1098</v>
      </c>
      <c r="F180" s="220" t="s">
        <v>1099</v>
      </c>
      <c r="G180" s="221" t="s">
        <v>199</v>
      </c>
      <c r="H180" s="222">
        <v>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39</v>
      </c>
      <c r="O180" s="90"/>
      <c r="P180" s="228">
        <f>O180*H180</f>
        <v>0</v>
      </c>
      <c r="Q180" s="228">
        <v>0.047469999999999998</v>
      </c>
      <c r="R180" s="228">
        <f>Q180*H180</f>
        <v>0.047469999999999998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159</v>
      </c>
      <c r="AT180" s="230" t="s">
        <v>155</v>
      </c>
      <c r="AU180" s="230" t="s">
        <v>84</v>
      </c>
      <c r="AY180" s="16" t="s">
        <v>153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82</v>
      </c>
      <c r="BK180" s="231">
        <f>ROUND(I180*H180,2)</f>
        <v>0</v>
      </c>
      <c r="BL180" s="16" t="s">
        <v>159</v>
      </c>
      <c r="BM180" s="230" t="s">
        <v>1100</v>
      </c>
    </row>
    <row r="181" s="13" customFormat="1">
      <c r="A181" s="13"/>
      <c r="B181" s="232"/>
      <c r="C181" s="233"/>
      <c r="D181" s="234" t="s">
        <v>161</v>
      </c>
      <c r="E181" s="235" t="s">
        <v>1</v>
      </c>
      <c r="F181" s="236" t="s">
        <v>82</v>
      </c>
      <c r="G181" s="233"/>
      <c r="H181" s="237">
        <v>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161</v>
      </c>
      <c r="AU181" s="243" t="s">
        <v>84</v>
      </c>
      <c r="AV181" s="13" t="s">
        <v>84</v>
      </c>
      <c r="AW181" s="13" t="s">
        <v>31</v>
      </c>
      <c r="AX181" s="13" t="s">
        <v>82</v>
      </c>
      <c r="AY181" s="243" t="s">
        <v>153</v>
      </c>
    </row>
    <row r="182" s="2" customFormat="1" ht="21.75" customHeight="1">
      <c r="A182" s="37"/>
      <c r="B182" s="38"/>
      <c r="C182" s="244" t="s">
        <v>248</v>
      </c>
      <c r="D182" s="244" t="s">
        <v>207</v>
      </c>
      <c r="E182" s="245" t="s">
        <v>1101</v>
      </c>
      <c r="F182" s="246" t="s">
        <v>1102</v>
      </c>
      <c r="G182" s="247" t="s">
        <v>199</v>
      </c>
      <c r="H182" s="248">
        <v>1</v>
      </c>
      <c r="I182" s="249"/>
      <c r="J182" s="250">
        <f>ROUND(I182*H182,2)</f>
        <v>0</v>
      </c>
      <c r="K182" s="251"/>
      <c r="L182" s="252"/>
      <c r="M182" s="253" t="s">
        <v>1</v>
      </c>
      <c r="N182" s="254" t="s">
        <v>39</v>
      </c>
      <c r="O182" s="90"/>
      <c r="P182" s="228">
        <f>O182*H182</f>
        <v>0</v>
      </c>
      <c r="Q182" s="228">
        <v>0.016</v>
      </c>
      <c r="R182" s="228">
        <f>Q182*H182</f>
        <v>0.016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192</v>
      </c>
      <c r="AT182" s="230" t="s">
        <v>207</v>
      </c>
      <c r="AU182" s="230" t="s">
        <v>84</v>
      </c>
      <c r="AY182" s="16" t="s">
        <v>153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82</v>
      </c>
      <c r="BK182" s="231">
        <f>ROUND(I182*H182,2)</f>
        <v>0</v>
      </c>
      <c r="BL182" s="16" t="s">
        <v>159</v>
      </c>
      <c r="BM182" s="230" t="s">
        <v>1103</v>
      </c>
    </row>
    <row r="183" s="13" customFormat="1">
      <c r="A183" s="13"/>
      <c r="B183" s="232"/>
      <c r="C183" s="233"/>
      <c r="D183" s="234" t="s">
        <v>161</v>
      </c>
      <c r="E183" s="235" t="s">
        <v>1</v>
      </c>
      <c r="F183" s="236" t="s">
        <v>82</v>
      </c>
      <c r="G183" s="233"/>
      <c r="H183" s="237">
        <v>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161</v>
      </c>
      <c r="AU183" s="243" t="s">
        <v>84</v>
      </c>
      <c r="AV183" s="13" t="s">
        <v>84</v>
      </c>
      <c r="AW183" s="13" t="s">
        <v>31</v>
      </c>
      <c r="AX183" s="13" t="s">
        <v>82</v>
      </c>
      <c r="AY183" s="243" t="s">
        <v>153</v>
      </c>
    </row>
    <row r="184" s="2" customFormat="1" ht="21.75" customHeight="1">
      <c r="A184" s="37"/>
      <c r="B184" s="38"/>
      <c r="C184" s="244" t="s">
        <v>253</v>
      </c>
      <c r="D184" s="244" t="s">
        <v>207</v>
      </c>
      <c r="E184" s="245" t="s">
        <v>1104</v>
      </c>
      <c r="F184" s="246" t="s">
        <v>1105</v>
      </c>
      <c r="G184" s="247" t="s">
        <v>199</v>
      </c>
      <c r="H184" s="248">
        <v>1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39</v>
      </c>
      <c r="O184" s="90"/>
      <c r="P184" s="228">
        <f>O184*H184</f>
        <v>0</v>
      </c>
      <c r="Q184" s="228">
        <v>0.019</v>
      </c>
      <c r="R184" s="228">
        <f>Q184*H184</f>
        <v>0.019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192</v>
      </c>
      <c r="AT184" s="230" t="s">
        <v>207</v>
      </c>
      <c r="AU184" s="230" t="s">
        <v>84</v>
      </c>
      <c r="AY184" s="16" t="s">
        <v>153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82</v>
      </c>
      <c r="BK184" s="231">
        <f>ROUND(I184*H184,2)</f>
        <v>0</v>
      </c>
      <c r="BL184" s="16" t="s">
        <v>159</v>
      </c>
      <c r="BM184" s="230" t="s">
        <v>1106</v>
      </c>
    </row>
    <row r="185" s="13" customFormat="1">
      <c r="A185" s="13"/>
      <c r="B185" s="232"/>
      <c r="C185" s="233"/>
      <c r="D185" s="234" t="s">
        <v>161</v>
      </c>
      <c r="E185" s="235" t="s">
        <v>1</v>
      </c>
      <c r="F185" s="236" t="s">
        <v>82</v>
      </c>
      <c r="G185" s="233"/>
      <c r="H185" s="237">
        <v>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161</v>
      </c>
      <c r="AU185" s="243" t="s">
        <v>84</v>
      </c>
      <c r="AV185" s="13" t="s">
        <v>84</v>
      </c>
      <c r="AW185" s="13" t="s">
        <v>31</v>
      </c>
      <c r="AX185" s="13" t="s">
        <v>82</v>
      </c>
      <c r="AY185" s="243" t="s">
        <v>153</v>
      </c>
    </row>
    <row r="186" s="2" customFormat="1" ht="21.75" customHeight="1">
      <c r="A186" s="37"/>
      <c r="B186" s="38"/>
      <c r="C186" s="244" t="s">
        <v>7</v>
      </c>
      <c r="D186" s="244" t="s">
        <v>207</v>
      </c>
      <c r="E186" s="245" t="s">
        <v>1107</v>
      </c>
      <c r="F186" s="246" t="s">
        <v>1108</v>
      </c>
      <c r="G186" s="247" t="s">
        <v>199</v>
      </c>
      <c r="H186" s="248">
        <v>2</v>
      </c>
      <c r="I186" s="249"/>
      <c r="J186" s="250">
        <f>ROUND(I186*H186,2)</f>
        <v>0</v>
      </c>
      <c r="K186" s="251"/>
      <c r="L186" s="252"/>
      <c r="M186" s="253" t="s">
        <v>1</v>
      </c>
      <c r="N186" s="254" t="s">
        <v>39</v>
      </c>
      <c r="O186" s="90"/>
      <c r="P186" s="228">
        <f>O186*H186</f>
        <v>0</v>
      </c>
      <c r="Q186" s="228">
        <v>0.019</v>
      </c>
      <c r="R186" s="228">
        <f>Q186*H186</f>
        <v>0.037999999999999999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192</v>
      </c>
      <c r="AT186" s="230" t="s">
        <v>207</v>
      </c>
      <c r="AU186" s="230" t="s">
        <v>84</v>
      </c>
      <c r="AY186" s="16" t="s">
        <v>153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82</v>
      </c>
      <c r="BK186" s="231">
        <f>ROUND(I186*H186,2)</f>
        <v>0</v>
      </c>
      <c r="BL186" s="16" t="s">
        <v>159</v>
      </c>
      <c r="BM186" s="230" t="s">
        <v>1109</v>
      </c>
    </row>
    <row r="187" s="13" customFormat="1">
      <c r="A187" s="13"/>
      <c r="B187" s="232"/>
      <c r="C187" s="233"/>
      <c r="D187" s="234" t="s">
        <v>161</v>
      </c>
      <c r="E187" s="235" t="s">
        <v>1</v>
      </c>
      <c r="F187" s="236" t="s">
        <v>84</v>
      </c>
      <c r="G187" s="233"/>
      <c r="H187" s="237">
        <v>2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161</v>
      </c>
      <c r="AU187" s="243" t="s">
        <v>84</v>
      </c>
      <c r="AV187" s="13" t="s">
        <v>84</v>
      </c>
      <c r="AW187" s="13" t="s">
        <v>31</v>
      </c>
      <c r="AX187" s="13" t="s">
        <v>82</v>
      </c>
      <c r="AY187" s="243" t="s">
        <v>153</v>
      </c>
    </row>
    <row r="188" s="12" customFormat="1" ht="22.8" customHeight="1">
      <c r="A188" s="12"/>
      <c r="B188" s="202"/>
      <c r="C188" s="203"/>
      <c r="D188" s="204" t="s">
        <v>73</v>
      </c>
      <c r="E188" s="216" t="s">
        <v>196</v>
      </c>
      <c r="F188" s="216" t="s">
        <v>501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SUM(P189:P205)</f>
        <v>0</v>
      </c>
      <c r="Q188" s="210"/>
      <c r="R188" s="211">
        <f>SUM(R189:R205)</f>
        <v>0.66173700000000002</v>
      </c>
      <c r="S188" s="210"/>
      <c r="T188" s="212">
        <f>SUM(T189:T205)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82</v>
      </c>
      <c r="AT188" s="214" t="s">
        <v>73</v>
      </c>
      <c r="AU188" s="214" t="s">
        <v>82</v>
      </c>
      <c r="AY188" s="213" t="s">
        <v>153</v>
      </c>
      <c r="BK188" s="215">
        <f>SUM(BK189:BK205)</f>
        <v>0</v>
      </c>
    </row>
    <row r="189" s="2" customFormat="1" ht="44.25" customHeight="1">
      <c r="A189" s="37"/>
      <c r="B189" s="38"/>
      <c r="C189" s="218" t="s">
        <v>263</v>
      </c>
      <c r="D189" s="218" t="s">
        <v>155</v>
      </c>
      <c r="E189" s="219" t="s">
        <v>519</v>
      </c>
      <c r="F189" s="220" t="s">
        <v>520</v>
      </c>
      <c r="G189" s="221" t="s">
        <v>171</v>
      </c>
      <c r="H189" s="222">
        <v>0.17999999999999999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39</v>
      </c>
      <c r="O189" s="90"/>
      <c r="P189" s="228">
        <f>O189*H189</f>
        <v>0</v>
      </c>
      <c r="Q189" s="228">
        <v>2.5791300000000001</v>
      </c>
      <c r="R189" s="228">
        <f>Q189*H189</f>
        <v>0.46424340000000003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159</v>
      </c>
      <c r="AT189" s="230" t="s">
        <v>155</v>
      </c>
      <c r="AU189" s="230" t="s">
        <v>84</v>
      </c>
      <c r="AY189" s="16" t="s">
        <v>153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82</v>
      </c>
      <c r="BK189" s="231">
        <f>ROUND(I189*H189,2)</f>
        <v>0</v>
      </c>
      <c r="BL189" s="16" t="s">
        <v>159</v>
      </c>
      <c r="BM189" s="230" t="s">
        <v>1110</v>
      </c>
    </row>
    <row r="190" s="13" customFormat="1">
      <c r="A190" s="13"/>
      <c r="B190" s="232"/>
      <c r="C190" s="233"/>
      <c r="D190" s="234" t="s">
        <v>161</v>
      </c>
      <c r="E190" s="235" t="s">
        <v>1</v>
      </c>
      <c r="F190" s="236" t="s">
        <v>1111</v>
      </c>
      <c r="G190" s="233"/>
      <c r="H190" s="237">
        <v>0.17999999999999999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161</v>
      </c>
      <c r="AU190" s="243" t="s">
        <v>84</v>
      </c>
      <c r="AV190" s="13" t="s">
        <v>84</v>
      </c>
      <c r="AW190" s="13" t="s">
        <v>31</v>
      </c>
      <c r="AX190" s="13" t="s">
        <v>82</v>
      </c>
      <c r="AY190" s="243" t="s">
        <v>153</v>
      </c>
    </row>
    <row r="191" s="2" customFormat="1" ht="16.5" customHeight="1">
      <c r="A191" s="37"/>
      <c r="B191" s="38"/>
      <c r="C191" s="244" t="s">
        <v>268</v>
      </c>
      <c r="D191" s="244" t="s">
        <v>207</v>
      </c>
      <c r="E191" s="245" t="s">
        <v>524</v>
      </c>
      <c r="F191" s="246" t="s">
        <v>525</v>
      </c>
      <c r="G191" s="247" t="s">
        <v>526</v>
      </c>
      <c r="H191" s="248">
        <v>6</v>
      </c>
      <c r="I191" s="249"/>
      <c r="J191" s="250">
        <f>ROUND(I191*H191,2)</f>
        <v>0</v>
      </c>
      <c r="K191" s="251"/>
      <c r="L191" s="252"/>
      <c r="M191" s="253" t="s">
        <v>1</v>
      </c>
      <c r="N191" s="254" t="s">
        <v>39</v>
      </c>
      <c r="O191" s="90"/>
      <c r="P191" s="228">
        <f>O191*H191</f>
        <v>0</v>
      </c>
      <c r="Q191" s="228">
        <v>0.0050000000000000001</v>
      </c>
      <c r="R191" s="228">
        <f>Q191*H191</f>
        <v>0.029999999999999999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192</v>
      </c>
      <c r="AT191" s="230" t="s">
        <v>207</v>
      </c>
      <c r="AU191" s="230" t="s">
        <v>84</v>
      </c>
      <c r="AY191" s="16" t="s">
        <v>153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82</v>
      </c>
      <c r="BK191" s="231">
        <f>ROUND(I191*H191,2)</f>
        <v>0</v>
      </c>
      <c r="BL191" s="16" t="s">
        <v>159</v>
      </c>
      <c r="BM191" s="230" t="s">
        <v>1112</v>
      </c>
    </row>
    <row r="192" s="13" customFormat="1">
      <c r="A192" s="13"/>
      <c r="B192" s="232"/>
      <c r="C192" s="233"/>
      <c r="D192" s="234" t="s">
        <v>161</v>
      </c>
      <c r="E192" s="235" t="s">
        <v>1</v>
      </c>
      <c r="F192" s="236" t="s">
        <v>1113</v>
      </c>
      <c r="G192" s="233"/>
      <c r="H192" s="237">
        <v>4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161</v>
      </c>
      <c r="AU192" s="243" t="s">
        <v>84</v>
      </c>
      <c r="AV192" s="13" t="s">
        <v>84</v>
      </c>
      <c r="AW192" s="13" t="s">
        <v>31</v>
      </c>
      <c r="AX192" s="13" t="s">
        <v>74</v>
      </c>
      <c r="AY192" s="243" t="s">
        <v>153</v>
      </c>
    </row>
    <row r="193" s="13" customFormat="1">
      <c r="A193" s="13"/>
      <c r="B193" s="232"/>
      <c r="C193" s="233"/>
      <c r="D193" s="234" t="s">
        <v>161</v>
      </c>
      <c r="E193" s="235" t="s">
        <v>1</v>
      </c>
      <c r="F193" s="236" t="s">
        <v>531</v>
      </c>
      <c r="G193" s="233"/>
      <c r="H193" s="237">
        <v>2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161</v>
      </c>
      <c r="AU193" s="243" t="s">
        <v>84</v>
      </c>
      <c r="AV193" s="13" t="s">
        <v>84</v>
      </c>
      <c r="AW193" s="13" t="s">
        <v>31</v>
      </c>
      <c r="AX193" s="13" t="s">
        <v>74</v>
      </c>
      <c r="AY193" s="243" t="s">
        <v>153</v>
      </c>
    </row>
    <row r="194" s="14" customFormat="1">
      <c r="A194" s="14"/>
      <c r="B194" s="255"/>
      <c r="C194" s="256"/>
      <c r="D194" s="234" t="s">
        <v>161</v>
      </c>
      <c r="E194" s="257" t="s">
        <v>1</v>
      </c>
      <c r="F194" s="258" t="s">
        <v>247</v>
      </c>
      <c r="G194" s="256"/>
      <c r="H194" s="259">
        <v>6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5" t="s">
        <v>161</v>
      </c>
      <c r="AU194" s="265" t="s">
        <v>84</v>
      </c>
      <c r="AV194" s="14" t="s">
        <v>159</v>
      </c>
      <c r="AW194" s="14" t="s">
        <v>31</v>
      </c>
      <c r="AX194" s="14" t="s">
        <v>82</v>
      </c>
      <c r="AY194" s="265" t="s">
        <v>153</v>
      </c>
    </row>
    <row r="195" s="2" customFormat="1" ht="16.5" customHeight="1">
      <c r="A195" s="37"/>
      <c r="B195" s="38"/>
      <c r="C195" s="244" t="s">
        <v>274</v>
      </c>
      <c r="D195" s="244" t="s">
        <v>207</v>
      </c>
      <c r="E195" s="245" t="s">
        <v>534</v>
      </c>
      <c r="F195" s="246" t="s">
        <v>535</v>
      </c>
      <c r="G195" s="247" t="s">
        <v>199</v>
      </c>
      <c r="H195" s="248">
        <v>6</v>
      </c>
      <c r="I195" s="249"/>
      <c r="J195" s="250">
        <f>ROUND(I195*H195,2)</f>
        <v>0</v>
      </c>
      <c r="K195" s="251"/>
      <c r="L195" s="252"/>
      <c r="M195" s="253" t="s">
        <v>1</v>
      </c>
      <c r="N195" s="254" t="s">
        <v>39</v>
      </c>
      <c r="O195" s="90"/>
      <c r="P195" s="228">
        <f>O195*H195</f>
        <v>0</v>
      </c>
      <c r="Q195" s="228">
        <v>4.0000000000000003E-05</v>
      </c>
      <c r="R195" s="228">
        <f>Q195*H195</f>
        <v>0.00024000000000000003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192</v>
      </c>
      <c r="AT195" s="230" t="s">
        <v>207</v>
      </c>
      <c r="AU195" s="230" t="s">
        <v>84</v>
      </c>
      <c r="AY195" s="16" t="s">
        <v>153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82</v>
      </c>
      <c r="BK195" s="231">
        <f>ROUND(I195*H195,2)</f>
        <v>0</v>
      </c>
      <c r="BL195" s="16" t="s">
        <v>159</v>
      </c>
      <c r="BM195" s="230" t="s">
        <v>1114</v>
      </c>
    </row>
    <row r="196" s="13" customFormat="1">
      <c r="A196" s="13"/>
      <c r="B196" s="232"/>
      <c r="C196" s="233"/>
      <c r="D196" s="234" t="s">
        <v>161</v>
      </c>
      <c r="E196" s="235" t="s">
        <v>1</v>
      </c>
      <c r="F196" s="236" t="s">
        <v>1113</v>
      </c>
      <c r="G196" s="233"/>
      <c r="H196" s="237">
        <v>4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161</v>
      </c>
      <c r="AU196" s="243" t="s">
        <v>84</v>
      </c>
      <c r="AV196" s="13" t="s">
        <v>84</v>
      </c>
      <c r="AW196" s="13" t="s">
        <v>31</v>
      </c>
      <c r="AX196" s="13" t="s">
        <v>74</v>
      </c>
      <c r="AY196" s="243" t="s">
        <v>153</v>
      </c>
    </row>
    <row r="197" s="13" customFormat="1">
      <c r="A197" s="13"/>
      <c r="B197" s="232"/>
      <c r="C197" s="233"/>
      <c r="D197" s="234" t="s">
        <v>161</v>
      </c>
      <c r="E197" s="235" t="s">
        <v>1</v>
      </c>
      <c r="F197" s="236" t="s">
        <v>531</v>
      </c>
      <c r="G197" s="233"/>
      <c r="H197" s="237">
        <v>2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161</v>
      </c>
      <c r="AU197" s="243" t="s">
        <v>84</v>
      </c>
      <c r="AV197" s="13" t="s">
        <v>84</v>
      </c>
      <c r="AW197" s="13" t="s">
        <v>31</v>
      </c>
      <c r="AX197" s="13" t="s">
        <v>74</v>
      </c>
      <c r="AY197" s="243" t="s">
        <v>153</v>
      </c>
    </row>
    <row r="198" s="14" customFormat="1">
      <c r="A198" s="14"/>
      <c r="B198" s="255"/>
      <c r="C198" s="256"/>
      <c r="D198" s="234" t="s">
        <v>161</v>
      </c>
      <c r="E198" s="257" t="s">
        <v>1</v>
      </c>
      <c r="F198" s="258" t="s">
        <v>247</v>
      </c>
      <c r="G198" s="256"/>
      <c r="H198" s="259">
        <v>6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5" t="s">
        <v>161</v>
      </c>
      <c r="AU198" s="265" t="s">
        <v>84</v>
      </c>
      <c r="AV198" s="14" t="s">
        <v>159</v>
      </c>
      <c r="AW198" s="14" t="s">
        <v>31</v>
      </c>
      <c r="AX198" s="14" t="s">
        <v>82</v>
      </c>
      <c r="AY198" s="265" t="s">
        <v>153</v>
      </c>
    </row>
    <row r="199" s="2" customFormat="1" ht="21.75" customHeight="1">
      <c r="A199" s="37"/>
      <c r="B199" s="38"/>
      <c r="C199" s="218" t="s">
        <v>279</v>
      </c>
      <c r="D199" s="218" t="s">
        <v>155</v>
      </c>
      <c r="E199" s="219" t="s">
        <v>538</v>
      </c>
      <c r="F199" s="220" t="s">
        <v>539</v>
      </c>
      <c r="G199" s="221" t="s">
        <v>287</v>
      </c>
      <c r="H199" s="222">
        <v>15.800000000000001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39</v>
      </c>
      <c r="O199" s="90"/>
      <c r="P199" s="228">
        <f>O199*H199</f>
        <v>0</v>
      </c>
      <c r="Q199" s="228">
        <v>0.0088500000000000002</v>
      </c>
      <c r="R199" s="228">
        <f>Q199*H199</f>
        <v>0.13983000000000001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159</v>
      </c>
      <c r="AT199" s="230" t="s">
        <v>155</v>
      </c>
      <c r="AU199" s="230" t="s">
        <v>84</v>
      </c>
      <c r="AY199" s="16" t="s">
        <v>153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82</v>
      </c>
      <c r="BK199" s="231">
        <f>ROUND(I199*H199,2)</f>
        <v>0</v>
      </c>
      <c r="BL199" s="16" t="s">
        <v>159</v>
      </c>
      <c r="BM199" s="230" t="s">
        <v>1115</v>
      </c>
    </row>
    <row r="200" s="2" customFormat="1" ht="33" customHeight="1">
      <c r="A200" s="37"/>
      <c r="B200" s="38"/>
      <c r="C200" s="244" t="s">
        <v>284</v>
      </c>
      <c r="D200" s="244" t="s">
        <v>207</v>
      </c>
      <c r="E200" s="245" t="s">
        <v>548</v>
      </c>
      <c r="F200" s="246" t="s">
        <v>549</v>
      </c>
      <c r="G200" s="247" t="s">
        <v>287</v>
      </c>
      <c r="H200" s="248">
        <v>15.800000000000001</v>
      </c>
      <c r="I200" s="249"/>
      <c r="J200" s="250">
        <f>ROUND(I200*H200,2)</f>
        <v>0</v>
      </c>
      <c r="K200" s="251"/>
      <c r="L200" s="252"/>
      <c r="M200" s="253" t="s">
        <v>1</v>
      </c>
      <c r="N200" s="254" t="s">
        <v>39</v>
      </c>
      <c r="O200" s="90"/>
      <c r="P200" s="228">
        <f>O200*H200</f>
        <v>0</v>
      </c>
      <c r="Q200" s="228">
        <v>0.00172</v>
      </c>
      <c r="R200" s="228">
        <f>Q200*H200</f>
        <v>0.027176000000000002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192</v>
      </c>
      <c r="AT200" s="230" t="s">
        <v>207</v>
      </c>
      <c r="AU200" s="230" t="s">
        <v>84</v>
      </c>
      <c r="AY200" s="16" t="s">
        <v>153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82</v>
      </c>
      <c r="BK200" s="231">
        <f>ROUND(I200*H200,2)</f>
        <v>0</v>
      </c>
      <c r="BL200" s="16" t="s">
        <v>159</v>
      </c>
      <c r="BM200" s="230" t="s">
        <v>1116</v>
      </c>
    </row>
    <row r="201" s="13" customFormat="1">
      <c r="A201" s="13"/>
      <c r="B201" s="232"/>
      <c r="C201" s="233"/>
      <c r="D201" s="234" t="s">
        <v>161</v>
      </c>
      <c r="E201" s="235" t="s">
        <v>1</v>
      </c>
      <c r="F201" s="236" t="s">
        <v>1117</v>
      </c>
      <c r="G201" s="233"/>
      <c r="H201" s="237">
        <v>15.800000000000001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161</v>
      </c>
      <c r="AU201" s="243" t="s">
        <v>84</v>
      </c>
      <c r="AV201" s="13" t="s">
        <v>84</v>
      </c>
      <c r="AW201" s="13" t="s">
        <v>31</v>
      </c>
      <c r="AX201" s="13" t="s">
        <v>82</v>
      </c>
      <c r="AY201" s="243" t="s">
        <v>153</v>
      </c>
    </row>
    <row r="202" s="2" customFormat="1" ht="33" customHeight="1">
      <c r="A202" s="37"/>
      <c r="B202" s="38"/>
      <c r="C202" s="218" t="s">
        <v>290</v>
      </c>
      <c r="D202" s="218" t="s">
        <v>155</v>
      </c>
      <c r="E202" s="219" t="s">
        <v>552</v>
      </c>
      <c r="F202" s="220" t="s">
        <v>553</v>
      </c>
      <c r="G202" s="221" t="s">
        <v>260</v>
      </c>
      <c r="H202" s="222">
        <v>24.760000000000002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39</v>
      </c>
      <c r="O202" s="90"/>
      <c r="P202" s="228">
        <f>O202*H202</f>
        <v>0</v>
      </c>
      <c r="Q202" s="228">
        <v>1.0000000000000001E-05</v>
      </c>
      <c r="R202" s="228">
        <f>Q202*H202</f>
        <v>0.00024760000000000006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159</v>
      </c>
      <c r="AT202" s="230" t="s">
        <v>155</v>
      </c>
      <c r="AU202" s="230" t="s">
        <v>84</v>
      </c>
      <c r="AY202" s="16" t="s">
        <v>153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82</v>
      </c>
      <c r="BK202" s="231">
        <f>ROUND(I202*H202,2)</f>
        <v>0</v>
      </c>
      <c r="BL202" s="16" t="s">
        <v>159</v>
      </c>
      <c r="BM202" s="230" t="s">
        <v>1118</v>
      </c>
    </row>
    <row r="203" s="13" customFormat="1">
      <c r="A203" s="13"/>
      <c r="B203" s="232"/>
      <c r="C203" s="233"/>
      <c r="D203" s="234" t="s">
        <v>161</v>
      </c>
      <c r="E203" s="235" t="s">
        <v>1</v>
      </c>
      <c r="F203" s="236" t="s">
        <v>1119</v>
      </c>
      <c r="G203" s="233"/>
      <c r="H203" s="237">
        <v>2.3199999999999998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161</v>
      </c>
      <c r="AU203" s="243" t="s">
        <v>84</v>
      </c>
      <c r="AV203" s="13" t="s">
        <v>84</v>
      </c>
      <c r="AW203" s="13" t="s">
        <v>31</v>
      </c>
      <c r="AX203" s="13" t="s">
        <v>74</v>
      </c>
      <c r="AY203" s="243" t="s">
        <v>153</v>
      </c>
    </row>
    <row r="204" s="13" customFormat="1">
      <c r="A204" s="13"/>
      <c r="B204" s="232"/>
      <c r="C204" s="233"/>
      <c r="D204" s="234" t="s">
        <v>161</v>
      </c>
      <c r="E204" s="235" t="s">
        <v>1</v>
      </c>
      <c r="F204" s="236" t="s">
        <v>1120</v>
      </c>
      <c r="G204" s="233"/>
      <c r="H204" s="237">
        <v>22.440000000000001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161</v>
      </c>
      <c r="AU204" s="243" t="s">
        <v>84</v>
      </c>
      <c r="AV204" s="13" t="s">
        <v>84</v>
      </c>
      <c r="AW204" s="13" t="s">
        <v>31</v>
      </c>
      <c r="AX204" s="13" t="s">
        <v>74</v>
      </c>
      <c r="AY204" s="243" t="s">
        <v>153</v>
      </c>
    </row>
    <row r="205" s="14" customFormat="1">
      <c r="A205" s="14"/>
      <c r="B205" s="255"/>
      <c r="C205" s="256"/>
      <c r="D205" s="234" t="s">
        <v>161</v>
      </c>
      <c r="E205" s="257" t="s">
        <v>1</v>
      </c>
      <c r="F205" s="258" t="s">
        <v>247</v>
      </c>
      <c r="G205" s="256"/>
      <c r="H205" s="259">
        <v>24.760000000000002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161</v>
      </c>
      <c r="AU205" s="265" t="s">
        <v>84</v>
      </c>
      <c r="AV205" s="14" t="s">
        <v>159</v>
      </c>
      <c r="AW205" s="14" t="s">
        <v>31</v>
      </c>
      <c r="AX205" s="14" t="s">
        <v>82</v>
      </c>
      <c r="AY205" s="265" t="s">
        <v>153</v>
      </c>
    </row>
    <row r="206" s="12" customFormat="1" ht="22.8" customHeight="1">
      <c r="A206" s="12"/>
      <c r="B206" s="202"/>
      <c r="C206" s="203"/>
      <c r="D206" s="204" t="s">
        <v>73</v>
      </c>
      <c r="E206" s="216" t="s">
        <v>621</v>
      </c>
      <c r="F206" s="216" t="s">
        <v>622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P207</f>
        <v>0</v>
      </c>
      <c r="Q206" s="210"/>
      <c r="R206" s="211">
        <f>R207</f>
        <v>0</v>
      </c>
      <c r="S206" s="210"/>
      <c r="T206" s="212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82</v>
      </c>
      <c r="AT206" s="214" t="s">
        <v>73</v>
      </c>
      <c r="AU206" s="214" t="s">
        <v>82</v>
      </c>
      <c r="AY206" s="213" t="s">
        <v>153</v>
      </c>
      <c r="BK206" s="215">
        <f>BK207</f>
        <v>0</v>
      </c>
    </row>
    <row r="207" s="2" customFormat="1" ht="55.5" customHeight="1">
      <c r="A207" s="37"/>
      <c r="B207" s="38"/>
      <c r="C207" s="218" t="s">
        <v>295</v>
      </c>
      <c r="D207" s="218" t="s">
        <v>155</v>
      </c>
      <c r="E207" s="219" t="s">
        <v>624</v>
      </c>
      <c r="F207" s="220" t="s">
        <v>625</v>
      </c>
      <c r="G207" s="221" t="s">
        <v>210</v>
      </c>
      <c r="H207" s="222">
        <v>27.712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39</v>
      </c>
      <c r="O207" s="90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159</v>
      </c>
      <c r="AT207" s="230" t="s">
        <v>155</v>
      </c>
      <c r="AU207" s="230" t="s">
        <v>84</v>
      </c>
      <c r="AY207" s="16" t="s">
        <v>153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82</v>
      </c>
      <c r="BK207" s="231">
        <f>ROUND(I207*H207,2)</f>
        <v>0</v>
      </c>
      <c r="BL207" s="16" t="s">
        <v>159</v>
      </c>
      <c r="BM207" s="230" t="s">
        <v>1121</v>
      </c>
    </row>
    <row r="208" s="12" customFormat="1" ht="25.92" customHeight="1">
      <c r="A208" s="12"/>
      <c r="B208" s="202"/>
      <c r="C208" s="203"/>
      <c r="D208" s="204" t="s">
        <v>73</v>
      </c>
      <c r="E208" s="205" t="s">
        <v>627</v>
      </c>
      <c r="F208" s="205" t="s">
        <v>628</v>
      </c>
      <c r="G208" s="203"/>
      <c r="H208" s="203"/>
      <c r="I208" s="206"/>
      <c r="J208" s="207">
        <f>BK208</f>
        <v>0</v>
      </c>
      <c r="K208" s="203"/>
      <c r="L208" s="208"/>
      <c r="M208" s="209"/>
      <c r="N208" s="210"/>
      <c r="O208" s="210"/>
      <c r="P208" s="211">
        <f>P209+P215+P224</f>
        <v>0</v>
      </c>
      <c r="Q208" s="210"/>
      <c r="R208" s="211">
        <f>R209+R215+R224</f>
        <v>0.11745080000000001</v>
      </c>
      <c r="S208" s="210"/>
      <c r="T208" s="212">
        <f>T209+T215+T224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84</v>
      </c>
      <c r="AT208" s="214" t="s">
        <v>73</v>
      </c>
      <c r="AU208" s="214" t="s">
        <v>74</v>
      </c>
      <c r="AY208" s="213" t="s">
        <v>153</v>
      </c>
      <c r="BK208" s="215">
        <f>BK209+BK215+BK224</f>
        <v>0</v>
      </c>
    </row>
    <row r="209" s="12" customFormat="1" ht="22.8" customHeight="1">
      <c r="A209" s="12"/>
      <c r="B209" s="202"/>
      <c r="C209" s="203"/>
      <c r="D209" s="204" t="s">
        <v>73</v>
      </c>
      <c r="E209" s="216" t="s">
        <v>629</v>
      </c>
      <c r="F209" s="216" t="s">
        <v>630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SUM(P210:P214)</f>
        <v>0</v>
      </c>
      <c r="Q209" s="210"/>
      <c r="R209" s="211">
        <f>SUM(R210:R214)</f>
        <v>0.0089999999999999993</v>
      </c>
      <c r="S209" s="210"/>
      <c r="T209" s="212">
        <f>SUM(T210:T214)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84</v>
      </c>
      <c r="AT209" s="214" t="s">
        <v>73</v>
      </c>
      <c r="AU209" s="214" t="s">
        <v>82</v>
      </c>
      <c r="AY209" s="213" t="s">
        <v>153</v>
      </c>
      <c r="BK209" s="215">
        <f>SUM(BK210:BK214)</f>
        <v>0</v>
      </c>
    </row>
    <row r="210" s="2" customFormat="1" ht="33" customHeight="1">
      <c r="A210" s="37"/>
      <c r="B210" s="38"/>
      <c r="C210" s="218" t="s">
        <v>299</v>
      </c>
      <c r="D210" s="218" t="s">
        <v>155</v>
      </c>
      <c r="E210" s="219" t="s">
        <v>637</v>
      </c>
      <c r="F210" s="220" t="s">
        <v>638</v>
      </c>
      <c r="G210" s="221" t="s">
        <v>260</v>
      </c>
      <c r="H210" s="222">
        <v>23.219999999999999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39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232</v>
      </c>
      <c r="AT210" s="230" t="s">
        <v>155</v>
      </c>
      <c r="AU210" s="230" t="s">
        <v>84</v>
      </c>
      <c r="AY210" s="16" t="s">
        <v>153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82</v>
      </c>
      <c r="BK210" s="231">
        <f>ROUND(I210*H210,2)</f>
        <v>0</v>
      </c>
      <c r="BL210" s="16" t="s">
        <v>232</v>
      </c>
      <c r="BM210" s="230" t="s">
        <v>1122</v>
      </c>
    </row>
    <row r="211" s="13" customFormat="1">
      <c r="A211" s="13"/>
      <c r="B211" s="232"/>
      <c r="C211" s="233"/>
      <c r="D211" s="234" t="s">
        <v>161</v>
      </c>
      <c r="E211" s="235" t="s">
        <v>1</v>
      </c>
      <c r="F211" s="236" t="s">
        <v>1123</v>
      </c>
      <c r="G211" s="233"/>
      <c r="H211" s="237">
        <v>23.219999999999999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161</v>
      </c>
      <c r="AU211" s="243" t="s">
        <v>84</v>
      </c>
      <c r="AV211" s="13" t="s">
        <v>84</v>
      </c>
      <c r="AW211" s="13" t="s">
        <v>31</v>
      </c>
      <c r="AX211" s="13" t="s">
        <v>82</v>
      </c>
      <c r="AY211" s="243" t="s">
        <v>153</v>
      </c>
    </row>
    <row r="212" s="2" customFormat="1" ht="16.5" customHeight="1">
      <c r="A212" s="37"/>
      <c r="B212" s="38"/>
      <c r="C212" s="244" t="s">
        <v>304</v>
      </c>
      <c r="D212" s="244" t="s">
        <v>207</v>
      </c>
      <c r="E212" s="245" t="s">
        <v>642</v>
      </c>
      <c r="F212" s="246" t="s">
        <v>643</v>
      </c>
      <c r="G212" s="247" t="s">
        <v>210</v>
      </c>
      <c r="H212" s="248">
        <v>0.0089999999999999993</v>
      </c>
      <c r="I212" s="249"/>
      <c r="J212" s="250">
        <f>ROUND(I212*H212,2)</f>
        <v>0</v>
      </c>
      <c r="K212" s="251"/>
      <c r="L212" s="252"/>
      <c r="M212" s="253" t="s">
        <v>1</v>
      </c>
      <c r="N212" s="254" t="s">
        <v>39</v>
      </c>
      <c r="O212" s="90"/>
      <c r="P212" s="228">
        <f>O212*H212</f>
        <v>0</v>
      </c>
      <c r="Q212" s="228">
        <v>1</v>
      </c>
      <c r="R212" s="228">
        <f>Q212*H212</f>
        <v>0.0089999999999999993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314</v>
      </c>
      <c r="AT212" s="230" t="s">
        <v>207</v>
      </c>
      <c r="AU212" s="230" t="s">
        <v>84</v>
      </c>
      <c r="AY212" s="16" t="s">
        <v>153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82</v>
      </c>
      <c r="BK212" s="231">
        <f>ROUND(I212*H212,2)</f>
        <v>0</v>
      </c>
      <c r="BL212" s="16" t="s">
        <v>232</v>
      </c>
      <c r="BM212" s="230" t="s">
        <v>1124</v>
      </c>
    </row>
    <row r="213" s="13" customFormat="1">
      <c r="A213" s="13"/>
      <c r="B213" s="232"/>
      <c r="C213" s="233"/>
      <c r="D213" s="234" t="s">
        <v>161</v>
      </c>
      <c r="E213" s="233"/>
      <c r="F213" s="236" t="s">
        <v>1125</v>
      </c>
      <c r="G213" s="233"/>
      <c r="H213" s="237">
        <v>0.0089999999999999993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161</v>
      </c>
      <c r="AU213" s="243" t="s">
        <v>84</v>
      </c>
      <c r="AV213" s="13" t="s">
        <v>84</v>
      </c>
      <c r="AW213" s="13" t="s">
        <v>4</v>
      </c>
      <c r="AX213" s="13" t="s">
        <v>82</v>
      </c>
      <c r="AY213" s="243" t="s">
        <v>153</v>
      </c>
    </row>
    <row r="214" s="2" customFormat="1" ht="44.25" customHeight="1">
      <c r="A214" s="37"/>
      <c r="B214" s="38"/>
      <c r="C214" s="218" t="s">
        <v>309</v>
      </c>
      <c r="D214" s="218" t="s">
        <v>155</v>
      </c>
      <c r="E214" s="219" t="s">
        <v>667</v>
      </c>
      <c r="F214" s="220" t="s">
        <v>668</v>
      </c>
      <c r="G214" s="221" t="s">
        <v>210</v>
      </c>
      <c r="H214" s="222">
        <v>0.0089999999999999993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39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232</v>
      </c>
      <c r="AT214" s="230" t="s">
        <v>155</v>
      </c>
      <c r="AU214" s="230" t="s">
        <v>84</v>
      </c>
      <c r="AY214" s="16" t="s">
        <v>153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82</v>
      </c>
      <c r="BK214" s="231">
        <f>ROUND(I214*H214,2)</f>
        <v>0</v>
      </c>
      <c r="BL214" s="16" t="s">
        <v>232</v>
      </c>
      <c r="BM214" s="230" t="s">
        <v>1126</v>
      </c>
    </row>
    <row r="215" s="12" customFormat="1" ht="22.8" customHeight="1">
      <c r="A215" s="12"/>
      <c r="B215" s="202"/>
      <c r="C215" s="203"/>
      <c r="D215" s="204" t="s">
        <v>73</v>
      </c>
      <c r="E215" s="216" t="s">
        <v>933</v>
      </c>
      <c r="F215" s="216" t="s">
        <v>934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SUM(P216:P223)</f>
        <v>0</v>
      </c>
      <c r="Q215" s="210"/>
      <c r="R215" s="211">
        <f>SUM(R216:R223)</f>
        <v>0.10028000000000001</v>
      </c>
      <c r="S215" s="210"/>
      <c r="T215" s="212">
        <f>SUM(T216:T223)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84</v>
      </c>
      <c r="AT215" s="214" t="s">
        <v>73</v>
      </c>
      <c r="AU215" s="214" t="s">
        <v>82</v>
      </c>
      <c r="AY215" s="213" t="s">
        <v>153</v>
      </c>
      <c r="BK215" s="215">
        <f>SUM(BK216:BK223)</f>
        <v>0</v>
      </c>
    </row>
    <row r="216" s="2" customFormat="1" ht="16.5" customHeight="1">
      <c r="A216" s="37"/>
      <c r="B216" s="38"/>
      <c r="C216" s="218" t="s">
        <v>314</v>
      </c>
      <c r="D216" s="218" t="s">
        <v>155</v>
      </c>
      <c r="E216" s="219" t="s">
        <v>941</v>
      </c>
      <c r="F216" s="220" t="s">
        <v>942</v>
      </c>
      <c r="G216" s="221" t="s">
        <v>943</v>
      </c>
      <c r="H216" s="222">
        <v>69.766000000000005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39</v>
      </c>
      <c r="O216" s="90"/>
      <c r="P216" s="228">
        <f>O216*H216</f>
        <v>0</v>
      </c>
      <c r="Q216" s="228">
        <v>0.001</v>
      </c>
      <c r="R216" s="228">
        <f>Q216*H216</f>
        <v>0.069766000000000009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232</v>
      </c>
      <c r="AT216" s="230" t="s">
        <v>155</v>
      </c>
      <c r="AU216" s="230" t="s">
        <v>84</v>
      </c>
      <c r="AY216" s="16" t="s">
        <v>153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82</v>
      </c>
      <c r="BK216" s="231">
        <f>ROUND(I216*H216,2)</f>
        <v>0</v>
      </c>
      <c r="BL216" s="16" t="s">
        <v>232</v>
      </c>
      <c r="BM216" s="230" t="s">
        <v>1127</v>
      </c>
    </row>
    <row r="217" s="13" customFormat="1">
      <c r="A217" s="13"/>
      <c r="B217" s="232"/>
      <c r="C217" s="233"/>
      <c r="D217" s="234" t="s">
        <v>161</v>
      </c>
      <c r="E217" s="235" t="s">
        <v>1</v>
      </c>
      <c r="F217" s="236" t="s">
        <v>1128</v>
      </c>
      <c r="G217" s="233"/>
      <c r="H217" s="237">
        <v>10.960000000000001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161</v>
      </c>
      <c r="AU217" s="243" t="s">
        <v>84</v>
      </c>
      <c r="AV217" s="13" t="s">
        <v>84</v>
      </c>
      <c r="AW217" s="13" t="s">
        <v>31</v>
      </c>
      <c r="AX217" s="13" t="s">
        <v>74</v>
      </c>
      <c r="AY217" s="243" t="s">
        <v>153</v>
      </c>
    </row>
    <row r="218" s="13" customFormat="1">
      <c r="A218" s="13"/>
      <c r="B218" s="232"/>
      <c r="C218" s="233"/>
      <c r="D218" s="234" t="s">
        <v>161</v>
      </c>
      <c r="E218" s="235" t="s">
        <v>1</v>
      </c>
      <c r="F218" s="236" t="s">
        <v>1129</v>
      </c>
      <c r="G218" s="233"/>
      <c r="H218" s="237">
        <v>39.93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161</v>
      </c>
      <c r="AU218" s="243" t="s">
        <v>84</v>
      </c>
      <c r="AV218" s="13" t="s">
        <v>84</v>
      </c>
      <c r="AW218" s="13" t="s">
        <v>31</v>
      </c>
      <c r="AX218" s="13" t="s">
        <v>74</v>
      </c>
      <c r="AY218" s="243" t="s">
        <v>153</v>
      </c>
    </row>
    <row r="219" s="13" customFormat="1">
      <c r="A219" s="13"/>
      <c r="B219" s="232"/>
      <c r="C219" s="233"/>
      <c r="D219" s="234" t="s">
        <v>161</v>
      </c>
      <c r="E219" s="235" t="s">
        <v>1</v>
      </c>
      <c r="F219" s="236" t="s">
        <v>1130</v>
      </c>
      <c r="G219" s="233"/>
      <c r="H219" s="237">
        <v>18.876000000000001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161</v>
      </c>
      <c r="AU219" s="243" t="s">
        <v>84</v>
      </c>
      <c r="AV219" s="13" t="s">
        <v>84</v>
      </c>
      <c r="AW219" s="13" t="s">
        <v>31</v>
      </c>
      <c r="AX219" s="13" t="s">
        <v>74</v>
      </c>
      <c r="AY219" s="243" t="s">
        <v>153</v>
      </c>
    </row>
    <row r="220" s="14" customFormat="1">
      <c r="A220" s="14"/>
      <c r="B220" s="255"/>
      <c r="C220" s="256"/>
      <c r="D220" s="234" t="s">
        <v>161</v>
      </c>
      <c r="E220" s="257" t="s">
        <v>1</v>
      </c>
      <c r="F220" s="258" t="s">
        <v>247</v>
      </c>
      <c r="G220" s="256"/>
      <c r="H220" s="259">
        <v>69.766000000000005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5" t="s">
        <v>161</v>
      </c>
      <c r="AU220" s="265" t="s">
        <v>84</v>
      </c>
      <c r="AV220" s="14" t="s">
        <v>159</v>
      </c>
      <c r="AW220" s="14" t="s">
        <v>31</v>
      </c>
      <c r="AX220" s="14" t="s">
        <v>82</v>
      </c>
      <c r="AY220" s="265" t="s">
        <v>153</v>
      </c>
    </row>
    <row r="221" s="2" customFormat="1" ht="16.5" customHeight="1">
      <c r="A221" s="37"/>
      <c r="B221" s="38"/>
      <c r="C221" s="244" t="s">
        <v>319</v>
      </c>
      <c r="D221" s="244" t="s">
        <v>207</v>
      </c>
      <c r="E221" s="245" t="s">
        <v>1131</v>
      </c>
      <c r="F221" s="246" t="s">
        <v>1132</v>
      </c>
      <c r="G221" s="247" t="s">
        <v>260</v>
      </c>
      <c r="H221" s="248">
        <v>2.0899999999999999</v>
      </c>
      <c r="I221" s="249"/>
      <c r="J221" s="250">
        <f>ROUND(I221*H221,2)</f>
        <v>0</v>
      </c>
      <c r="K221" s="251"/>
      <c r="L221" s="252"/>
      <c r="M221" s="253" t="s">
        <v>1</v>
      </c>
      <c r="N221" s="254" t="s">
        <v>39</v>
      </c>
      <c r="O221" s="90"/>
      <c r="P221" s="228">
        <f>O221*H221</f>
        <v>0</v>
      </c>
      <c r="Q221" s="228">
        <v>0.0146</v>
      </c>
      <c r="R221" s="228">
        <f>Q221*H221</f>
        <v>0.030513999999999999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314</v>
      </c>
      <c r="AT221" s="230" t="s">
        <v>207</v>
      </c>
      <c r="AU221" s="230" t="s">
        <v>84</v>
      </c>
      <c r="AY221" s="16" t="s">
        <v>153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82</v>
      </c>
      <c r="BK221" s="231">
        <f>ROUND(I221*H221,2)</f>
        <v>0</v>
      </c>
      <c r="BL221" s="16" t="s">
        <v>232</v>
      </c>
      <c r="BM221" s="230" t="s">
        <v>1133</v>
      </c>
    </row>
    <row r="222" s="13" customFormat="1">
      <c r="A222" s="13"/>
      <c r="B222" s="232"/>
      <c r="C222" s="233"/>
      <c r="D222" s="234" t="s">
        <v>161</v>
      </c>
      <c r="E222" s="235" t="s">
        <v>1</v>
      </c>
      <c r="F222" s="236" t="s">
        <v>1134</v>
      </c>
      <c r="G222" s="233"/>
      <c r="H222" s="237">
        <v>2.0899999999999999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161</v>
      </c>
      <c r="AU222" s="243" t="s">
        <v>84</v>
      </c>
      <c r="AV222" s="13" t="s">
        <v>84</v>
      </c>
      <c r="AW222" s="13" t="s">
        <v>31</v>
      </c>
      <c r="AX222" s="13" t="s">
        <v>82</v>
      </c>
      <c r="AY222" s="243" t="s">
        <v>153</v>
      </c>
    </row>
    <row r="223" s="2" customFormat="1" ht="44.25" customHeight="1">
      <c r="A223" s="37"/>
      <c r="B223" s="38"/>
      <c r="C223" s="218" t="s">
        <v>323</v>
      </c>
      <c r="D223" s="218" t="s">
        <v>155</v>
      </c>
      <c r="E223" s="219" t="s">
        <v>957</v>
      </c>
      <c r="F223" s="220" t="s">
        <v>958</v>
      </c>
      <c r="G223" s="221" t="s">
        <v>210</v>
      </c>
      <c r="H223" s="222">
        <v>0.10000000000000001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39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232</v>
      </c>
      <c r="AT223" s="230" t="s">
        <v>155</v>
      </c>
      <c r="AU223" s="230" t="s">
        <v>84</v>
      </c>
      <c r="AY223" s="16" t="s">
        <v>153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82</v>
      </c>
      <c r="BK223" s="231">
        <f>ROUND(I223*H223,2)</f>
        <v>0</v>
      </c>
      <c r="BL223" s="16" t="s">
        <v>232</v>
      </c>
      <c r="BM223" s="230" t="s">
        <v>1135</v>
      </c>
    </row>
    <row r="224" s="12" customFormat="1" ht="22.8" customHeight="1">
      <c r="A224" s="12"/>
      <c r="B224" s="202"/>
      <c r="C224" s="203"/>
      <c r="D224" s="204" t="s">
        <v>73</v>
      </c>
      <c r="E224" s="216" t="s">
        <v>1032</v>
      </c>
      <c r="F224" s="216" t="s">
        <v>1033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SUM(P225:P228)</f>
        <v>0</v>
      </c>
      <c r="Q224" s="210"/>
      <c r="R224" s="211">
        <f>SUM(R225:R228)</f>
        <v>0.0081708000000000006</v>
      </c>
      <c r="S224" s="210"/>
      <c r="T224" s="212">
        <f>SUM(T225:T228)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84</v>
      </c>
      <c r="AT224" s="214" t="s">
        <v>73</v>
      </c>
      <c r="AU224" s="214" t="s">
        <v>82</v>
      </c>
      <c r="AY224" s="213" t="s">
        <v>153</v>
      </c>
      <c r="BK224" s="215">
        <f>SUM(BK225:BK228)</f>
        <v>0</v>
      </c>
    </row>
    <row r="225" s="2" customFormat="1" ht="44.25" customHeight="1">
      <c r="A225" s="37"/>
      <c r="B225" s="38"/>
      <c r="C225" s="218" t="s">
        <v>329</v>
      </c>
      <c r="D225" s="218" t="s">
        <v>155</v>
      </c>
      <c r="E225" s="219" t="s">
        <v>1035</v>
      </c>
      <c r="F225" s="220" t="s">
        <v>1036</v>
      </c>
      <c r="G225" s="221" t="s">
        <v>260</v>
      </c>
      <c r="H225" s="222">
        <v>24.760000000000002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39</v>
      </c>
      <c r="O225" s="90"/>
      <c r="P225" s="228">
        <f>O225*H225</f>
        <v>0</v>
      </c>
      <c r="Q225" s="228">
        <v>0.00033</v>
      </c>
      <c r="R225" s="228">
        <f>Q225*H225</f>
        <v>0.0081708000000000006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232</v>
      </c>
      <c r="AT225" s="230" t="s">
        <v>155</v>
      </c>
      <c r="AU225" s="230" t="s">
        <v>84</v>
      </c>
      <c r="AY225" s="16" t="s">
        <v>153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82</v>
      </c>
      <c r="BK225" s="231">
        <f>ROUND(I225*H225,2)</f>
        <v>0</v>
      </c>
      <c r="BL225" s="16" t="s">
        <v>232</v>
      </c>
      <c r="BM225" s="230" t="s">
        <v>1136</v>
      </c>
    </row>
    <row r="226" s="13" customFormat="1">
      <c r="A226" s="13"/>
      <c r="B226" s="232"/>
      <c r="C226" s="233"/>
      <c r="D226" s="234" t="s">
        <v>161</v>
      </c>
      <c r="E226" s="235" t="s">
        <v>1</v>
      </c>
      <c r="F226" s="236" t="s">
        <v>1119</v>
      </c>
      <c r="G226" s="233"/>
      <c r="H226" s="237">
        <v>2.3199999999999998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161</v>
      </c>
      <c r="AU226" s="243" t="s">
        <v>84</v>
      </c>
      <c r="AV226" s="13" t="s">
        <v>84</v>
      </c>
      <c r="AW226" s="13" t="s">
        <v>31</v>
      </c>
      <c r="AX226" s="13" t="s">
        <v>74</v>
      </c>
      <c r="AY226" s="243" t="s">
        <v>153</v>
      </c>
    </row>
    <row r="227" s="13" customFormat="1">
      <c r="A227" s="13"/>
      <c r="B227" s="232"/>
      <c r="C227" s="233"/>
      <c r="D227" s="234" t="s">
        <v>161</v>
      </c>
      <c r="E227" s="235" t="s">
        <v>1</v>
      </c>
      <c r="F227" s="236" t="s">
        <v>1120</v>
      </c>
      <c r="G227" s="233"/>
      <c r="H227" s="237">
        <v>22.440000000000001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161</v>
      </c>
      <c r="AU227" s="243" t="s">
        <v>84</v>
      </c>
      <c r="AV227" s="13" t="s">
        <v>84</v>
      </c>
      <c r="AW227" s="13" t="s">
        <v>31</v>
      </c>
      <c r="AX227" s="13" t="s">
        <v>74</v>
      </c>
      <c r="AY227" s="243" t="s">
        <v>153</v>
      </c>
    </row>
    <row r="228" s="14" customFormat="1">
      <c r="A228" s="14"/>
      <c r="B228" s="255"/>
      <c r="C228" s="256"/>
      <c r="D228" s="234" t="s">
        <v>161</v>
      </c>
      <c r="E228" s="257" t="s">
        <v>1</v>
      </c>
      <c r="F228" s="258" t="s">
        <v>247</v>
      </c>
      <c r="G228" s="256"/>
      <c r="H228" s="259">
        <v>24.760000000000002</v>
      </c>
      <c r="I228" s="260"/>
      <c r="J228" s="256"/>
      <c r="K228" s="256"/>
      <c r="L228" s="261"/>
      <c r="M228" s="266"/>
      <c r="N228" s="267"/>
      <c r="O228" s="267"/>
      <c r="P228" s="267"/>
      <c r="Q228" s="267"/>
      <c r="R228" s="267"/>
      <c r="S228" s="267"/>
      <c r="T228" s="26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161</v>
      </c>
      <c r="AU228" s="265" t="s">
        <v>84</v>
      </c>
      <c r="AV228" s="14" t="s">
        <v>159</v>
      </c>
      <c r="AW228" s="14" t="s">
        <v>31</v>
      </c>
      <c r="AX228" s="14" t="s">
        <v>82</v>
      </c>
      <c r="AY228" s="265" t="s">
        <v>153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43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tQRzdoF37q+r2Tx4de4bV5N+r6vTzK9PsyqSSKFyqc7gLpXHyXPWh2Vmy9O3ezTkQSKKPnJzkWo7z2V2Im5hDQ==" hashValue="zAadtYNXTyxjsTdTuWobrLYp/Dw3UzGIt67H7jjPJeHWmCYhXF3xporJUcs3CaTIyU1gz90uY/BhL0+i2HK0oQ==" algorithmName="SHA-512" password="CC35"/>
  <autoFilter ref="C127:K22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Lukovany - Kanalizace a ČOV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1137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26</v>
      </c>
      <c r="G12" s="37"/>
      <c r="H12" s="37"/>
      <c r="I12" s="139" t="s">
        <v>22</v>
      </c>
      <c r="J12" s="143" t="str">
        <f>'Rekapitulace stavby'!AN8</f>
        <v>11. 3. 2021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ROUND((SUM(BE130:BE343)),  2)</f>
        <v>0</v>
      </c>
      <c r="G33" s="37"/>
      <c r="H33" s="37"/>
      <c r="I33" s="154">
        <v>0.20999999999999999</v>
      </c>
      <c r="J33" s="153">
        <f>ROUND(((SUM(BE130:BE343))*I33),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ROUND((SUM(BF130:BF343)),  2)</f>
        <v>0</v>
      </c>
      <c r="G34" s="37"/>
      <c r="H34" s="37"/>
      <c r="I34" s="154">
        <v>0.14999999999999999</v>
      </c>
      <c r="J34" s="153">
        <f>ROUND(((SUM(BF130:BF343))*I34),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ROUND((SUM(BG130:BG343)),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ROUND((SUM(BH130:BH343)),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ROUND((SUM(BI130:BI343)),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Lukovany - Kanalizace a ČOV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SO-02.3 - Trubní rozvody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11. 3. 2021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114</v>
      </c>
      <c r="E97" s="181"/>
      <c r="F97" s="181"/>
      <c r="G97" s="181"/>
      <c r="H97" s="181"/>
      <c r="I97" s="181"/>
      <c r="J97" s="182">
        <f>J131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J132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116</v>
      </c>
      <c r="E99" s="187"/>
      <c r="F99" s="187"/>
      <c r="G99" s="187"/>
      <c r="H99" s="187"/>
      <c r="I99" s="187"/>
      <c r="J99" s="188">
        <f>J164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117</v>
      </c>
      <c r="E100" s="187"/>
      <c r="F100" s="187"/>
      <c r="G100" s="187"/>
      <c r="H100" s="187"/>
      <c r="I100" s="187"/>
      <c r="J100" s="188">
        <f>J198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118</v>
      </c>
      <c r="E101" s="187"/>
      <c r="F101" s="187"/>
      <c r="G101" s="187"/>
      <c r="H101" s="187"/>
      <c r="I101" s="187"/>
      <c r="J101" s="188">
        <f>J226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120</v>
      </c>
      <c r="E102" s="187"/>
      <c r="F102" s="187"/>
      <c r="G102" s="187"/>
      <c r="H102" s="187"/>
      <c r="I102" s="187"/>
      <c r="J102" s="188">
        <f>J234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1049</v>
      </c>
      <c r="E103" s="187"/>
      <c r="F103" s="187"/>
      <c r="G103" s="187"/>
      <c r="H103" s="187"/>
      <c r="I103" s="187"/>
      <c r="J103" s="188">
        <f>J240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121</v>
      </c>
      <c r="E104" s="187"/>
      <c r="F104" s="187"/>
      <c r="G104" s="187"/>
      <c r="H104" s="187"/>
      <c r="I104" s="187"/>
      <c r="J104" s="188">
        <f>J292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122</v>
      </c>
      <c r="E105" s="187"/>
      <c r="F105" s="187"/>
      <c r="G105" s="187"/>
      <c r="H105" s="187"/>
      <c r="I105" s="187"/>
      <c r="J105" s="188">
        <f>J317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123</v>
      </c>
      <c r="E106" s="181"/>
      <c r="F106" s="181"/>
      <c r="G106" s="181"/>
      <c r="H106" s="181"/>
      <c r="I106" s="181"/>
      <c r="J106" s="182">
        <f>J319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124</v>
      </c>
      <c r="E107" s="187"/>
      <c r="F107" s="187"/>
      <c r="G107" s="187"/>
      <c r="H107" s="187"/>
      <c r="I107" s="187"/>
      <c r="J107" s="188">
        <f>J320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133</v>
      </c>
      <c r="E108" s="187"/>
      <c r="F108" s="187"/>
      <c r="G108" s="187"/>
      <c r="H108" s="187"/>
      <c r="I108" s="187"/>
      <c r="J108" s="188">
        <f>J328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137</v>
      </c>
      <c r="E109" s="187"/>
      <c r="F109" s="187"/>
      <c r="G109" s="187"/>
      <c r="H109" s="187"/>
      <c r="I109" s="187"/>
      <c r="J109" s="188">
        <f>J338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8"/>
      <c r="C110" s="179"/>
      <c r="D110" s="180" t="s">
        <v>1138</v>
      </c>
      <c r="E110" s="181"/>
      <c r="F110" s="181"/>
      <c r="G110" s="181"/>
      <c r="H110" s="181"/>
      <c r="I110" s="181"/>
      <c r="J110" s="182">
        <f>J343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138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73" t="str">
        <f>E7</f>
        <v>Lukovany - Kanalizace a ČOV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107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SO-02.3 - Trubní rozvody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 xml:space="preserve"> </v>
      </c>
      <c r="G124" s="39"/>
      <c r="H124" s="39"/>
      <c r="I124" s="31" t="s">
        <v>22</v>
      </c>
      <c r="J124" s="78" t="str">
        <f>IF(J12="","",J12)</f>
        <v>11. 3. 2021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 xml:space="preserve"> </v>
      </c>
      <c r="G126" s="39"/>
      <c r="H126" s="39"/>
      <c r="I126" s="31" t="s">
        <v>30</v>
      </c>
      <c r="J126" s="35" t="str">
        <f>E21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IF(E18="","",E18)</f>
        <v>Vyplň údaj</v>
      </c>
      <c r="G127" s="39"/>
      <c r="H127" s="39"/>
      <c r="I127" s="31" t="s">
        <v>32</v>
      </c>
      <c r="J127" s="35" t="str">
        <f>E24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0"/>
      <c r="B129" s="191"/>
      <c r="C129" s="192" t="s">
        <v>139</v>
      </c>
      <c r="D129" s="193" t="s">
        <v>59</v>
      </c>
      <c r="E129" s="193" t="s">
        <v>55</v>
      </c>
      <c r="F129" s="193" t="s">
        <v>56</v>
      </c>
      <c r="G129" s="193" t="s">
        <v>140</v>
      </c>
      <c r="H129" s="193" t="s">
        <v>141</v>
      </c>
      <c r="I129" s="193" t="s">
        <v>142</v>
      </c>
      <c r="J129" s="194" t="s">
        <v>111</v>
      </c>
      <c r="K129" s="195" t="s">
        <v>143</v>
      </c>
      <c r="L129" s="196"/>
      <c r="M129" s="99" t="s">
        <v>1</v>
      </c>
      <c r="N129" s="100" t="s">
        <v>38</v>
      </c>
      <c r="O129" s="100" t="s">
        <v>144</v>
      </c>
      <c r="P129" s="100" t="s">
        <v>145</v>
      </c>
      <c r="Q129" s="100" t="s">
        <v>146</v>
      </c>
      <c r="R129" s="100" t="s">
        <v>147</v>
      </c>
      <c r="S129" s="100" t="s">
        <v>148</v>
      </c>
      <c r="T129" s="101" t="s">
        <v>149</v>
      </c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</row>
    <row r="130" s="2" customFormat="1" ht="22.8" customHeight="1">
      <c r="A130" s="37"/>
      <c r="B130" s="38"/>
      <c r="C130" s="106" t="s">
        <v>150</v>
      </c>
      <c r="D130" s="39"/>
      <c r="E130" s="39"/>
      <c r="F130" s="39"/>
      <c r="G130" s="39"/>
      <c r="H130" s="39"/>
      <c r="I130" s="39"/>
      <c r="J130" s="197">
        <f>BK130</f>
        <v>0</v>
      </c>
      <c r="K130" s="39"/>
      <c r="L130" s="43"/>
      <c r="M130" s="102"/>
      <c r="N130" s="198"/>
      <c r="O130" s="103"/>
      <c r="P130" s="199">
        <f>P131+P319+P343</f>
        <v>0</v>
      </c>
      <c r="Q130" s="103"/>
      <c r="R130" s="199">
        <f>R131+R319+R343</f>
        <v>85.179342929999976</v>
      </c>
      <c r="S130" s="103"/>
      <c r="T130" s="200">
        <f>T131+T319+T343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73</v>
      </c>
      <c r="AU130" s="16" t="s">
        <v>113</v>
      </c>
      <c r="BK130" s="201">
        <f>BK131+BK319+BK343</f>
        <v>0</v>
      </c>
    </row>
    <row r="131" s="12" customFormat="1" ht="25.92" customHeight="1">
      <c r="A131" s="12"/>
      <c r="B131" s="202"/>
      <c r="C131" s="203"/>
      <c r="D131" s="204" t="s">
        <v>73</v>
      </c>
      <c r="E131" s="205" t="s">
        <v>151</v>
      </c>
      <c r="F131" s="205" t="s">
        <v>152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P132+P164+P198+P226+P234+P240+P292+P317</f>
        <v>0</v>
      </c>
      <c r="Q131" s="210"/>
      <c r="R131" s="211">
        <f>R132+R164+R198+R226+R234+R240+R292+R317</f>
        <v>85.104855729999983</v>
      </c>
      <c r="S131" s="210"/>
      <c r="T131" s="212">
        <f>T132+T164+T198+T226+T234+T240+T292+T317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82</v>
      </c>
      <c r="AT131" s="214" t="s">
        <v>73</v>
      </c>
      <c r="AU131" s="214" t="s">
        <v>74</v>
      </c>
      <c r="AY131" s="213" t="s">
        <v>153</v>
      </c>
      <c r="BK131" s="215">
        <f>BK132+BK164+BK198+BK226+BK234+BK240+BK292+BK317</f>
        <v>0</v>
      </c>
    </row>
    <row r="132" s="12" customFormat="1" ht="22.8" customHeight="1">
      <c r="A132" s="12"/>
      <c r="B132" s="202"/>
      <c r="C132" s="203"/>
      <c r="D132" s="204" t="s">
        <v>73</v>
      </c>
      <c r="E132" s="216" t="s">
        <v>82</v>
      </c>
      <c r="F132" s="216" t="s">
        <v>154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SUM(P133:P163)</f>
        <v>0</v>
      </c>
      <c r="Q132" s="210"/>
      <c r="R132" s="211">
        <f>SUM(R133:R163)</f>
        <v>20.399999999999999</v>
      </c>
      <c r="S132" s="210"/>
      <c r="T132" s="212">
        <f>SUM(T133:T163)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82</v>
      </c>
      <c r="AT132" s="214" t="s">
        <v>73</v>
      </c>
      <c r="AU132" s="214" t="s">
        <v>82</v>
      </c>
      <c r="AY132" s="213" t="s">
        <v>153</v>
      </c>
      <c r="BK132" s="215">
        <f>SUM(BK133:BK163)</f>
        <v>0</v>
      </c>
    </row>
    <row r="133" s="2" customFormat="1" ht="21.75" customHeight="1">
      <c r="A133" s="37"/>
      <c r="B133" s="38"/>
      <c r="C133" s="218" t="s">
        <v>82</v>
      </c>
      <c r="D133" s="218" t="s">
        <v>155</v>
      </c>
      <c r="E133" s="219" t="s">
        <v>1139</v>
      </c>
      <c r="F133" s="220" t="s">
        <v>1140</v>
      </c>
      <c r="G133" s="221" t="s">
        <v>171</v>
      </c>
      <c r="H133" s="222">
        <v>8.7899999999999991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39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159</v>
      </c>
      <c r="AT133" s="230" t="s">
        <v>155</v>
      </c>
      <c r="AU133" s="230" t="s">
        <v>84</v>
      </c>
      <c r="AY133" s="16" t="s">
        <v>153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82</v>
      </c>
      <c r="BK133" s="231">
        <f>ROUND(I133*H133,2)</f>
        <v>0</v>
      </c>
      <c r="BL133" s="16" t="s">
        <v>159</v>
      </c>
      <c r="BM133" s="230" t="s">
        <v>1141</v>
      </c>
    </row>
    <row r="134" s="13" customFormat="1">
      <c r="A134" s="13"/>
      <c r="B134" s="232"/>
      <c r="C134" s="233"/>
      <c r="D134" s="234" t="s">
        <v>161</v>
      </c>
      <c r="E134" s="235" t="s">
        <v>1</v>
      </c>
      <c r="F134" s="236" t="s">
        <v>1142</v>
      </c>
      <c r="G134" s="233"/>
      <c r="H134" s="237">
        <v>2.5800000000000001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161</v>
      </c>
      <c r="AU134" s="243" t="s">
        <v>84</v>
      </c>
      <c r="AV134" s="13" t="s">
        <v>84</v>
      </c>
      <c r="AW134" s="13" t="s">
        <v>31</v>
      </c>
      <c r="AX134" s="13" t="s">
        <v>74</v>
      </c>
      <c r="AY134" s="243" t="s">
        <v>153</v>
      </c>
    </row>
    <row r="135" s="13" customFormat="1">
      <c r="A135" s="13"/>
      <c r="B135" s="232"/>
      <c r="C135" s="233"/>
      <c r="D135" s="234" t="s">
        <v>161</v>
      </c>
      <c r="E135" s="235" t="s">
        <v>1</v>
      </c>
      <c r="F135" s="236" t="s">
        <v>1143</v>
      </c>
      <c r="G135" s="233"/>
      <c r="H135" s="237">
        <v>6.21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84</v>
      </c>
      <c r="AW135" s="13" t="s">
        <v>31</v>
      </c>
      <c r="AX135" s="13" t="s">
        <v>74</v>
      </c>
      <c r="AY135" s="243" t="s">
        <v>153</v>
      </c>
    </row>
    <row r="136" s="14" customFormat="1">
      <c r="A136" s="14"/>
      <c r="B136" s="255"/>
      <c r="C136" s="256"/>
      <c r="D136" s="234" t="s">
        <v>161</v>
      </c>
      <c r="E136" s="257" t="s">
        <v>1</v>
      </c>
      <c r="F136" s="258" t="s">
        <v>247</v>
      </c>
      <c r="G136" s="256"/>
      <c r="H136" s="259">
        <v>8.7899999999999991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161</v>
      </c>
      <c r="AU136" s="265" t="s">
        <v>84</v>
      </c>
      <c r="AV136" s="14" t="s">
        <v>159</v>
      </c>
      <c r="AW136" s="14" t="s">
        <v>31</v>
      </c>
      <c r="AX136" s="14" t="s">
        <v>82</v>
      </c>
      <c r="AY136" s="265" t="s">
        <v>153</v>
      </c>
    </row>
    <row r="137" s="2" customFormat="1" ht="44.25" customHeight="1">
      <c r="A137" s="37"/>
      <c r="B137" s="38"/>
      <c r="C137" s="218" t="s">
        <v>84</v>
      </c>
      <c r="D137" s="218" t="s">
        <v>155</v>
      </c>
      <c r="E137" s="219" t="s">
        <v>1144</v>
      </c>
      <c r="F137" s="220" t="s">
        <v>1145</v>
      </c>
      <c r="G137" s="221" t="s">
        <v>171</v>
      </c>
      <c r="H137" s="222">
        <v>27.399999999999999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39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159</v>
      </c>
      <c r="AT137" s="230" t="s">
        <v>155</v>
      </c>
      <c r="AU137" s="230" t="s">
        <v>84</v>
      </c>
      <c r="AY137" s="16" t="s">
        <v>153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82</v>
      </c>
      <c r="BK137" s="231">
        <f>ROUND(I137*H137,2)</f>
        <v>0</v>
      </c>
      <c r="BL137" s="16" t="s">
        <v>159</v>
      </c>
      <c r="BM137" s="230" t="s">
        <v>1146</v>
      </c>
    </row>
    <row r="138" s="13" customFormat="1">
      <c r="A138" s="13"/>
      <c r="B138" s="232"/>
      <c r="C138" s="233"/>
      <c r="D138" s="234" t="s">
        <v>161</v>
      </c>
      <c r="E138" s="235" t="s">
        <v>1</v>
      </c>
      <c r="F138" s="236" t="s">
        <v>1147</v>
      </c>
      <c r="G138" s="233"/>
      <c r="H138" s="237">
        <v>85.5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161</v>
      </c>
      <c r="AU138" s="243" t="s">
        <v>84</v>
      </c>
      <c r="AV138" s="13" t="s">
        <v>84</v>
      </c>
      <c r="AW138" s="13" t="s">
        <v>31</v>
      </c>
      <c r="AX138" s="13" t="s">
        <v>74</v>
      </c>
      <c r="AY138" s="243" t="s">
        <v>153</v>
      </c>
    </row>
    <row r="139" s="13" customFormat="1">
      <c r="A139" s="13"/>
      <c r="B139" s="232"/>
      <c r="C139" s="233"/>
      <c r="D139" s="234" t="s">
        <v>161</v>
      </c>
      <c r="E139" s="235" t="s">
        <v>1</v>
      </c>
      <c r="F139" s="236" t="s">
        <v>1148</v>
      </c>
      <c r="G139" s="233"/>
      <c r="H139" s="237">
        <v>27.399999999999999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161</v>
      </c>
      <c r="AU139" s="243" t="s">
        <v>84</v>
      </c>
      <c r="AV139" s="13" t="s">
        <v>84</v>
      </c>
      <c r="AW139" s="13" t="s">
        <v>31</v>
      </c>
      <c r="AX139" s="13" t="s">
        <v>82</v>
      </c>
      <c r="AY139" s="243" t="s">
        <v>153</v>
      </c>
    </row>
    <row r="140" s="2" customFormat="1" ht="55.5" customHeight="1">
      <c r="A140" s="37"/>
      <c r="B140" s="38"/>
      <c r="C140" s="218" t="s">
        <v>168</v>
      </c>
      <c r="D140" s="218" t="s">
        <v>155</v>
      </c>
      <c r="E140" s="219" t="s">
        <v>1149</v>
      </c>
      <c r="F140" s="220" t="s">
        <v>1150</v>
      </c>
      <c r="G140" s="221" t="s">
        <v>171</v>
      </c>
      <c r="H140" s="222">
        <v>62.5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39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159</v>
      </c>
      <c r="AT140" s="230" t="s">
        <v>155</v>
      </c>
      <c r="AU140" s="230" t="s">
        <v>84</v>
      </c>
      <c r="AY140" s="16" t="s">
        <v>153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82</v>
      </c>
      <c r="BK140" s="231">
        <f>ROUND(I140*H140,2)</f>
        <v>0</v>
      </c>
      <c r="BL140" s="16" t="s">
        <v>159</v>
      </c>
      <c r="BM140" s="230" t="s">
        <v>1151</v>
      </c>
    </row>
    <row r="141" s="13" customFormat="1">
      <c r="A141" s="13"/>
      <c r="B141" s="232"/>
      <c r="C141" s="233"/>
      <c r="D141" s="234" t="s">
        <v>161</v>
      </c>
      <c r="E141" s="235" t="s">
        <v>1</v>
      </c>
      <c r="F141" s="236" t="s">
        <v>1152</v>
      </c>
      <c r="G141" s="233"/>
      <c r="H141" s="237">
        <v>62.5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84</v>
      </c>
      <c r="AW141" s="13" t="s">
        <v>31</v>
      </c>
      <c r="AX141" s="13" t="s">
        <v>82</v>
      </c>
      <c r="AY141" s="243" t="s">
        <v>153</v>
      </c>
    </row>
    <row r="142" s="2" customFormat="1" ht="66.75" customHeight="1">
      <c r="A142" s="37"/>
      <c r="B142" s="38"/>
      <c r="C142" s="218" t="s">
        <v>159</v>
      </c>
      <c r="D142" s="218" t="s">
        <v>155</v>
      </c>
      <c r="E142" s="219" t="s">
        <v>1153</v>
      </c>
      <c r="F142" s="220" t="s">
        <v>1154</v>
      </c>
      <c r="G142" s="221" t="s">
        <v>171</v>
      </c>
      <c r="H142" s="222">
        <v>437.5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39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159</v>
      </c>
      <c r="AT142" s="230" t="s">
        <v>155</v>
      </c>
      <c r="AU142" s="230" t="s">
        <v>84</v>
      </c>
      <c r="AY142" s="16" t="s">
        <v>153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82</v>
      </c>
      <c r="BK142" s="231">
        <f>ROUND(I142*H142,2)</f>
        <v>0</v>
      </c>
      <c r="BL142" s="16" t="s">
        <v>159</v>
      </c>
      <c r="BM142" s="230" t="s">
        <v>1155</v>
      </c>
    </row>
    <row r="143" s="13" customFormat="1">
      <c r="A143" s="13"/>
      <c r="B143" s="232"/>
      <c r="C143" s="233"/>
      <c r="D143" s="234" t="s">
        <v>161</v>
      </c>
      <c r="E143" s="235" t="s">
        <v>1</v>
      </c>
      <c r="F143" s="236" t="s">
        <v>1152</v>
      </c>
      <c r="G143" s="233"/>
      <c r="H143" s="237">
        <v>62.5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161</v>
      </c>
      <c r="AU143" s="243" t="s">
        <v>84</v>
      </c>
      <c r="AV143" s="13" t="s">
        <v>84</v>
      </c>
      <c r="AW143" s="13" t="s">
        <v>31</v>
      </c>
      <c r="AX143" s="13" t="s">
        <v>82</v>
      </c>
      <c r="AY143" s="243" t="s">
        <v>153</v>
      </c>
    </row>
    <row r="144" s="13" customFormat="1">
      <c r="A144" s="13"/>
      <c r="B144" s="232"/>
      <c r="C144" s="233"/>
      <c r="D144" s="234" t="s">
        <v>161</v>
      </c>
      <c r="E144" s="233"/>
      <c r="F144" s="236" t="s">
        <v>1156</v>
      </c>
      <c r="G144" s="233"/>
      <c r="H144" s="237">
        <v>437.5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161</v>
      </c>
      <c r="AU144" s="243" t="s">
        <v>84</v>
      </c>
      <c r="AV144" s="13" t="s">
        <v>84</v>
      </c>
      <c r="AW144" s="13" t="s">
        <v>4</v>
      </c>
      <c r="AX144" s="13" t="s">
        <v>82</v>
      </c>
      <c r="AY144" s="243" t="s">
        <v>153</v>
      </c>
    </row>
    <row r="145" s="2" customFormat="1" ht="55.5" customHeight="1">
      <c r="A145" s="37"/>
      <c r="B145" s="38"/>
      <c r="C145" s="218" t="s">
        <v>177</v>
      </c>
      <c r="D145" s="218" t="s">
        <v>155</v>
      </c>
      <c r="E145" s="219" t="s">
        <v>219</v>
      </c>
      <c r="F145" s="220" t="s">
        <v>220</v>
      </c>
      <c r="G145" s="221" t="s">
        <v>171</v>
      </c>
      <c r="H145" s="222">
        <v>8.7899999999999991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39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159</v>
      </c>
      <c r="AT145" s="230" t="s">
        <v>155</v>
      </c>
      <c r="AU145" s="230" t="s">
        <v>84</v>
      </c>
      <c r="AY145" s="16" t="s">
        <v>153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82</v>
      </c>
      <c r="BK145" s="231">
        <f>ROUND(I145*H145,2)</f>
        <v>0</v>
      </c>
      <c r="BL145" s="16" t="s">
        <v>159</v>
      </c>
      <c r="BM145" s="230" t="s">
        <v>1157</v>
      </c>
    </row>
    <row r="146" s="13" customFormat="1">
      <c r="A146" s="13"/>
      <c r="B146" s="232"/>
      <c r="C146" s="233"/>
      <c r="D146" s="234" t="s">
        <v>161</v>
      </c>
      <c r="E146" s="235" t="s">
        <v>1</v>
      </c>
      <c r="F146" s="236" t="s">
        <v>1158</v>
      </c>
      <c r="G146" s="233"/>
      <c r="H146" s="237">
        <v>8.7899999999999991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161</v>
      </c>
      <c r="AU146" s="243" t="s">
        <v>84</v>
      </c>
      <c r="AV146" s="13" t="s">
        <v>84</v>
      </c>
      <c r="AW146" s="13" t="s">
        <v>31</v>
      </c>
      <c r="AX146" s="13" t="s">
        <v>82</v>
      </c>
      <c r="AY146" s="243" t="s">
        <v>153</v>
      </c>
    </row>
    <row r="147" s="2" customFormat="1" ht="66.75" customHeight="1">
      <c r="A147" s="37"/>
      <c r="B147" s="38"/>
      <c r="C147" s="218" t="s">
        <v>182</v>
      </c>
      <c r="D147" s="218" t="s">
        <v>155</v>
      </c>
      <c r="E147" s="219" t="s">
        <v>224</v>
      </c>
      <c r="F147" s="220" t="s">
        <v>225</v>
      </c>
      <c r="G147" s="221" t="s">
        <v>171</v>
      </c>
      <c r="H147" s="222">
        <v>61.530000000000001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39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159</v>
      </c>
      <c r="AT147" s="230" t="s">
        <v>155</v>
      </c>
      <c r="AU147" s="230" t="s">
        <v>84</v>
      </c>
      <c r="AY147" s="16" t="s">
        <v>153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82</v>
      </c>
      <c r="BK147" s="231">
        <f>ROUND(I147*H147,2)</f>
        <v>0</v>
      </c>
      <c r="BL147" s="16" t="s">
        <v>159</v>
      </c>
      <c r="BM147" s="230" t="s">
        <v>1159</v>
      </c>
    </row>
    <row r="148" s="13" customFormat="1">
      <c r="A148" s="13"/>
      <c r="B148" s="232"/>
      <c r="C148" s="233"/>
      <c r="D148" s="234" t="s">
        <v>161</v>
      </c>
      <c r="E148" s="235" t="s">
        <v>1</v>
      </c>
      <c r="F148" s="236" t="s">
        <v>1158</v>
      </c>
      <c r="G148" s="233"/>
      <c r="H148" s="237">
        <v>8.7899999999999991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161</v>
      </c>
      <c r="AU148" s="243" t="s">
        <v>84</v>
      </c>
      <c r="AV148" s="13" t="s">
        <v>84</v>
      </c>
      <c r="AW148" s="13" t="s">
        <v>31</v>
      </c>
      <c r="AX148" s="13" t="s">
        <v>82</v>
      </c>
      <c r="AY148" s="243" t="s">
        <v>153</v>
      </c>
    </row>
    <row r="149" s="13" customFormat="1">
      <c r="A149" s="13"/>
      <c r="B149" s="232"/>
      <c r="C149" s="233"/>
      <c r="D149" s="234" t="s">
        <v>161</v>
      </c>
      <c r="E149" s="233"/>
      <c r="F149" s="236" t="s">
        <v>1160</v>
      </c>
      <c r="G149" s="233"/>
      <c r="H149" s="237">
        <v>61.530000000000001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161</v>
      </c>
      <c r="AU149" s="243" t="s">
        <v>84</v>
      </c>
      <c r="AV149" s="13" t="s">
        <v>84</v>
      </c>
      <c r="AW149" s="13" t="s">
        <v>4</v>
      </c>
      <c r="AX149" s="13" t="s">
        <v>82</v>
      </c>
      <c r="AY149" s="243" t="s">
        <v>153</v>
      </c>
    </row>
    <row r="150" s="2" customFormat="1" ht="33" customHeight="1">
      <c r="A150" s="37"/>
      <c r="B150" s="38"/>
      <c r="C150" s="218" t="s">
        <v>187</v>
      </c>
      <c r="D150" s="218" t="s">
        <v>155</v>
      </c>
      <c r="E150" s="219" t="s">
        <v>243</v>
      </c>
      <c r="F150" s="220" t="s">
        <v>244</v>
      </c>
      <c r="G150" s="221" t="s">
        <v>171</v>
      </c>
      <c r="H150" s="222">
        <v>71.290000000000006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39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159</v>
      </c>
      <c r="AT150" s="230" t="s">
        <v>155</v>
      </c>
      <c r="AU150" s="230" t="s">
        <v>84</v>
      </c>
      <c r="AY150" s="16" t="s">
        <v>153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82</v>
      </c>
      <c r="BK150" s="231">
        <f>ROUND(I150*H150,2)</f>
        <v>0</v>
      </c>
      <c r="BL150" s="16" t="s">
        <v>159</v>
      </c>
      <c r="BM150" s="230" t="s">
        <v>1161</v>
      </c>
    </row>
    <row r="151" s="13" customFormat="1">
      <c r="A151" s="13"/>
      <c r="B151" s="232"/>
      <c r="C151" s="233"/>
      <c r="D151" s="234" t="s">
        <v>161</v>
      </c>
      <c r="E151" s="235" t="s">
        <v>1</v>
      </c>
      <c r="F151" s="236" t="s">
        <v>1162</v>
      </c>
      <c r="G151" s="233"/>
      <c r="H151" s="237">
        <v>71.290000000000006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161</v>
      </c>
      <c r="AU151" s="243" t="s">
        <v>84</v>
      </c>
      <c r="AV151" s="13" t="s">
        <v>84</v>
      </c>
      <c r="AW151" s="13" t="s">
        <v>31</v>
      </c>
      <c r="AX151" s="13" t="s">
        <v>82</v>
      </c>
      <c r="AY151" s="243" t="s">
        <v>153</v>
      </c>
    </row>
    <row r="152" s="2" customFormat="1" ht="44.25" customHeight="1">
      <c r="A152" s="37"/>
      <c r="B152" s="38"/>
      <c r="C152" s="218" t="s">
        <v>192</v>
      </c>
      <c r="D152" s="218" t="s">
        <v>155</v>
      </c>
      <c r="E152" s="219" t="s">
        <v>249</v>
      </c>
      <c r="F152" s="220" t="s">
        <v>250</v>
      </c>
      <c r="G152" s="221" t="s">
        <v>210</v>
      </c>
      <c r="H152" s="222">
        <v>128.322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39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159</v>
      </c>
      <c r="AT152" s="230" t="s">
        <v>155</v>
      </c>
      <c r="AU152" s="230" t="s">
        <v>84</v>
      </c>
      <c r="AY152" s="16" t="s">
        <v>153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82</v>
      </c>
      <c r="BK152" s="231">
        <f>ROUND(I152*H152,2)</f>
        <v>0</v>
      </c>
      <c r="BL152" s="16" t="s">
        <v>159</v>
      </c>
      <c r="BM152" s="230" t="s">
        <v>1163</v>
      </c>
    </row>
    <row r="153" s="13" customFormat="1">
      <c r="A153" s="13"/>
      <c r="B153" s="232"/>
      <c r="C153" s="233"/>
      <c r="D153" s="234" t="s">
        <v>161</v>
      </c>
      <c r="E153" s="235" t="s">
        <v>1</v>
      </c>
      <c r="F153" s="236" t="s">
        <v>1164</v>
      </c>
      <c r="G153" s="233"/>
      <c r="H153" s="237">
        <v>128.322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161</v>
      </c>
      <c r="AU153" s="243" t="s">
        <v>84</v>
      </c>
      <c r="AV153" s="13" t="s">
        <v>84</v>
      </c>
      <c r="AW153" s="13" t="s">
        <v>31</v>
      </c>
      <c r="AX153" s="13" t="s">
        <v>82</v>
      </c>
      <c r="AY153" s="243" t="s">
        <v>153</v>
      </c>
    </row>
    <row r="154" s="2" customFormat="1" ht="44.25" customHeight="1">
      <c r="A154" s="37"/>
      <c r="B154" s="38"/>
      <c r="C154" s="218" t="s">
        <v>196</v>
      </c>
      <c r="D154" s="218" t="s">
        <v>155</v>
      </c>
      <c r="E154" s="219" t="s">
        <v>254</v>
      </c>
      <c r="F154" s="220" t="s">
        <v>255</v>
      </c>
      <c r="G154" s="221" t="s">
        <v>171</v>
      </c>
      <c r="H154" s="222">
        <v>13.699999999999999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39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159</v>
      </c>
      <c r="AT154" s="230" t="s">
        <v>155</v>
      </c>
      <c r="AU154" s="230" t="s">
        <v>84</v>
      </c>
      <c r="AY154" s="16" t="s">
        <v>153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82</v>
      </c>
      <c r="BK154" s="231">
        <f>ROUND(I154*H154,2)</f>
        <v>0</v>
      </c>
      <c r="BL154" s="16" t="s">
        <v>159</v>
      </c>
      <c r="BM154" s="230" t="s">
        <v>1165</v>
      </c>
    </row>
    <row r="155" s="13" customFormat="1">
      <c r="A155" s="13"/>
      <c r="B155" s="232"/>
      <c r="C155" s="233"/>
      <c r="D155" s="234" t="s">
        <v>161</v>
      </c>
      <c r="E155" s="235" t="s">
        <v>1</v>
      </c>
      <c r="F155" s="236" t="s">
        <v>1166</v>
      </c>
      <c r="G155" s="233"/>
      <c r="H155" s="237">
        <v>36.700000000000003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161</v>
      </c>
      <c r="AU155" s="243" t="s">
        <v>84</v>
      </c>
      <c r="AV155" s="13" t="s">
        <v>84</v>
      </c>
      <c r="AW155" s="13" t="s">
        <v>31</v>
      </c>
      <c r="AX155" s="13" t="s">
        <v>74</v>
      </c>
      <c r="AY155" s="243" t="s">
        <v>153</v>
      </c>
    </row>
    <row r="156" s="13" customFormat="1">
      <c r="A156" s="13"/>
      <c r="B156" s="232"/>
      <c r="C156" s="233"/>
      <c r="D156" s="234" t="s">
        <v>161</v>
      </c>
      <c r="E156" s="235" t="s">
        <v>1</v>
      </c>
      <c r="F156" s="236" t="s">
        <v>1167</v>
      </c>
      <c r="G156" s="233"/>
      <c r="H156" s="237">
        <v>13.699999999999999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161</v>
      </c>
      <c r="AU156" s="243" t="s">
        <v>84</v>
      </c>
      <c r="AV156" s="13" t="s">
        <v>84</v>
      </c>
      <c r="AW156" s="13" t="s">
        <v>31</v>
      </c>
      <c r="AX156" s="13" t="s">
        <v>82</v>
      </c>
      <c r="AY156" s="243" t="s">
        <v>153</v>
      </c>
    </row>
    <row r="157" s="2" customFormat="1" ht="66.75" customHeight="1">
      <c r="A157" s="37"/>
      <c r="B157" s="38"/>
      <c r="C157" s="218" t="s">
        <v>202</v>
      </c>
      <c r="D157" s="218" t="s">
        <v>155</v>
      </c>
      <c r="E157" s="219" t="s">
        <v>1168</v>
      </c>
      <c r="F157" s="220" t="s">
        <v>1169</v>
      </c>
      <c r="G157" s="221" t="s">
        <v>171</v>
      </c>
      <c r="H157" s="222">
        <v>10.199999999999999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39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159</v>
      </c>
      <c r="AT157" s="230" t="s">
        <v>155</v>
      </c>
      <c r="AU157" s="230" t="s">
        <v>84</v>
      </c>
      <c r="AY157" s="16" t="s">
        <v>153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82</v>
      </c>
      <c r="BK157" s="231">
        <f>ROUND(I157*H157,2)</f>
        <v>0</v>
      </c>
      <c r="BL157" s="16" t="s">
        <v>159</v>
      </c>
      <c r="BM157" s="230" t="s">
        <v>1170</v>
      </c>
    </row>
    <row r="158" s="13" customFormat="1">
      <c r="A158" s="13"/>
      <c r="B158" s="232"/>
      <c r="C158" s="233"/>
      <c r="D158" s="234" t="s">
        <v>161</v>
      </c>
      <c r="E158" s="235" t="s">
        <v>1</v>
      </c>
      <c r="F158" s="236" t="s">
        <v>1171</v>
      </c>
      <c r="G158" s="233"/>
      <c r="H158" s="237">
        <v>39.100000000000001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161</v>
      </c>
      <c r="AU158" s="243" t="s">
        <v>84</v>
      </c>
      <c r="AV158" s="13" t="s">
        <v>84</v>
      </c>
      <c r="AW158" s="13" t="s">
        <v>31</v>
      </c>
      <c r="AX158" s="13" t="s">
        <v>74</v>
      </c>
      <c r="AY158" s="243" t="s">
        <v>153</v>
      </c>
    </row>
    <row r="159" s="13" customFormat="1">
      <c r="A159" s="13"/>
      <c r="B159" s="232"/>
      <c r="C159" s="233"/>
      <c r="D159" s="234" t="s">
        <v>161</v>
      </c>
      <c r="E159" s="235" t="s">
        <v>1</v>
      </c>
      <c r="F159" s="236" t="s">
        <v>1172</v>
      </c>
      <c r="G159" s="233"/>
      <c r="H159" s="237">
        <v>10.199999999999999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161</v>
      </c>
      <c r="AU159" s="243" t="s">
        <v>84</v>
      </c>
      <c r="AV159" s="13" t="s">
        <v>84</v>
      </c>
      <c r="AW159" s="13" t="s">
        <v>31</v>
      </c>
      <c r="AX159" s="13" t="s">
        <v>82</v>
      </c>
      <c r="AY159" s="243" t="s">
        <v>153</v>
      </c>
    </row>
    <row r="160" s="2" customFormat="1" ht="16.5" customHeight="1">
      <c r="A160" s="37"/>
      <c r="B160" s="38"/>
      <c r="C160" s="244" t="s">
        <v>206</v>
      </c>
      <c r="D160" s="244" t="s">
        <v>207</v>
      </c>
      <c r="E160" s="245" t="s">
        <v>1173</v>
      </c>
      <c r="F160" s="246" t="s">
        <v>1174</v>
      </c>
      <c r="G160" s="247" t="s">
        <v>210</v>
      </c>
      <c r="H160" s="248">
        <v>20.399999999999999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39</v>
      </c>
      <c r="O160" s="90"/>
      <c r="P160" s="228">
        <f>O160*H160</f>
        <v>0</v>
      </c>
      <c r="Q160" s="228">
        <v>1</v>
      </c>
      <c r="R160" s="228">
        <f>Q160*H160</f>
        <v>20.399999999999999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192</v>
      </c>
      <c r="AT160" s="230" t="s">
        <v>207</v>
      </c>
      <c r="AU160" s="230" t="s">
        <v>84</v>
      </c>
      <c r="AY160" s="16" t="s">
        <v>153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82</v>
      </c>
      <c r="BK160" s="231">
        <f>ROUND(I160*H160,2)</f>
        <v>0</v>
      </c>
      <c r="BL160" s="16" t="s">
        <v>159</v>
      </c>
      <c r="BM160" s="230" t="s">
        <v>1175</v>
      </c>
    </row>
    <row r="161" s="13" customFormat="1">
      <c r="A161" s="13"/>
      <c r="B161" s="232"/>
      <c r="C161" s="233"/>
      <c r="D161" s="234" t="s">
        <v>161</v>
      </c>
      <c r="E161" s="233"/>
      <c r="F161" s="236" t="s">
        <v>1176</v>
      </c>
      <c r="G161" s="233"/>
      <c r="H161" s="237">
        <v>20.399999999999999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161</v>
      </c>
      <c r="AU161" s="243" t="s">
        <v>84</v>
      </c>
      <c r="AV161" s="13" t="s">
        <v>84</v>
      </c>
      <c r="AW161" s="13" t="s">
        <v>4</v>
      </c>
      <c r="AX161" s="13" t="s">
        <v>82</v>
      </c>
      <c r="AY161" s="243" t="s">
        <v>153</v>
      </c>
    </row>
    <row r="162" s="2" customFormat="1" ht="33" customHeight="1">
      <c r="A162" s="37"/>
      <c r="B162" s="38"/>
      <c r="C162" s="218" t="s">
        <v>213</v>
      </c>
      <c r="D162" s="218" t="s">
        <v>155</v>
      </c>
      <c r="E162" s="219" t="s">
        <v>258</v>
      </c>
      <c r="F162" s="220" t="s">
        <v>259</v>
      </c>
      <c r="G162" s="221" t="s">
        <v>260</v>
      </c>
      <c r="H162" s="222">
        <v>19.73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39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159</v>
      </c>
      <c r="AT162" s="230" t="s">
        <v>155</v>
      </c>
      <c r="AU162" s="230" t="s">
        <v>84</v>
      </c>
      <c r="AY162" s="16" t="s">
        <v>153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82</v>
      </c>
      <c r="BK162" s="231">
        <f>ROUND(I162*H162,2)</f>
        <v>0</v>
      </c>
      <c r="BL162" s="16" t="s">
        <v>159</v>
      </c>
      <c r="BM162" s="230" t="s">
        <v>1177</v>
      </c>
    </row>
    <row r="163" s="13" customFormat="1">
      <c r="A163" s="13"/>
      <c r="B163" s="232"/>
      <c r="C163" s="233"/>
      <c r="D163" s="234" t="s">
        <v>161</v>
      </c>
      <c r="E163" s="235" t="s">
        <v>1</v>
      </c>
      <c r="F163" s="236" t="s">
        <v>1178</v>
      </c>
      <c r="G163" s="233"/>
      <c r="H163" s="237">
        <v>19.73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161</v>
      </c>
      <c r="AU163" s="243" t="s">
        <v>84</v>
      </c>
      <c r="AV163" s="13" t="s">
        <v>84</v>
      </c>
      <c r="AW163" s="13" t="s">
        <v>31</v>
      </c>
      <c r="AX163" s="13" t="s">
        <v>82</v>
      </c>
      <c r="AY163" s="243" t="s">
        <v>153</v>
      </c>
    </row>
    <row r="164" s="12" customFormat="1" ht="22.8" customHeight="1">
      <c r="A164" s="12"/>
      <c r="B164" s="202"/>
      <c r="C164" s="203"/>
      <c r="D164" s="204" t="s">
        <v>73</v>
      </c>
      <c r="E164" s="216" t="s">
        <v>84</v>
      </c>
      <c r="F164" s="216" t="s">
        <v>273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SUM(P165:P197)</f>
        <v>0</v>
      </c>
      <c r="Q164" s="210"/>
      <c r="R164" s="211">
        <f>SUM(R165:R197)</f>
        <v>10.525981</v>
      </c>
      <c r="S164" s="210"/>
      <c r="T164" s="212">
        <f>SUM(T165:T197)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82</v>
      </c>
      <c r="AT164" s="214" t="s">
        <v>73</v>
      </c>
      <c r="AU164" s="214" t="s">
        <v>82</v>
      </c>
      <c r="AY164" s="213" t="s">
        <v>153</v>
      </c>
      <c r="BK164" s="215">
        <f>SUM(BK165:BK197)</f>
        <v>0</v>
      </c>
    </row>
    <row r="165" s="2" customFormat="1" ht="33" customHeight="1">
      <c r="A165" s="37"/>
      <c r="B165" s="38"/>
      <c r="C165" s="218" t="s">
        <v>218</v>
      </c>
      <c r="D165" s="218" t="s">
        <v>155</v>
      </c>
      <c r="E165" s="219" t="s">
        <v>1052</v>
      </c>
      <c r="F165" s="220" t="s">
        <v>1053</v>
      </c>
      <c r="G165" s="221" t="s">
        <v>171</v>
      </c>
      <c r="H165" s="222">
        <v>3.355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39</v>
      </c>
      <c r="O165" s="90"/>
      <c r="P165" s="228">
        <f>O165*H165</f>
        <v>0</v>
      </c>
      <c r="Q165" s="228">
        <v>2.1600000000000001</v>
      </c>
      <c r="R165" s="228">
        <f>Q165*H165</f>
        <v>7.2468000000000004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159</v>
      </c>
      <c r="AT165" s="230" t="s">
        <v>155</v>
      </c>
      <c r="AU165" s="230" t="s">
        <v>84</v>
      </c>
      <c r="AY165" s="16" t="s">
        <v>153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82</v>
      </c>
      <c r="BK165" s="231">
        <f>ROUND(I165*H165,2)</f>
        <v>0</v>
      </c>
      <c r="BL165" s="16" t="s">
        <v>159</v>
      </c>
      <c r="BM165" s="230" t="s">
        <v>1179</v>
      </c>
    </row>
    <row r="166" s="13" customFormat="1">
      <c r="A166" s="13"/>
      <c r="B166" s="232"/>
      <c r="C166" s="233"/>
      <c r="D166" s="234" t="s">
        <v>161</v>
      </c>
      <c r="E166" s="235" t="s">
        <v>1</v>
      </c>
      <c r="F166" s="236" t="s">
        <v>1180</v>
      </c>
      <c r="G166" s="233"/>
      <c r="H166" s="237">
        <v>0.64800000000000002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161</v>
      </c>
      <c r="AU166" s="243" t="s">
        <v>84</v>
      </c>
      <c r="AV166" s="13" t="s">
        <v>84</v>
      </c>
      <c r="AW166" s="13" t="s">
        <v>31</v>
      </c>
      <c r="AX166" s="13" t="s">
        <v>74</v>
      </c>
      <c r="AY166" s="243" t="s">
        <v>153</v>
      </c>
    </row>
    <row r="167" s="13" customFormat="1">
      <c r="A167" s="13"/>
      <c r="B167" s="232"/>
      <c r="C167" s="233"/>
      <c r="D167" s="234" t="s">
        <v>161</v>
      </c>
      <c r="E167" s="235" t="s">
        <v>1</v>
      </c>
      <c r="F167" s="236" t="s">
        <v>1181</v>
      </c>
      <c r="G167" s="233"/>
      <c r="H167" s="237">
        <v>1.587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161</v>
      </c>
      <c r="AU167" s="243" t="s">
        <v>84</v>
      </c>
      <c r="AV167" s="13" t="s">
        <v>84</v>
      </c>
      <c r="AW167" s="13" t="s">
        <v>31</v>
      </c>
      <c r="AX167" s="13" t="s">
        <v>74</v>
      </c>
      <c r="AY167" s="243" t="s">
        <v>153</v>
      </c>
    </row>
    <row r="168" s="13" customFormat="1">
      <c r="A168" s="13"/>
      <c r="B168" s="232"/>
      <c r="C168" s="233"/>
      <c r="D168" s="234" t="s">
        <v>161</v>
      </c>
      <c r="E168" s="235" t="s">
        <v>1</v>
      </c>
      <c r="F168" s="236" t="s">
        <v>1182</v>
      </c>
      <c r="G168" s="233"/>
      <c r="H168" s="237">
        <v>0.28000000000000003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161</v>
      </c>
      <c r="AU168" s="243" t="s">
        <v>84</v>
      </c>
      <c r="AV168" s="13" t="s">
        <v>84</v>
      </c>
      <c r="AW168" s="13" t="s">
        <v>31</v>
      </c>
      <c r="AX168" s="13" t="s">
        <v>74</v>
      </c>
      <c r="AY168" s="243" t="s">
        <v>153</v>
      </c>
    </row>
    <row r="169" s="13" customFormat="1">
      <c r="A169" s="13"/>
      <c r="B169" s="232"/>
      <c r="C169" s="233"/>
      <c r="D169" s="234" t="s">
        <v>161</v>
      </c>
      <c r="E169" s="235" t="s">
        <v>1</v>
      </c>
      <c r="F169" s="236" t="s">
        <v>1183</v>
      </c>
      <c r="G169" s="233"/>
      <c r="H169" s="237">
        <v>0.83999999999999997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161</v>
      </c>
      <c r="AU169" s="243" t="s">
        <v>84</v>
      </c>
      <c r="AV169" s="13" t="s">
        <v>84</v>
      </c>
      <c r="AW169" s="13" t="s">
        <v>31</v>
      </c>
      <c r="AX169" s="13" t="s">
        <v>74</v>
      </c>
      <c r="AY169" s="243" t="s">
        <v>153</v>
      </c>
    </row>
    <row r="170" s="14" customFormat="1">
      <c r="A170" s="14"/>
      <c r="B170" s="255"/>
      <c r="C170" s="256"/>
      <c r="D170" s="234" t="s">
        <v>161</v>
      </c>
      <c r="E170" s="257" t="s">
        <v>1</v>
      </c>
      <c r="F170" s="258" t="s">
        <v>247</v>
      </c>
      <c r="G170" s="256"/>
      <c r="H170" s="259">
        <v>3.3549999999999995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5" t="s">
        <v>161</v>
      </c>
      <c r="AU170" s="265" t="s">
        <v>84</v>
      </c>
      <c r="AV170" s="14" t="s">
        <v>159</v>
      </c>
      <c r="AW170" s="14" t="s">
        <v>31</v>
      </c>
      <c r="AX170" s="14" t="s">
        <v>82</v>
      </c>
      <c r="AY170" s="265" t="s">
        <v>153</v>
      </c>
    </row>
    <row r="171" s="2" customFormat="1" ht="33" customHeight="1">
      <c r="A171" s="37"/>
      <c r="B171" s="38"/>
      <c r="C171" s="218" t="s">
        <v>223</v>
      </c>
      <c r="D171" s="218" t="s">
        <v>155</v>
      </c>
      <c r="E171" s="219" t="s">
        <v>310</v>
      </c>
      <c r="F171" s="220" t="s">
        <v>311</v>
      </c>
      <c r="G171" s="221" t="s">
        <v>171</v>
      </c>
      <c r="H171" s="222">
        <v>1.4370000000000001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39</v>
      </c>
      <c r="O171" s="90"/>
      <c r="P171" s="228">
        <f>O171*H171</f>
        <v>0</v>
      </c>
      <c r="Q171" s="228">
        <v>2.2563399999999998</v>
      </c>
      <c r="R171" s="228">
        <f>Q171*H171</f>
        <v>3.2423605799999997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159</v>
      </c>
      <c r="AT171" s="230" t="s">
        <v>155</v>
      </c>
      <c r="AU171" s="230" t="s">
        <v>84</v>
      </c>
      <c r="AY171" s="16" t="s">
        <v>153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82</v>
      </c>
      <c r="BK171" s="231">
        <f>ROUND(I171*H171,2)</f>
        <v>0</v>
      </c>
      <c r="BL171" s="16" t="s">
        <v>159</v>
      </c>
      <c r="BM171" s="230" t="s">
        <v>1184</v>
      </c>
    </row>
    <row r="172" s="13" customFormat="1">
      <c r="A172" s="13"/>
      <c r="B172" s="232"/>
      <c r="C172" s="233"/>
      <c r="D172" s="234" t="s">
        <v>161</v>
      </c>
      <c r="E172" s="235" t="s">
        <v>1</v>
      </c>
      <c r="F172" s="236" t="s">
        <v>1185</v>
      </c>
      <c r="G172" s="233"/>
      <c r="H172" s="237">
        <v>0.19600000000000001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161</v>
      </c>
      <c r="AU172" s="243" t="s">
        <v>84</v>
      </c>
      <c r="AV172" s="13" t="s">
        <v>84</v>
      </c>
      <c r="AW172" s="13" t="s">
        <v>31</v>
      </c>
      <c r="AX172" s="13" t="s">
        <v>74</v>
      </c>
      <c r="AY172" s="243" t="s">
        <v>153</v>
      </c>
    </row>
    <row r="173" s="13" customFormat="1">
      <c r="A173" s="13"/>
      <c r="B173" s="232"/>
      <c r="C173" s="233"/>
      <c r="D173" s="234" t="s">
        <v>161</v>
      </c>
      <c r="E173" s="235" t="s">
        <v>1</v>
      </c>
      <c r="F173" s="236" t="s">
        <v>1186</v>
      </c>
      <c r="G173" s="233"/>
      <c r="H173" s="237">
        <v>0.36099999999999999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161</v>
      </c>
      <c r="AU173" s="243" t="s">
        <v>84</v>
      </c>
      <c r="AV173" s="13" t="s">
        <v>84</v>
      </c>
      <c r="AW173" s="13" t="s">
        <v>31</v>
      </c>
      <c r="AX173" s="13" t="s">
        <v>74</v>
      </c>
      <c r="AY173" s="243" t="s">
        <v>153</v>
      </c>
    </row>
    <row r="174" s="13" customFormat="1">
      <c r="A174" s="13"/>
      <c r="B174" s="232"/>
      <c r="C174" s="233"/>
      <c r="D174" s="234" t="s">
        <v>161</v>
      </c>
      <c r="E174" s="235" t="s">
        <v>1</v>
      </c>
      <c r="F174" s="236" t="s">
        <v>1187</v>
      </c>
      <c r="G174" s="233"/>
      <c r="H174" s="237">
        <v>0.22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161</v>
      </c>
      <c r="AU174" s="243" t="s">
        <v>84</v>
      </c>
      <c r="AV174" s="13" t="s">
        <v>84</v>
      </c>
      <c r="AW174" s="13" t="s">
        <v>31</v>
      </c>
      <c r="AX174" s="13" t="s">
        <v>74</v>
      </c>
      <c r="AY174" s="243" t="s">
        <v>153</v>
      </c>
    </row>
    <row r="175" s="13" customFormat="1">
      <c r="A175" s="13"/>
      <c r="B175" s="232"/>
      <c r="C175" s="233"/>
      <c r="D175" s="234" t="s">
        <v>161</v>
      </c>
      <c r="E175" s="235" t="s">
        <v>1</v>
      </c>
      <c r="F175" s="236" t="s">
        <v>1188</v>
      </c>
      <c r="G175" s="233"/>
      <c r="H175" s="237">
        <v>0.66000000000000003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161</v>
      </c>
      <c r="AU175" s="243" t="s">
        <v>84</v>
      </c>
      <c r="AV175" s="13" t="s">
        <v>84</v>
      </c>
      <c r="AW175" s="13" t="s">
        <v>31</v>
      </c>
      <c r="AX175" s="13" t="s">
        <v>74</v>
      </c>
      <c r="AY175" s="243" t="s">
        <v>153</v>
      </c>
    </row>
    <row r="176" s="14" customFormat="1">
      <c r="A176" s="14"/>
      <c r="B176" s="255"/>
      <c r="C176" s="256"/>
      <c r="D176" s="234" t="s">
        <v>161</v>
      </c>
      <c r="E176" s="257" t="s">
        <v>1</v>
      </c>
      <c r="F176" s="258" t="s">
        <v>247</v>
      </c>
      <c r="G176" s="256"/>
      <c r="H176" s="259">
        <v>1.4369999999999998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161</v>
      </c>
      <c r="AU176" s="265" t="s">
        <v>84</v>
      </c>
      <c r="AV176" s="14" t="s">
        <v>159</v>
      </c>
      <c r="AW176" s="14" t="s">
        <v>31</v>
      </c>
      <c r="AX176" s="14" t="s">
        <v>82</v>
      </c>
      <c r="AY176" s="265" t="s">
        <v>153</v>
      </c>
    </row>
    <row r="177" s="2" customFormat="1" ht="16.5" customHeight="1">
      <c r="A177" s="37"/>
      <c r="B177" s="38"/>
      <c r="C177" s="218" t="s">
        <v>8</v>
      </c>
      <c r="D177" s="218" t="s">
        <v>155</v>
      </c>
      <c r="E177" s="219" t="s">
        <v>315</v>
      </c>
      <c r="F177" s="220" t="s">
        <v>316</v>
      </c>
      <c r="G177" s="221" t="s">
        <v>260</v>
      </c>
      <c r="H177" s="222">
        <v>3.7200000000000002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39</v>
      </c>
      <c r="O177" s="90"/>
      <c r="P177" s="228">
        <f>O177*H177</f>
        <v>0</v>
      </c>
      <c r="Q177" s="228">
        <v>0.00247</v>
      </c>
      <c r="R177" s="228">
        <f>Q177*H177</f>
        <v>0.0091884000000000011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159</v>
      </c>
      <c r="AT177" s="230" t="s">
        <v>155</v>
      </c>
      <c r="AU177" s="230" t="s">
        <v>84</v>
      </c>
      <c r="AY177" s="16" t="s">
        <v>153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82</v>
      </c>
      <c r="BK177" s="231">
        <f>ROUND(I177*H177,2)</f>
        <v>0</v>
      </c>
      <c r="BL177" s="16" t="s">
        <v>159</v>
      </c>
      <c r="BM177" s="230" t="s">
        <v>1189</v>
      </c>
    </row>
    <row r="178" s="13" customFormat="1">
      <c r="A178" s="13"/>
      <c r="B178" s="232"/>
      <c r="C178" s="233"/>
      <c r="D178" s="234" t="s">
        <v>161</v>
      </c>
      <c r="E178" s="235" t="s">
        <v>1</v>
      </c>
      <c r="F178" s="236" t="s">
        <v>1190</v>
      </c>
      <c r="G178" s="233"/>
      <c r="H178" s="237">
        <v>0.56000000000000005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161</v>
      </c>
      <c r="AU178" s="243" t="s">
        <v>84</v>
      </c>
      <c r="AV178" s="13" t="s">
        <v>84</v>
      </c>
      <c r="AW178" s="13" t="s">
        <v>31</v>
      </c>
      <c r="AX178" s="13" t="s">
        <v>74</v>
      </c>
      <c r="AY178" s="243" t="s">
        <v>153</v>
      </c>
    </row>
    <row r="179" s="13" customFormat="1">
      <c r="A179" s="13"/>
      <c r="B179" s="232"/>
      <c r="C179" s="233"/>
      <c r="D179" s="234" t="s">
        <v>161</v>
      </c>
      <c r="E179" s="235" t="s">
        <v>1</v>
      </c>
      <c r="F179" s="236" t="s">
        <v>1191</v>
      </c>
      <c r="G179" s="233"/>
      <c r="H179" s="237">
        <v>0.76000000000000001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161</v>
      </c>
      <c r="AU179" s="243" t="s">
        <v>84</v>
      </c>
      <c r="AV179" s="13" t="s">
        <v>84</v>
      </c>
      <c r="AW179" s="13" t="s">
        <v>31</v>
      </c>
      <c r="AX179" s="13" t="s">
        <v>74</v>
      </c>
      <c r="AY179" s="243" t="s">
        <v>153</v>
      </c>
    </row>
    <row r="180" s="13" customFormat="1">
      <c r="A180" s="13"/>
      <c r="B180" s="232"/>
      <c r="C180" s="233"/>
      <c r="D180" s="234" t="s">
        <v>161</v>
      </c>
      <c r="E180" s="235" t="s">
        <v>1</v>
      </c>
      <c r="F180" s="236" t="s">
        <v>1192</v>
      </c>
      <c r="G180" s="233"/>
      <c r="H180" s="237">
        <v>0.59999999999999998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161</v>
      </c>
      <c r="AU180" s="243" t="s">
        <v>84</v>
      </c>
      <c r="AV180" s="13" t="s">
        <v>84</v>
      </c>
      <c r="AW180" s="13" t="s">
        <v>31</v>
      </c>
      <c r="AX180" s="13" t="s">
        <v>74</v>
      </c>
      <c r="AY180" s="243" t="s">
        <v>153</v>
      </c>
    </row>
    <row r="181" s="13" customFormat="1">
      <c r="A181" s="13"/>
      <c r="B181" s="232"/>
      <c r="C181" s="233"/>
      <c r="D181" s="234" t="s">
        <v>161</v>
      </c>
      <c r="E181" s="235" t="s">
        <v>1</v>
      </c>
      <c r="F181" s="236" t="s">
        <v>1193</v>
      </c>
      <c r="G181" s="233"/>
      <c r="H181" s="237">
        <v>1.8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161</v>
      </c>
      <c r="AU181" s="243" t="s">
        <v>84</v>
      </c>
      <c r="AV181" s="13" t="s">
        <v>84</v>
      </c>
      <c r="AW181" s="13" t="s">
        <v>31</v>
      </c>
      <c r="AX181" s="13" t="s">
        <v>74</v>
      </c>
      <c r="AY181" s="243" t="s">
        <v>153</v>
      </c>
    </row>
    <row r="182" s="14" customFormat="1">
      <c r="A182" s="14"/>
      <c r="B182" s="255"/>
      <c r="C182" s="256"/>
      <c r="D182" s="234" t="s">
        <v>161</v>
      </c>
      <c r="E182" s="257" t="s">
        <v>1</v>
      </c>
      <c r="F182" s="258" t="s">
        <v>247</v>
      </c>
      <c r="G182" s="256"/>
      <c r="H182" s="259">
        <v>3.7199999999999998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161</v>
      </c>
      <c r="AU182" s="265" t="s">
        <v>84</v>
      </c>
      <c r="AV182" s="14" t="s">
        <v>159</v>
      </c>
      <c r="AW182" s="14" t="s">
        <v>31</v>
      </c>
      <c r="AX182" s="14" t="s">
        <v>82</v>
      </c>
      <c r="AY182" s="265" t="s">
        <v>153</v>
      </c>
    </row>
    <row r="183" s="2" customFormat="1" ht="16.5" customHeight="1">
      <c r="A183" s="37"/>
      <c r="B183" s="38"/>
      <c r="C183" s="218" t="s">
        <v>232</v>
      </c>
      <c r="D183" s="218" t="s">
        <v>155</v>
      </c>
      <c r="E183" s="219" t="s">
        <v>320</v>
      </c>
      <c r="F183" s="220" t="s">
        <v>321</v>
      </c>
      <c r="G183" s="221" t="s">
        <v>260</v>
      </c>
      <c r="H183" s="222">
        <v>5.79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39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159</v>
      </c>
      <c r="AT183" s="230" t="s">
        <v>155</v>
      </c>
      <c r="AU183" s="230" t="s">
        <v>84</v>
      </c>
      <c r="AY183" s="16" t="s">
        <v>153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82</v>
      </c>
      <c r="BK183" s="231">
        <f>ROUND(I183*H183,2)</f>
        <v>0</v>
      </c>
      <c r="BL183" s="16" t="s">
        <v>159</v>
      </c>
      <c r="BM183" s="230" t="s">
        <v>1194</v>
      </c>
    </row>
    <row r="184" s="13" customFormat="1">
      <c r="A184" s="13"/>
      <c r="B184" s="232"/>
      <c r="C184" s="233"/>
      <c r="D184" s="234" t="s">
        <v>161</v>
      </c>
      <c r="E184" s="235" t="s">
        <v>1</v>
      </c>
      <c r="F184" s="236" t="s">
        <v>1059</v>
      </c>
      <c r="G184" s="233"/>
      <c r="H184" s="237">
        <v>2.0699999999999998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161</v>
      </c>
      <c r="AU184" s="243" t="s">
        <v>84</v>
      </c>
      <c r="AV184" s="13" t="s">
        <v>84</v>
      </c>
      <c r="AW184" s="13" t="s">
        <v>31</v>
      </c>
      <c r="AX184" s="13" t="s">
        <v>74</v>
      </c>
      <c r="AY184" s="243" t="s">
        <v>153</v>
      </c>
    </row>
    <row r="185" s="13" customFormat="1">
      <c r="A185" s="13"/>
      <c r="B185" s="232"/>
      <c r="C185" s="233"/>
      <c r="D185" s="234" t="s">
        <v>161</v>
      </c>
      <c r="E185" s="235" t="s">
        <v>1</v>
      </c>
      <c r="F185" s="236" t="s">
        <v>1190</v>
      </c>
      <c r="G185" s="233"/>
      <c r="H185" s="237">
        <v>0.56000000000000005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161</v>
      </c>
      <c r="AU185" s="243" t="s">
        <v>84</v>
      </c>
      <c r="AV185" s="13" t="s">
        <v>84</v>
      </c>
      <c r="AW185" s="13" t="s">
        <v>31</v>
      </c>
      <c r="AX185" s="13" t="s">
        <v>74</v>
      </c>
      <c r="AY185" s="243" t="s">
        <v>153</v>
      </c>
    </row>
    <row r="186" s="13" customFormat="1">
      <c r="A186" s="13"/>
      <c r="B186" s="232"/>
      <c r="C186" s="233"/>
      <c r="D186" s="234" t="s">
        <v>161</v>
      </c>
      <c r="E186" s="235" t="s">
        <v>1</v>
      </c>
      <c r="F186" s="236" t="s">
        <v>1191</v>
      </c>
      <c r="G186" s="233"/>
      <c r="H186" s="237">
        <v>0.76000000000000001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161</v>
      </c>
      <c r="AU186" s="243" t="s">
        <v>84</v>
      </c>
      <c r="AV186" s="13" t="s">
        <v>84</v>
      </c>
      <c r="AW186" s="13" t="s">
        <v>31</v>
      </c>
      <c r="AX186" s="13" t="s">
        <v>74</v>
      </c>
      <c r="AY186" s="243" t="s">
        <v>153</v>
      </c>
    </row>
    <row r="187" s="13" customFormat="1">
      <c r="A187" s="13"/>
      <c r="B187" s="232"/>
      <c r="C187" s="233"/>
      <c r="D187" s="234" t="s">
        <v>161</v>
      </c>
      <c r="E187" s="235" t="s">
        <v>1</v>
      </c>
      <c r="F187" s="236" t="s">
        <v>1192</v>
      </c>
      <c r="G187" s="233"/>
      <c r="H187" s="237">
        <v>0.59999999999999998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161</v>
      </c>
      <c r="AU187" s="243" t="s">
        <v>84</v>
      </c>
      <c r="AV187" s="13" t="s">
        <v>84</v>
      </c>
      <c r="AW187" s="13" t="s">
        <v>31</v>
      </c>
      <c r="AX187" s="13" t="s">
        <v>74</v>
      </c>
      <c r="AY187" s="243" t="s">
        <v>153</v>
      </c>
    </row>
    <row r="188" s="13" customFormat="1">
      <c r="A188" s="13"/>
      <c r="B188" s="232"/>
      <c r="C188" s="233"/>
      <c r="D188" s="234" t="s">
        <v>161</v>
      </c>
      <c r="E188" s="235" t="s">
        <v>1</v>
      </c>
      <c r="F188" s="236" t="s">
        <v>1193</v>
      </c>
      <c r="G188" s="233"/>
      <c r="H188" s="237">
        <v>1.8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161</v>
      </c>
      <c r="AU188" s="243" t="s">
        <v>84</v>
      </c>
      <c r="AV188" s="13" t="s">
        <v>84</v>
      </c>
      <c r="AW188" s="13" t="s">
        <v>31</v>
      </c>
      <c r="AX188" s="13" t="s">
        <v>74</v>
      </c>
      <c r="AY188" s="243" t="s">
        <v>153</v>
      </c>
    </row>
    <row r="189" s="14" customFormat="1">
      <c r="A189" s="14"/>
      <c r="B189" s="255"/>
      <c r="C189" s="256"/>
      <c r="D189" s="234" t="s">
        <v>161</v>
      </c>
      <c r="E189" s="257" t="s">
        <v>1</v>
      </c>
      <c r="F189" s="258" t="s">
        <v>247</v>
      </c>
      <c r="G189" s="256"/>
      <c r="H189" s="259">
        <v>5.79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161</v>
      </c>
      <c r="AU189" s="265" t="s">
        <v>84</v>
      </c>
      <c r="AV189" s="14" t="s">
        <v>159</v>
      </c>
      <c r="AW189" s="14" t="s">
        <v>31</v>
      </c>
      <c r="AX189" s="14" t="s">
        <v>82</v>
      </c>
      <c r="AY189" s="265" t="s">
        <v>153</v>
      </c>
    </row>
    <row r="190" s="2" customFormat="1" ht="21.75" customHeight="1">
      <c r="A190" s="37"/>
      <c r="B190" s="38"/>
      <c r="C190" s="218" t="s">
        <v>237</v>
      </c>
      <c r="D190" s="218" t="s">
        <v>155</v>
      </c>
      <c r="E190" s="219" t="s">
        <v>324</v>
      </c>
      <c r="F190" s="220" t="s">
        <v>325</v>
      </c>
      <c r="G190" s="221" t="s">
        <v>210</v>
      </c>
      <c r="H190" s="222">
        <v>0.025999999999999999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39</v>
      </c>
      <c r="O190" s="90"/>
      <c r="P190" s="228">
        <f>O190*H190</f>
        <v>0</v>
      </c>
      <c r="Q190" s="228">
        <v>1.06277</v>
      </c>
      <c r="R190" s="228">
        <f>Q190*H190</f>
        <v>0.02763202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159</v>
      </c>
      <c r="AT190" s="230" t="s">
        <v>155</v>
      </c>
      <c r="AU190" s="230" t="s">
        <v>84</v>
      </c>
      <c r="AY190" s="16" t="s">
        <v>153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82</v>
      </c>
      <c r="BK190" s="231">
        <f>ROUND(I190*H190,2)</f>
        <v>0</v>
      </c>
      <c r="BL190" s="16" t="s">
        <v>159</v>
      </c>
      <c r="BM190" s="230" t="s">
        <v>1195</v>
      </c>
    </row>
    <row r="191" s="13" customFormat="1">
      <c r="A191" s="13"/>
      <c r="B191" s="232"/>
      <c r="C191" s="233"/>
      <c r="D191" s="234" t="s">
        <v>161</v>
      </c>
      <c r="E191" s="235" t="s">
        <v>1</v>
      </c>
      <c r="F191" s="236" t="s">
        <v>1062</v>
      </c>
      <c r="G191" s="233"/>
      <c r="H191" s="237">
        <v>0.021000000000000001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161</v>
      </c>
      <c r="AU191" s="243" t="s">
        <v>84</v>
      </c>
      <c r="AV191" s="13" t="s">
        <v>84</v>
      </c>
      <c r="AW191" s="13" t="s">
        <v>31</v>
      </c>
      <c r="AX191" s="13" t="s">
        <v>74</v>
      </c>
      <c r="AY191" s="243" t="s">
        <v>153</v>
      </c>
    </row>
    <row r="192" s="14" customFormat="1">
      <c r="A192" s="14"/>
      <c r="B192" s="255"/>
      <c r="C192" s="256"/>
      <c r="D192" s="234" t="s">
        <v>161</v>
      </c>
      <c r="E192" s="257" t="s">
        <v>1</v>
      </c>
      <c r="F192" s="258" t="s">
        <v>247</v>
      </c>
      <c r="G192" s="256"/>
      <c r="H192" s="259">
        <v>0.021000000000000001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161</v>
      </c>
      <c r="AU192" s="265" t="s">
        <v>84</v>
      </c>
      <c r="AV192" s="14" t="s">
        <v>159</v>
      </c>
      <c r="AW192" s="14" t="s">
        <v>31</v>
      </c>
      <c r="AX192" s="14" t="s">
        <v>74</v>
      </c>
      <c r="AY192" s="265" t="s">
        <v>153</v>
      </c>
    </row>
    <row r="193" s="13" customFormat="1">
      <c r="A193" s="13"/>
      <c r="B193" s="232"/>
      <c r="C193" s="233"/>
      <c r="D193" s="234" t="s">
        <v>161</v>
      </c>
      <c r="E193" s="235" t="s">
        <v>1</v>
      </c>
      <c r="F193" s="236" t="s">
        <v>1196</v>
      </c>
      <c r="G193" s="233"/>
      <c r="H193" s="237">
        <v>0.0060000000000000001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161</v>
      </c>
      <c r="AU193" s="243" t="s">
        <v>84</v>
      </c>
      <c r="AV193" s="13" t="s">
        <v>84</v>
      </c>
      <c r="AW193" s="13" t="s">
        <v>31</v>
      </c>
      <c r="AX193" s="13" t="s">
        <v>74</v>
      </c>
      <c r="AY193" s="243" t="s">
        <v>153</v>
      </c>
    </row>
    <row r="194" s="13" customFormat="1">
      <c r="A194" s="13"/>
      <c r="B194" s="232"/>
      <c r="C194" s="233"/>
      <c r="D194" s="234" t="s">
        <v>161</v>
      </c>
      <c r="E194" s="235" t="s">
        <v>1</v>
      </c>
      <c r="F194" s="236" t="s">
        <v>1197</v>
      </c>
      <c r="G194" s="233"/>
      <c r="H194" s="237">
        <v>0.010999999999999999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161</v>
      </c>
      <c r="AU194" s="243" t="s">
        <v>84</v>
      </c>
      <c r="AV194" s="13" t="s">
        <v>84</v>
      </c>
      <c r="AW194" s="13" t="s">
        <v>31</v>
      </c>
      <c r="AX194" s="13" t="s">
        <v>74</v>
      </c>
      <c r="AY194" s="243" t="s">
        <v>153</v>
      </c>
    </row>
    <row r="195" s="13" customFormat="1">
      <c r="A195" s="13"/>
      <c r="B195" s="232"/>
      <c r="C195" s="233"/>
      <c r="D195" s="234" t="s">
        <v>161</v>
      </c>
      <c r="E195" s="235" t="s">
        <v>1</v>
      </c>
      <c r="F195" s="236" t="s">
        <v>1198</v>
      </c>
      <c r="G195" s="233"/>
      <c r="H195" s="237">
        <v>0.0070000000000000001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161</v>
      </c>
      <c r="AU195" s="243" t="s">
        <v>84</v>
      </c>
      <c r="AV195" s="13" t="s">
        <v>84</v>
      </c>
      <c r="AW195" s="13" t="s">
        <v>31</v>
      </c>
      <c r="AX195" s="13" t="s">
        <v>74</v>
      </c>
      <c r="AY195" s="243" t="s">
        <v>153</v>
      </c>
    </row>
    <row r="196" s="13" customFormat="1">
      <c r="A196" s="13"/>
      <c r="B196" s="232"/>
      <c r="C196" s="233"/>
      <c r="D196" s="234" t="s">
        <v>161</v>
      </c>
      <c r="E196" s="235" t="s">
        <v>1</v>
      </c>
      <c r="F196" s="236" t="s">
        <v>1199</v>
      </c>
      <c r="G196" s="233"/>
      <c r="H196" s="237">
        <v>0.002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161</v>
      </c>
      <c r="AU196" s="243" t="s">
        <v>84</v>
      </c>
      <c r="AV196" s="13" t="s">
        <v>84</v>
      </c>
      <c r="AW196" s="13" t="s">
        <v>31</v>
      </c>
      <c r="AX196" s="13" t="s">
        <v>74</v>
      </c>
      <c r="AY196" s="243" t="s">
        <v>153</v>
      </c>
    </row>
    <row r="197" s="14" customFormat="1">
      <c r="A197" s="14"/>
      <c r="B197" s="255"/>
      <c r="C197" s="256"/>
      <c r="D197" s="234" t="s">
        <v>161</v>
      </c>
      <c r="E197" s="257" t="s">
        <v>1</v>
      </c>
      <c r="F197" s="258" t="s">
        <v>247</v>
      </c>
      <c r="G197" s="256"/>
      <c r="H197" s="259">
        <v>0.026000000000000002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161</v>
      </c>
      <c r="AU197" s="265" t="s">
        <v>84</v>
      </c>
      <c r="AV197" s="14" t="s">
        <v>159</v>
      </c>
      <c r="AW197" s="14" t="s">
        <v>31</v>
      </c>
      <c r="AX197" s="14" t="s">
        <v>82</v>
      </c>
      <c r="AY197" s="265" t="s">
        <v>153</v>
      </c>
    </row>
    <row r="198" s="12" customFormat="1" ht="22.8" customHeight="1">
      <c r="A198" s="12"/>
      <c r="B198" s="202"/>
      <c r="C198" s="203"/>
      <c r="D198" s="204" t="s">
        <v>73</v>
      </c>
      <c r="E198" s="216" t="s">
        <v>168</v>
      </c>
      <c r="F198" s="216" t="s">
        <v>328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SUM(P199:P225)</f>
        <v>0</v>
      </c>
      <c r="Q198" s="210"/>
      <c r="R198" s="211">
        <f>SUM(R199:R225)</f>
        <v>12.754528819999999</v>
      </c>
      <c r="S198" s="210"/>
      <c r="T198" s="212">
        <f>SUM(T199:T225)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82</v>
      </c>
      <c r="AT198" s="214" t="s">
        <v>73</v>
      </c>
      <c r="AU198" s="214" t="s">
        <v>82</v>
      </c>
      <c r="AY198" s="213" t="s">
        <v>153</v>
      </c>
      <c r="BK198" s="215">
        <f>SUM(BK199:BK225)</f>
        <v>0</v>
      </c>
    </row>
    <row r="199" s="2" customFormat="1" ht="66.75" customHeight="1">
      <c r="A199" s="37"/>
      <c r="B199" s="38"/>
      <c r="C199" s="218" t="s">
        <v>242</v>
      </c>
      <c r="D199" s="218" t="s">
        <v>155</v>
      </c>
      <c r="E199" s="219" t="s">
        <v>1200</v>
      </c>
      <c r="F199" s="220" t="s">
        <v>1201</v>
      </c>
      <c r="G199" s="221" t="s">
        <v>171</v>
      </c>
      <c r="H199" s="222">
        <v>2.6000000000000001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39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159</v>
      </c>
      <c r="AT199" s="230" t="s">
        <v>155</v>
      </c>
      <c r="AU199" s="230" t="s">
        <v>84</v>
      </c>
      <c r="AY199" s="16" t="s">
        <v>153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82</v>
      </c>
      <c r="BK199" s="231">
        <f>ROUND(I199*H199,2)</f>
        <v>0</v>
      </c>
      <c r="BL199" s="16" t="s">
        <v>159</v>
      </c>
      <c r="BM199" s="230" t="s">
        <v>1202</v>
      </c>
    </row>
    <row r="200" s="13" customFormat="1">
      <c r="A200" s="13"/>
      <c r="B200" s="232"/>
      <c r="C200" s="233"/>
      <c r="D200" s="234" t="s">
        <v>161</v>
      </c>
      <c r="E200" s="235" t="s">
        <v>1</v>
      </c>
      <c r="F200" s="236" t="s">
        <v>1203</v>
      </c>
      <c r="G200" s="233"/>
      <c r="H200" s="237">
        <v>2.6000000000000001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161</v>
      </c>
      <c r="AU200" s="243" t="s">
        <v>84</v>
      </c>
      <c r="AV200" s="13" t="s">
        <v>84</v>
      </c>
      <c r="AW200" s="13" t="s">
        <v>31</v>
      </c>
      <c r="AX200" s="13" t="s">
        <v>82</v>
      </c>
      <c r="AY200" s="243" t="s">
        <v>153</v>
      </c>
    </row>
    <row r="201" s="2" customFormat="1" ht="66.75" customHeight="1">
      <c r="A201" s="37"/>
      <c r="B201" s="38"/>
      <c r="C201" s="218" t="s">
        <v>248</v>
      </c>
      <c r="D201" s="218" t="s">
        <v>155</v>
      </c>
      <c r="E201" s="219" t="s">
        <v>1204</v>
      </c>
      <c r="F201" s="220" t="s">
        <v>1205</v>
      </c>
      <c r="G201" s="221" t="s">
        <v>260</v>
      </c>
      <c r="H201" s="222">
        <v>7.0999999999999996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39</v>
      </c>
      <c r="O201" s="90"/>
      <c r="P201" s="228">
        <f>O201*H201</f>
        <v>0</v>
      </c>
      <c r="Q201" s="228">
        <v>0.00726</v>
      </c>
      <c r="R201" s="228">
        <f>Q201*H201</f>
        <v>0.051545999999999995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159</v>
      </c>
      <c r="AT201" s="230" t="s">
        <v>155</v>
      </c>
      <c r="AU201" s="230" t="s">
        <v>84</v>
      </c>
      <c r="AY201" s="16" t="s">
        <v>153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82</v>
      </c>
      <c r="BK201" s="231">
        <f>ROUND(I201*H201,2)</f>
        <v>0</v>
      </c>
      <c r="BL201" s="16" t="s">
        <v>159</v>
      </c>
      <c r="BM201" s="230" t="s">
        <v>1206</v>
      </c>
    </row>
    <row r="202" s="13" customFormat="1">
      <c r="A202" s="13"/>
      <c r="B202" s="232"/>
      <c r="C202" s="233"/>
      <c r="D202" s="234" t="s">
        <v>161</v>
      </c>
      <c r="E202" s="235" t="s">
        <v>1</v>
      </c>
      <c r="F202" s="236" t="s">
        <v>1207</v>
      </c>
      <c r="G202" s="233"/>
      <c r="H202" s="237">
        <v>7.0999999999999996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161</v>
      </c>
      <c r="AU202" s="243" t="s">
        <v>84</v>
      </c>
      <c r="AV202" s="13" t="s">
        <v>84</v>
      </c>
      <c r="AW202" s="13" t="s">
        <v>31</v>
      </c>
      <c r="AX202" s="13" t="s">
        <v>82</v>
      </c>
      <c r="AY202" s="243" t="s">
        <v>153</v>
      </c>
    </row>
    <row r="203" s="2" customFormat="1" ht="66.75" customHeight="1">
      <c r="A203" s="37"/>
      <c r="B203" s="38"/>
      <c r="C203" s="218" t="s">
        <v>253</v>
      </c>
      <c r="D203" s="218" t="s">
        <v>155</v>
      </c>
      <c r="E203" s="219" t="s">
        <v>1208</v>
      </c>
      <c r="F203" s="220" t="s">
        <v>1209</v>
      </c>
      <c r="G203" s="221" t="s">
        <v>260</v>
      </c>
      <c r="H203" s="222">
        <v>7.0999999999999996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39</v>
      </c>
      <c r="O203" s="90"/>
      <c r="P203" s="228">
        <f>O203*H203</f>
        <v>0</v>
      </c>
      <c r="Q203" s="228">
        <v>0.00085999999999999998</v>
      </c>
      <c r="R203" s="228">
        <f>Q203*H203</f>
        <v>0.0061059999999999994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159</v>
      </c>
      <c r="AT203" s="230" t="s">
        <v>155</v>
      </c>
      <c r="AU203" s="230" t="s">
        <v>84</v>
      </c>
      <c r="AY203" s="16" t="s">
        <v>153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82</v>
      </c>
      <c r="BK203" s="231">
        <f>ROUND(I203*H203,2)</f>
        <v>0</v>
      </c>
      <c r="BL203" s="16" t="s">
        <v>159</v>
      </c>
      <c r="BM203" s="230" t="s">
        <v>1210</v>
      </c>
    </row>
    <row r="204" s="13" customFormat="1">
      <c r="A204" s="13"/>
      <c r="B204" s="232"/>
      <c r="C204" s="233"/>
      <c r="D204" s="234" t="s">
        <v>161</v>
      </c>
      <c r="E204" s="235" t="s">
        <v>1</v>
      </c>
      <c r="F204" s="236" t="s">
        <v>1207</v>
      </c>
      <c r="G204" s="233"/>
      <c r="H204" s="237">
        <v>7.0999999999999996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161</v>
      </c>
      <c r="AU204" s="243" t="s">
        <v>84</v>
      </c>
      <c r="AV204" s="13" t="s">
        <v>84</v>
      </c>
      <c r="AW204" s="13" t="s">
        <v>31</v>
      </c>
      <c r="AX204" s="13" t="s">
        <v>82</v>
      </c>
      <c r="AY204" s="243" t="s">
        <v>153</v>
      </c>
    </row>
    <row r="205" s="2" customFormat="1" ht="89.25" customHeight="1">
      <c r="A205" s="37"/>
      <c r="B205" s="38"/>
      <c r="C205" s="218" t="s">
        <v>7</v>
      </c>
      <c r="D205" s="218" t="s">
        <v>155</v>
      </c>
      <c r="E205" s="219" t="s">
        <v>1211</v>
      </c>
      <c r="F205" s="220" t="s">
        <v>1212</v>
      </c>
      <c r="G205" s="221" t="s">
        <v>210</v>
      </c>
      <c r="H205" s="222">
        <v>0.051999999999999998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39</v>
      </c>
      <c r="O205" s="90"/>
      <c r="P205" s="228">
        <f>O205*H205</f>
        <v>0</v>
      </c>
      <c r="Q205" s="228">
        <v>1.03955</v>
      </c>
      <c r="R205" s="228">
        <f>Q205*H205</f>
        <v>0.054056599999999996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159</v>
      </c>
      <c r="AT205" s="230" t="s">
        <v>155</v>
      </c>
      <c r="AU205" s="230" t="s">
        <v>84</v>
      </c>
      <c r="AY205" s="16" t="s">
        <v>153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82</v>
      </c>
      <c r="BK205" s="231">
        <f>ROUND(I205*H205,2)</f>
        <v>0</v>
      </c>
      <c r="BL205" s="16" t="s">
        <v>159</v>
      </c>
      <c r="BM205" s="230" t="s">
        <v>1213</v>
      </c>
    </row>
    <row r="206" s="13" customFormat="1">
      <c r="A206" s="13"/>
      <c r="B206" s="232"/>
      <c r="C206" s="233"/>
      <c r="D206" s="234" t="s">
        <v>161</v>
      </c>
      <c r="E206" s="235" t="s">
        <v>1</v>
      </c>
      <c r="F206" s="236" t="s">
        <v>1214</v>
      </c>
      <c r="G206" s="233"/>
      <c r="H206" s="237">
        <v>0.051999999999999998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161</v>
      </c>
      <c r="AU206" s="243" t="s">
        <v>84</v>
      </c>
      <c r="AV206" s="13" t="s">
        <v>84</v>
      </c>
      <c r="AW206" s="13" t="s">
        <v>31</v>
      </c>
      <c r="AX206" s="13" t="s">
        <v>82</v>
      </c>
      <c r="AY206" s="243" t="s">
        <v>153</v>
      </c>
    </row>
    <row r="207" s="2" customFormat="1" ht="44.25" customHeight="1">
      <c r="A207" s="37"/>
      <c r="B207" s="38"/>
      <c r="C207" s="218" t="s">
        <v>263</v>
      </c>
      <c r="D207" s="218" t="s">
        <v>155</v>
      </c>
      <c r="E207" s="219" t="s">
        <v>366</v>
      </c>
      <c r="F207" s="220" t="s">
        <v>367</v>
      </c>
      <c r="G207" s="221" t="s">
        <v>171</v>
      </c>
      <c r="H207" s="222">
        <v>4.9429999999999996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39</v>
      </c>
      <c r="O207" s="90"/>
      <c r="P207" s="228">
        <f>O207*H207</f>
        <v>0</v>
      </c>
      <c r="Q207" s="228">
        <v>2.5143</v>
      </c>
      <c r="R207" s="228">
        <f>Q207*H207</f>
        <v>12.4281849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159</v>
      </c>
      <c r="AT207" s="230" t="s">
        <v>155</v>
      </c>
      <c r="AU207" s="230" t="s">
        <v>84</v>
      </c>
      <c r="AY207" s="16" t="s">
        <v>153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82</v>
      </c>
      <c r="BK207" s="231">
        <f>ROUND(I207*H207,2)</f>
        <v>0</v>
      </c>
      <c r="BL207" s="16" t="s">
        <v>159</v>
      </c>
      <c r="BM207" s="230" t="s">
        <v>1215</v>
      </c>
    </row>
    <row r="208" s="13" customFormat="1">
      <c r="A208" s="13"/>
      <c r="B208" s="232"/>
      <c r="C208" s="233"/>
      <c r="D208" s="234" t="s">
        <v>161</v>
      </c>
      <c r="E208" s="235" t="s">
        <v>1</v>
      </c>
      <c r="F208" s="236" t="s">
        <v>1216</v>
      </c>
      <c r="G208" s="233"/>
      <c r="H208" s="237">
        <v>0.84799999999999998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161</v>
      </c>
      <c r="AU208" s="243" t="s">
        <v>84</v>
      </c>
      <c r="AV208" s="13" t="s">
        <v>84</v>
      </c>
      <c r="AW208" s="13" t="s">
        <v>31</v>
      </c>
      <c r="AX208" s="13" t="s">
        <v>74</v>
      </c>
      <c r="AY208" s="243" t="s">
        <v>153</v>
      </c>
    </row>
    <row r="209" s="13" customFormat="1">
      <c r="A209" s="13"/>
      <c r="B209" s="232"/>
      <c r="C209" s="233"/>
      <c r="D209" s="234" t="s">
        <v>161</v>
      </c>
      <c r="E209" s="235" t="s">
        <v>1</v>
      </c>
      <c r="F209" s="236" t="s">
        <v>1217</v>
      </c>
      <c r="G209" s="233"/>
      <c r="H209" s="237">
        <v>1.9550000000000001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161</v>
      </c>
      <c r="AU209" s="243" t="s">
        <v>84</v>
      </c>
      <c r="AV209" s="13" t="s">
        <v>84</v>
      </c>
      <c r="AW209" s="13" t="s">
        <v>31</v>
      </c>
      <c r="AX209" s="13" t="s">
        <v>74</v>
      </c>
      <c r="AY209" s="243" t="s">
        <v>153</v>
      </c>
    </row>
    <row r="210" s="13" customFormat="1">
      <c r="A210" s="13"/>
      <c r="B210" s="232"/>
      <c r="C210" s="233"/>
      <c r="D210" s="234" t="s">
        <v>161</v>
      </c>
      <c r="E210" s="235" t="s">
        <v>1</v>
      </c>
      <c r="F210" s="236" t="s">
        <v>1218</v>
      </c>
      <c r="G210" s="233"/>
      <c r="H210" s="237">
        <v>2.1400000000000001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161</v>
      </c>
      <c r="AU210" s="243" t="s">
        <v>84</v>
      </c>
      <c r="AV210" s="13" t="s">
        <v>84</v>
      </c>
      <c r="AW210" s="13" t="s">
        <v>31</v>
      </c>
      <c r="AX210" s="13" t="s">
        <v>74</v>
      </c>
      <c r="AY210" s="243" t="s">
        <v>153</v>
      </c>
    </row>
    <row r="211" s="14" customFormat="1">
      <c r="A211" s="14"/>
      <c r="B211" s="255"/>
      <c r="C211" s="256"/>
      <c r="D211" s="234" t="s">
        <v>161</v>
      </c>
      <c r="E211" s="257" t="s">
        <v>1</v>
      </c>
      <c r="F211" s="258" t="s">
        <v>247</v>
      </c>
      <c r="G211" s="256"/>
      <c r="H211" s="259">
        <v>4.9429999999999996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5" t="s">
        <v>161</v>
      </c>
      <c r="AU211" s="265" t="s">
        <v>84</v>
      </c>
      <c r="AV211" s="14" t="s">
        <v>159</v>
      </c>
      <c r="AW211" s="14" t="s">
        <v>31</v>
      </c>
      <c r="AX211" s="14" t="s">
        <v>82</v>
      </c>
      <c r="AY211" s="265" t="s">
        <v>153</v>
      </c>
    </row>
    <row r="212" s="2" customFormat="1" ht="44.25" customHeight="1">
      <c r="A212" s="37"/>
      <c r="B212" s="38"/>
      <c r="C212" s="218" t="s">
        <v>268</v>
      </c>
      <c r="D212" s="218" t="s">
        <v>155</v>
      </c>
      <c r="E212" s="219" t="s">
        <v>377</v>
      </c>
      <c r="F212" s="220" t="s">
        <v>378</v>
      </c>
      <c r="G212" s="221" t="s">
        <v>260</v>
      </c>
      <c r="H212" s="222">
        <v>28.379999999999999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39</v>
      </c>
      <c r="O212" s="90"/>
      <c r="P212" s="228">
        <f>O212*H212</f>
        <v>0</v>
      </c>
      <c r="Q212" s="228">
        <v>0.00247</v>
      </c>
      <c r="R212" s="228">
        <f>Q212*H212</f>
        <v>0.070098599999999997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159</v>
      </c>
      <c r="AT212" s="230" t="s">
        <v>155</v>
      </c>
      <c r="AU212" s="230" t="s">
        <v>84</v>
      </c>
      <c r="AY212" s="16" t="s">
        <v>153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82</v>
      </c>
      <c r="BK212" s="231">
        <f>ROUND(I212*H212,2)</f>
        <v>0</v>
      </c>
      <c r="BL212" s="16" t="s">
        <v>159</v>
      </c>
      <c r="BM212" s="230" t="s">
        <v>1219</v>
      </c>
    </row>
    <row r="213" s="13" customFormat="1">
      <c r="A213" s="13"/>
      <c r="B213" s="232"/>
      <c r="C213" s="233"/>
      <c r="D213" s="234" t="s">
        <v>161</v>
      </c>
      <c r="E213" s="235" t="s">
        <v>1</v>
      </c>
      <c r="F213" s="236" t="s">
        <v>1220</v>
      </c>
      <c r="G213" s="233"/>
      <c r="H213" s="237">
        <v>6.5599999999999996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161</v>
      </c>
      <c r="AU213" s="243" t="s">
        <v>84</v>
      </c>
      <c r="AV213" s="13" t="s">
        <v>84</v>
      </c>
      <c r="AW213" s="13" t="s">
        <v>31</v>
      </c>
      <c r="AX213" s="13" t="s">
        <v>74</v>
      </c>
      <c r="AY213" s="243" t="s">
        <v>153</v>
      </c>
    </row>
    <row r="214" s="13" customFormat="1">
      <c r="A214" s="13"/>
      <c r="B214" s="232"/>
      <c r="C214" s="233"/>
      <c r="D214" s="234" t="s">
        <v>161</v>
      </c>
      <c r="E214" s="235" t="s">
        <v>1</v>
      </c>
      <c r="F214" s="236" t="s">
        <v>1221</v>
      </c>
      <c r="G214" s="233"/>
      <c r="H214" s="237">
        <v>11.220000000000001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161</v>
      </c>
      <c r="AU214" s="243" t="s">
        <v>84</v>
      </c>
      <c r="AV214" s="13" t="s">
        <v>84</v>
      </c>
      <c r="AW214" s="13" t="s">
        <v>31</v>
      </c>
      <c r="AX214" s="13" t="s">
        <v>74</v>
      </c>
      <c r="AY214" s="243" t="s">
        <v>153</v>
      </c>
    </row>
    <row r="215" s="13" customFormat="1">
      <c r="A215" s="13"/>
      <c r="B215" s="232"/>
      <c r="C215" s="233"/>
      <c r="D215" s="234" t="s">
        <v>161</v>
      </c>
      <c r="E215" s="235" t="s">
        <v>1</v>
      </c>
      <c r="F215" s="236" t="s">
        <v>1222</v>
      </c>
      <c r="G215" s="233"/>
      <c r="H215" s="237">
        <v>10.6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161</v>
      </c>
      <c r="AU215" s="243" t="s">
        <v>84</v>
      </c>
      <c r="AV215" s="13" t="s">
        <v>84</v>
      </c>
      <c r="AW215" s="13" t="s">
        <v>31</v>
      </c>
      <c r="AX215" s="13" t="s">
        <v>74</v>
      </c>
      <c r="AY215" s="243" t="s">
        <v>153</v>
      </c>
    </row>
    <row r="216" s="14" customFormat="1">
      <c r="A216" s="14"/>
      <c r="B216" s="255"/>
      <c r="C216" s="256"/>
      <c r="D216" s="234" t="s">
        <v>161</v>
      </c>
      <c r="E216" s="257" t="s">
        <v>1</v>
      </c>
      <c r="F216" s="258" t="s">
        <v>247</v>
      </c>
      <c r="G216" s="256"/>
      <c r="H216" s="259">
        <v>28.380000000000003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161</v>
      </c>
      <c r="AU216" s="265" t="s">
        <v>84</v>
      </c>
      <c r="AV216" s="14" t="s">
        <v>159</v>
      </c>
      <c r="AW216" s="14" t="s">
        <v>31</v>
      </c>
      <c r="AX216" s="14" t="s">
        <v>82</v>
      </c>
      <c r="AY216" s="265" t="s">
        <v>153</v>
      </c>
    </row>
    <row r="217" s="2" customFormat="1" ht="44.25" customHeight="1">
      <c r="A217" s="37"/>
      <c r="B217" s="38"/>
      <c r="C217" s="218" t="s">
        <v>274</v>
      </c>
      <c r="D217" s="218" t="s">
        <v>155</v>
      </c>
      <c r="E217" s="219" t="s">
        <v>384</v>
      </c>
      <c r="F217" s="220" t="s">
        <v>385</v>
      </c>
      <c r="G217" s="221" t="s">
        <v>260</v>
      </c>
      <c r="H217" s="222">
        <v>28.379999999999999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39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159</v>
      </c>
      <c r="AT217" s="230" t="s">
        <v>155</v>
      </c>
      <c r="AU217" s="230" t="s">
        <v>84</v>
      </c>
      <c r="AY217" s="16" t="s">
        <v>153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82</v>
      </c>
      <c r="BK217" s="231">
        <f>ROUND(I217*H217,2)</f>
        <v>0</v>
      </c>
      <c r="BL217" s="16" t="s">
        <v>159</v>
      </c>
      <c r="BM217" s="230" t="s">
        <v>1223</v>
      </c>
    </row>
    <row r="218" s="13" customFormat="1">
      <c r="A218" s="13"/>
      <c r="B218" s="232"/>
      <c r="C218" s="233"/>
      <c r="D218" s="234" t="s">
        <v>161</v>
      </c>
      <c r="E218" s="235" t="s">
        <v>1</v>
      </c>
      <c r="F218" s="236" t="s">
        <v>1220</v>
      </c>
      <c r="G218" s="233"/>
      <c r="H218" s="237">
        <v>6.5599999999999996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161</v>
      </c>
      <c r="AU218" s="243" t="s">
        <v>84</v>
      </c>
      <c r="AV218" s="13" t="s">
        <v>84</v>
      </c>
      <c r="AW218" s="13" t="s">
        <v>31</v>
      </c>
      <c r="AX218" s="13" t="s">
        <v>74</v>
      </c>
      <c r="AY218" s="243" t="s">
        <v>153</v>
      </c>
    </row>
    <row r="219" s="13" customFormat="1">
      <c r="A219" s="13"/>
      <c r="B219" s="232"/>
      <c r="C219" s="233"/>
      <c r="D219" s="234" t="s">
        <v>161</v>
      </c>
      <c r="E219" s="235" t="s">
        <v>1</v>
      </c>
      <c r="F219" s="236" t="s">
        <v>1221</v>
      </c>
      <c r="G219" s="233"/>
      <c r="H219" s="237">
        <v>11.220000000000001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161</v>
      </c>
      <c r="AU219" s="243" t="s">
        <v>84</v>
      </c>
      <c r="AV219" s="13" t="s">
        <v>84</v>
      </c>
      <c r="AW219" s="13" t="s">
        <v>31</v>
      </c>
      <c r="AX219" s="13" t="s">
        <v>74</v>
      </c>
      <c r="AY219" s="243" t="s">
        <v>153</v>
      </c>
    </row>
    <row r="220" s="13" customFormat="1">
      <c r="A220" s="13"/>
      <c r="B220" s="232"/>
      <c r="C220" s="233"/>
      <c r="D220" s="234" t="s">
        <v>161</v>
      </c>
      <c r="E220" s="235" t="s">
        <v>1</v>
      </c>
      <c r="F220" s="236" t="s">
        <v>1222</v>
      </c>
      <c r="G220" s="233"/>
      <c r="H220" s="237">
        <v>10.6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161</v>
      </c>
      <c r="AU220" s="243" t="s">
        <v>84</v>
      </c>
      <c r="AV220" s="13" t="s">
        <v>84</v>
      </c>
      <c r="AW220" s="13" t="s">
        <v>31</v>
      </c>
      <c r="AX220" s="13" t="s">
        <v>74</v>
      </c>
      <c r="AY220" s="243" t="s">
        <v>153</v>
      </c>
    </row>
    <row r="221" s="14" customFormat="1">
      <c r="A221" s="14"/>
      <c r="B221" s="255"/>
      <c r="C221" s="256"/>
      <c r="D221" s="234" t="s">
        <v>161</v>
      </c>
      <c r="E221" s="257" t="s">
        <v>1</v>
      </c>
      <c r="F221" s="258" t="s">
        <v>247</v>
      </c>
      <c r="G221" s="256"/>
      <c r="H221" s="259">
        <v>28.380000000000003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161</v>
      </c>
      <c r="AU221" s="265" t="s">
        <v>84</v>
      </c>
      <c r="AV221" s="14" t="s">
        <v>159</v>
      </c>
      <c r="AW221" s="14" t="s">
        <v>31</v>
      </c>
      <c r="AX221" s="14" t="s">
        <v>82</v>
      </c>
      <c r="AY221" s="265" t="s">
        <v>153</v>
      </c>
    </row>
    <row r="222" s="2" customFormat="1" ht="33" customHeight="1">
      <c r="A222" s="37"/>
      <c r="B222" s="38"/>
      <c r="C222" s="218" t="s">
        <v>279</v>
      </c>
      <c r="D222" s="218" t="s">
        <v>155</v>
      </c>
      <c r="E222" s="219" t="s">
        <v>395</v>
      </c>
      <c r="F222" s="220" t="s">
        <v>396</v>
      </c>
      <c r="G222" s="221" t="s">
        <v>210</v>
      </c>
      <c r="H222" s="222">
        <v>0.13600000000000001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39</v>
      </c>
      <c r="O222" s="90"/>
      <c r="P222" s="228">
        <f>O222*H222</f>
        <v>0</v>
      </c>
      <c r="Q222" s="228">
        <v>1.06277</v>
      </c>
      <c r="R222" s="228">
        <f>Q222*H222</f>
        <v>0.14453672000000001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159</v>
      </c>
      <c r="AT222" s="230" t="s">
        <v>155</v>
      </c>
      <c r="AU222" s="230" t="s">
        <v>84</v>
      </c>
      <c r="AY222" s="16" t="s">
        <v>153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82</v>
      </c>
      <c r="BK222" s="231">
        <f>ROUND(I222*H222,2)</f>
        <v>0</v>
      </c>
      <c r="BL222" s="16" t="s">
        <v>159</v>
      </c>
      <c r="BM222" s="230" t="s">
        <v>1224</v>
      </c>
    </row>
    <row r="223" s="13" customFormat="1">
      <c r="A223" s="13"/>
      <c r="B223" s="232"/>
      <c r="C223" s="233"/>
      <c r="D223" s="234" t="s">
        <v>161</v>
      </c>
      <c r="E223" s="235" t="s">
        <v>1</v>
      </c>
      <c r="F223" s="236" t="s">
        <v>1225</v>
      </c>
      <c r="G223" s="233"/>
      <c r="H223" s="237">
        <v>0.048000000000000001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161</v>
      </c>
      <c r="AU223" s="243" t="s">
        <v>84</v>
      </c>
      <c r="AV223" s="13" t="s">
        <v>84</v>
      </c>
      <c r="AW223" s="13" t="s">
        <v>31</v>
      </c>
      <c r="AX223" s="13" t="s">
        <v>74</v>
      </c>
      <c r="AY223" s="243" t="s">
        <v>153</v>
      </c>
    </row>
    <row r="224" s="13" customFormat="1">
      <c r="A224" s="13"/>
      <c r="B224" s="232"/>
      <c r="C224" s="233"/>
      <c r="D224" s="234" t="s">
        <v>161</v>
      </c>
      <c r="E224" s="235" t="s">
        <v>1</v>
      </c>
      <c r="F224" s="236" t="s">
        <v>1226</v>
      </c>
      <c r="G224" s="233"/>
      <c r="H224" s="237">
        <v>0.087999999999999995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161</v>
      </c>
      <c r="AU224" s="243" t="s">
        <v>84</v>
      </c>
      <c r="AV224" s="13" t="s">
        <v>84</v>
      </c>
      <c r="AW224" s="13" t="s">
        <v>31</v>
      </c>
      <c r="AX224" s="13" t="s">
        <v>74</v>
      </c>
      <c r="AY224" s="243" t="s">
        <v>153</v>
      </c>
    </row>
    <row r="225" s="14" customFormat="1">
      <c r="A225" s="14"/>
      <c r="B225" s="255"/>
      <c r="C225" s="256"/>
      <c r="D225" s="234" t="s">
        <v>161</v>
      </c>
      <c r="E225" s="257" t="s">
        <v>1</v>
      </c>
      <c r="F225" s="258" t="s">
        <v>247</v>
      </c>
      <c r="G225" s="256"/>
      <c r="H225" s="259">
        <v>0.13600000000000001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161</v>
      </c>
      <c r="AU225" s="265" t="s">
        <v>84</v>
      </c>
      <c r="AV225" s="14" t="s">
        <v>159</v>
      </c>
      <c r="AW225" s="14" t="s">
        <v>31</v>
      </c>
      <c r="AX225" s="14" t="s">
        <v>82</v>
      </c>
      <c r="AY225" s="265" t="s">
        <v>153</v>
      </c>
    </row>
    <row r="226" s="12" customFormat="1" ht="22.8" customHeight="1">
      <c r="A226" s="12"/>
      <c r="B226" s="202"/>
      <c r="C226" s="203"/>
      <c r="D226" s="204" t="s">
        <v>73</v>
      </c>
      <c r="E226" s="216" t="s">
        <v>159</v>
      </c>
      <c r="F226" s="216" t="s">
        <v>400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SUM(P227:P233)</f>
        <v>0</v>
      </c>
      <c r="Q226" s="210"/>
      <c r="R226" s="211">
        <f>SUM(R227:R233)</f>
        <v>24.3516288</v>
      </c>
      <c r="S226" s="210"/>
      <c r="T226" s="212">
        <f>SUM(T227:T233)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82</v>
      </c>
      <c r="AT226" s="214" t="s">
        <v>73</v>
      </c>
      <c r="AU226" s="214" t="s">
        <v>82</v>
      </c>
      <c r="AY226" s="213" t="s">
        <v>153</v>
      </c>
      <c r="BK226" s="215">
        <f>SUM(BK227:BK233)</f>
        <v>0</v>
      </c>
    </row>
    <row r="227" s="2" customFormat="1" ht="33" customHeight="1">
      <c r="A227" s="37"/>
      <c r="B227" s="38"/>
      <c r="C227" s="218" t="s">
        <v>284</v>
      </c>
      <c r="D227" s="218" t="s">
        <v>155</v>
      </c>
      <c r="E227" s="219" t="s">
        <v>1227</v>
      </c>
      <c r="F227" s="220" t="s">
        <v>1228</v>
      </c>
      <c r="G227" s="221" t="s">
        <v>171</v>
      </c>
      <c r="H227" s="222">
        <v>3.3999999999999999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39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159</v>
      </c>
      <c r="AT227" s="230" t="s">
        <v>155</v>
      </c>
      <c r="AU227" s="230" t="s">
        <v>84</v>
      </c>
      <c r="AY227" s="16" t="s">
        <v>153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82</v>
      </c>
      <c r="BK227" s="231">
        <f>ROUND(I227*H227,2)</f>
        <v>0</v>
      </c>
      <c r="BL227" s="16" t="s">
        <v>159</v>
      </c>
      <c r="BM227" s="230" t="s">
        <v>1229</v>
      </c>
    </row>
    <row r="228" s="13" customFormat="1">
      <c r="A228" s="13"/>
      <c r="B228" s="232"/>
      <c r="C228" s="233"/>
      <c r="D228" s="234" t="s">
        <v>161</v>
      </c>
      <c r="E228" s="235" t="s">
        <v>1</v>
      </c>
      <c r="F228" s="236" t="s">
        <v>1230</v>
      </c>
      <c r="G228" s="233"/>
      <c r="H228" s="237">
        <v>9.6999999999999993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161</v>
      </c>
      <c r="AU228" s="243" t="s">
        <v>84</v>
      </c>
      <c r="AV228" s="13" t="s">
        <v>84</v>
      </c>
      <c r="AW228" s="13" t="s">
        <v>31</v>
      </c>
      <c r="AX228" s="13" t="s">
        <v>74</v>
      </c>
      <c r="AY228" s="243" t="s">
        <v>153</v>
      </c>
    </row>
    <row r="229" s="13" customFormat="1">
      <c r="A229" s="13"/>
      <c r="B229" s="232"/>
      <c r="C229" s="233"/>
      <c r="D229" s="234" t="s">
        <v>161</v>
      </c>
      <c r="E229" s="235" t="s">
        <v>1</v>
      </c>
      <c r="F229" s="236" t="s">
        <v>1231</v>
      </c>
      <c r="G229" s="233"/>
      <c r="H229" s="237">
        <v>3.3999999999999999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161</v>
      </c>
      <c r="AU229" s="243" t="s">
        <v>84</v>
      </c>
      <c r="AV229" s="13" t="s">
        <v>84</v>
      </c>
      <c r="AW229" s="13" t="s">
        <v>31</v>
      </c>
      <c r="AX229" s="13" t="s">
        <v>82</v>
      </c>
      <c r="AY229" s="243" t="s">
        <v>153</v>
      </c>
    </row>
    <row r="230" s="2" customFormat="1" ht="44.25" customHeight="1">
      <c r="A230" s="37"/>
      <c r="B230" s="38"/>
      <c r="C230" s="218" t="s">
        <v>290</v>
      </c>
      <c r="D230" s="218" t="s">
        <v>155</v>
      </c>
      <c r="E230" s="219" t="s">
        <v>1232</v>
      </c>
      <c r="F230" s="220" t="s">
        <v>1233</v>
      </c>
      <c r="G230" s="221" t="s">
        <v>171</v>
      </c>
      <c r="H230" s="222">
        <v>2.5800000000000001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39</v>
      </c>
      <c r="O230" s="90"/>
      <c r="P230" s="228">
        <f>O230*H230</f>
        <v>0</v>
      </c>
      <c r="Q230" s="228">
        <v>2.83331</v>
      </c>
      <c r="R230" s="228">
        <f>Q230*H230</f>
        <v>7.3099398000000004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159</v>
      </c>
      <c r="AT230" s="230" t="s">
        <v>155</v>
      </c>
      <c r="AU230" s="230" t="s">
        <v>84</v>
      </c>
      <c r="AY230" s="16" t="s">
        <v>153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82</v>
      </c>
      <c r="BK230" s="231">
        <f>ROUND(I230*H230,2)</f>
        <v>0</v>
      </c>
      <c r="BL230" s="16" t="s">
        <v>159</v>
      </c>
      <c r="BM230" s="230" t="s">
        <v>1234</v>
      </c>
    </row>
    <row r="231" s="13" customFormat="1">
      <c r="A231" s="13"/>
      <c r="B231" s="232"/>
      <c r="C231" s="233"/>
      <c r="D231" s="234" t="s">
        <v>161</v>
      </c>
      <c r="E231" s="235" t="s">
        <v>1</v>
      </c>
      <c r="F231" s="236" t="s">
        <v>1235</v>
      </c>
      <c r="G231" s="233"/>
      <c r="H231" s="237">
        <v>2.5800000000000001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161</v>
      </c>
      <c r="AU231" s="243" t="s">
        <v>84</v>
      </c>
      <c r="AV231" s="13" t="s">
        <v>84</v>
      </c>
      <c r="AW231" s="13" t="s">
        <v>31</v>
      </c>
      <c r="AX231" s="13" t="s">
        <v>82</v>
      </c>
      <c r="AY231" s="243" t="s">
        <v>153</v>
      </c>
    </row>
    <row r="232" s="2" customFormat="1" ht="44.25" customHeight="1">
      <c r="A232" s="37"/>
      <c r="B232" s="38"/>
      <c r="C232" s="218" t="s">
        <v>295</v>
      </c>
      <c r="D232" s="218" t="s">
        <v>155</v>
      </c>
      <c r="E232" s="219" t="s">
        <v>1236</v>
      </c>
      <c r="F232" s="220" t="s">
        <v>1237</v>
      </c>
      <c r="G232" s="221" t="s">
        <v>260</v>
      </c>
      <c r="H232" s="222">
        <v>20.699999999999999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39</v>
      </c>
      <c r="O232" s="90"/>
      <c r="P232" s="228">
        <f>O232*H232</f>
        <v>0</v>
      </c>
      <c r="Q232" s="228">
        <v>0.82326999999999995</v>
      </c>
      <c r="R232" s="228">
        <f>Q232*H232</f>
        <v>17.041688999999998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159</v>
      </c>
      <c r="AT232" s="230" t="s">
        <v>155</v>
      </c>
      <c r="AU232" s="230" t="s">
        <v>84</v>
      </c>
      <c r="AY232" s="16" t="s">
        <v>153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82</v>
      </c>
      <c r="BK232" s="231">
        <f>ROUND(I232*H232,2)</f>
        <v>0</v>
      </c>
      <c r="BL232" s="16" t="s">
        <v>159</v>
      </c>
      <c r="BM232" s="230" t="s">
        <v>1238</v>
      </c>
    </row>
    <row r="233" s="13" customFormat="1">
      <c r="A233" s="13"/>
      <c r="B233" s="232"/>
      <c r="C233" s="233"/>
      <c r="D233" s="234" t="s">
        <v>161</v>
      </c>
      <c r="E233" s="235" t="s">
        <v>1</v>
      </c>
      <c r="F233" s="236" t="s">
        <v>1239</v>
      </c>
      <c r="G233" s="233"/>
      <c r="H233" s="237">
        <v>20.699999999999999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161</v>
      </c>
      <c r="AU233" s="243" t="s">
        <v>84</v>
      </c>
      <c r="AV233" s="13" t="s">
        <v>84</v>
      </c>
      <c r="AW233" s="13" t="s">
        <v>31</v>
      </c>
      <c r="AX233" s="13" t="s">
        <v>82</v>
      </c>
      <c r="AY233" s="243" t="s">
        <v>153</v>
      </c>
    </row>
    <row r="234" s="12" customFormat="1" ht="22.8" customHeight="1">
      <c r="A234" s="12"/>
      <c r="B234" s="202"/>
      <c r="C234" s="203"/>
      <c r="D234" s="204" t="s">
        <v>73</v>
      </c>
      <c r="E234" s="216" t="s">
        <v>182</v>
      </c>
      <c r="F234" s="216" t="s">
        <v>467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SUM(P235:P239)</f>
        <v>0</v>
      </c>
      <c r="Q234" s="210"/>
      <c r="R234" s="211">
        <f>SUM(R235:R239)</f>
        <v>0.67167620000000006</v>
      </c>
      <c r="S234" s="210"/>
      <c r="T234" s="212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82</v>
      </c>
      <c r="AT234" s="214" t="s">
        <v>73</v>
      </c>
      <c r="AU234" s="214" t="s">
        <v>82</v>
      </c>
      <c r="AY234" s="213" t="s">
        <v>153</v>
      </c>
      <c r="BK234" s="215">
        <f>SUM(BK235:BK239)</f>
        <v>0</v>
      </c>
    </row>
    <row r="235" s="2" customFormat="1" ht="66.75" customHeight="1">
      <c r="A235" s="37"/>
      <c r="B235" s="38"/>
      <c r="C235" s="218" t="s">
        <v>299</v>
      </c>
      <c r="D235" s="218" t="s">
        <v>155</v>
      </c>
      <c r="E235" s="219" t="s">
        <v>490</v>
      </c>
      <c r="F235" s="220" t="s">
        <v>491</v>
      </c>
      <c r="G235" s="221" t="s">
        <v>171</v>
      </c>
      <c r="H235" s="222">
        <v>0.26000000000000001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39</v>
      </c>
      <c r="O235" s="90"/>
      <c r="P235" s="228">
        <f>O235*H235</f>
        <v>0</v>
      </c>
      <c r="Q235" s="228">
        <v>2.5833699999999999</v>
      </c>
      <c r="R235" s="228">
        <f>Q235*H235</f>
        <v>0.67167620000000006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159</v>
      </c>
      <c r="AT235" s="230" t="s">
        <v>155</v>
      </c>
      <c r="AU235" s="230" t="s">
        <v>84</v>
      </c>
      <c r="AY235" s="16" t="s">
        <v>153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82</v>
      </c>
      <c r="BK235" s="231">
        <f>ROUND(I235*H235,2)</f>
        <v>0</v>
      </c>
      <c r="BL235" s="16" t="s">
        <v>159</v>
      </c>
      <c r="BM235" s="230" t="s">
        <v>1240</v>
      </c>
    </row>
    <row r="236" s="13" customFormat="1">
      <c r="A236" s="13"/>
      <c r="B236" s="232"/>
      <c r="C236" s="233"/>
      <c r="D236" s="234" t="s">
        <v>161</v>
      </c>
      <c r="E236" s="235" t="s">
        <v>1</v>
      </c>
      <c r="F236" s="236" t="s">
        <v>1241</v>
      </c>
      <c r="G236" s="233"/>
      <c r="H236" s="237">
        <v>0.089999999999999997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161</v>
      </c>
      <c r="AU236" s="243" t="s">
        <v>84</v>
      </c>
      <c r="AV236" s="13" t="s">
        <v>84</v>
      </c>
      <c r="AW236" s="13" t="s">
        <v>31</v>
      </c>
      <c r="AX236" s="13" t="s">
        <v>74</v>
      </c>
      <c r="AY236" s="243" t="s">
        <v>153</v>
      </c>
    </row>
    <row r="237" s="13" customFormat="1">
      <c r="A237" s="13"/>
      <c r="B237" s="232"/>
      <c r="C237" s="233"/>
      <c r="D237" s="234" t="s">
        <v>161</v>
      </c>
      <c r="E237" s="235" t="s">
        <v>1</v>
      </c>
      <c r="F237" s="236" t="s">
        <v>1242</v>
      </c>
      <c r="G237" s="233"/>
      <c r="H237" s="237">
        <v>0.11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161</v>
      </c>
      <c r="AU237" s="243" t="s">
        <v>84</v>
      </c>
      <c r="AV237" s="13" t="s">
        <v>84</v>
      </c>
      <c r="AW237" s="13" t="s">
        <v>31</v>
      </c>
      <c r="AX237" s="13" t="s">
        <v>74</v>
      </c>
      <c r="AY237" s="243" t="s">
        <v>153</v>
      </c>
    </row>
    <row r="238" s="13" customFormat="1">
      <c r="A238" s="13"/>
      <c r="B238" s="232"/>
      <c r="C238" s="233"/>
      <c r="D238" s="234" t="s">
        <v>161</v>
      </c>
      <c r="E238" s="235" t="s">
        <v>1</v>
      </c>
      <c r="F238" s="236" t="s">
        <v>1243</v>
      </c>
      <c r="G238" s="233"/>
      <c r="H238" s="237">
        <v>0.059999999999999998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161</v>
      </c>
      <c r="AU238" s="243" t="s">
        <v>84</v>
      </c>
      <c r="AV238" s="13" t="s">
        <v>84</v>
      </c>
      <c r="AW238" s="13" t="s">
        <v>31</v>
      </c>
      <c r="AX238" s="13" t="s">
        <v>74</v>
      </c>
      <c r="AY238" s="243" t="s">
        <v>153</v>
      </c>
    </row>
    <row r="239" s="14" customFormat="1">
      <c r="A239" s="14"/>
      <c r="B239" s="255"/>
      <c r="C239" s="256"/>
      <c r="D239" s="234" t="s">
        <v>161</v>
      </c>
      <c r="E239" s="257" t="s">
        <v>1</v>
      </c>
      <c r="F239" s="258" t="s">
        <v>247</v>
      </c>
      <c r="G239" s="256"/>
      <c r="H239" s="259">
        <v>0.26000000000000001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5" t="s">
        <v>161</v>
      </c>
      <c r="AU239" s="265" t="s">
        <v>84</v>
      </c>
      <c r="AV239" s="14" t="s">
        <v>159</v>
      </c>
      <c r="AW239" s="14" t="s">
        <v>31</v>
      </c>
      <c r="AX239" s="14" t="s">
        <v>82</v>
      </c>
      <c r="AY239" s="265" t="s">
        <v>153</v>
      </c>
    </row>
    <row r="240" s="12" customFormat="1" ht="22.8" customHeight="1">
      <c r="A240" s="12"/>
      <c r="B240" s="202"/>
      <c r="C240" s="203"/>
      <c r="D240" s="204" t="s">
        <v>73</v>
      </c>
      <c r="E240" s="216" t="s">
        <v>192</v>
      </c>
      <c r="F240" s="216" t="s">
        <v>1079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SUM(P241:P291)</f>
        <v>0</v>
      </c>
      <c r="Q240" s="210"/>
      <c r="R240" s="211">
        <f>SUM(R241:R291)</f>
        <v>15.942270310000001</v>
      </c>
      <c r="S240" s="210"/>
      <c r="T240" s="212">
        <f>SUM(T241:T291)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82</v>
      </c>
      <c r="AT240" s="214" t="s">
        <v>73</v>
      </c>
      <c r="AU240" s="214" t="s">
        <v>82</v>
      </c>
      <c r="AY240" s="213" t="s">
        <v>153</v>
      </c>
      <c r="BK240" s="215">
        <f>SUM(BK241:BK291)</f>
        <v>0</v>
      </c>
    </row>
    <row r="241" s="2" customFormat="1" ht="33" customHeight="1">
      <c r="A241" s="37"/>
      <c r="B241" s="38"/>
      <c r="C241" s="218" t="s">
        <v>304</v>
      </c>
      <c r="D241" s="218" t="s">
        <v>155</v>
      </c>
      <c r="E241" s="219" t="s">
        <v>1244</v>
      </c>
      <c r="F241" s="220" t="s">
        <v>1245</v>
      </c>
      <c r="G241" s="221" t="s">
        <v>287</v>
      </c>
      <c r="H241" s="222">
        <v>25.5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39</v>
      </c>
      <c r="O241" s="90"/>
      <c r="P241" s="228">
        <f>O241*H241</f>
        <v>0</v>
      </c>
      <c r="Q241" s="228">
        <v>1.0000000000000001E-05</v>
      </c>
      <c r="R241" s="228">
        <f>Q241*H241</f>
        <v>0.00025500000000000002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159</v>
      </c>
      <c r="AT241" s="230" t="s">
        <v>155</v>
      </c>
      <c r="AU241" s="230" t="s">
        <v>84</v>
      </c>
      <c r="AY241" s="16" t="s">
        <v>153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82</v>
      </c>
      <c r="BK241" s="231">
        <f>ROUND(I241*H241,2)</f>
        <v>0</v>
      </c>
      <c r="BL241" s="16" t="s">
        <v>159</v>
      </c>
      <c r="BM241" s="230" t="s">
        <v>1246</v>
      </c>
    </row>
    <row r="242" s="13" customFormat="1">
      <c r="A242" s="13"/>
      <c r="B242" s="232"/>
      <c r="C242" s="233"/>
      <c r="D242" s="234" t="s">
        <v>161</v>
      </c>
      <c r="E242" s="235" t="s">
        <v>1</v>
      </c>
      <c r="F242" s="236" t="s">
        <v>1247</v>
      </c>
      <c r="G242" s="233"/>
      <c r="H242" s="237">
        <v>20.5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161</v>
      </c>
      <c r="AU242" s="243" t="s">
        <v>84</v>
      </c>
      <c r="AV242" s="13" t="s">
        <v>84</v>
      </c>
      <c r="AW242" s="13" t="s">
        <v>31</v>
      </c>
      <c r="AX242" s="13" t="s">
        <v>74</v>
      </c>
      <c r="AY242" s="243" t="s">
        <v>153</v>
      </c>
    </row>
    <row r="243" s="13" customFormat="1">
      <c r="A243" s="13"/>
      <c r="B243" s="232"/>
      <c r="C243" s="233"/>
      <c r="D243" s="234" t="s">
        <v>161</v>
      </c>
      <c r="E243" s="235" t="s">
        <v>1</v>
      </c>
      <c r="F243" s="236" t="s">
        <v>1248</v>
      </c>
      <c r="G243" s="233"/>
      <c r="H243" s="237">
        <v>3.7999999999999998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161</v>
      </c>
      <c r="AU243" s="243" t="s">
        <v>84</v>
      </c>
      <c r="AV243" s="13" t="s">
        <v>84</v>
      </c>
      <c r="AW243" s="13" t="s">
        <v>31</v>
      </c>
      <c r="AX243" s="13" t="s">
        <v>74</v>
      </c>
      <c r="AY243" s="243" t="s">
        <v>153</v>
      </c>
    </row>
    <row r="244" s="13" customFormat="1">
      <c r="A244" s="13"/>
      <c r="B244" s="232"/>
      <c r="C244" s="233"/>
      <c r="D244" s="234" t="s">
        <v>161</v>
      </c>
      <c r="E244" s="235" t="s">
        <v>1</v>
      </c>
      <c r="F244" s="236" t="s">
        <v>1249</v>
      </c>
      <c r="G244" s="233"/>
      <c r="H244" s="237">
        <v>1.2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161</v>
      </c>
      <c r="AU244" s="243" t="s">
        <v>84</v>
      </c>
      <c r="AV244" s="13" t="s">
        <v>84</v>
      </c>
      <c r="AW244" s="13" t="s">
        <v>31</v>
      </c>
      <c r="AX244" s="13" t="s">
        <v>74</v>
      </c>
      <c r="AY244" s="243" t="s">
        <v>153</v>
      </c>
    </row>
    <row r="245" s="14" customFormat="1">
      <c r="A245" s="14"/>
      <c r="B245" s="255"/>
      <c r="C245" s="256"/>
      <c r="D245" s="234" t="s">
        <v>161</v>
      </c>
      <c r="E245" s="257" t="s">
        <v>1</v>
      </c>
      <c r="F245" s="258" t="s">
        <v>247</v>
      </c>
      <c r="G245" s="256"/>
      <c r="H245" s="259">
        <v>25.5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161</v>
      </c>
      <c r="AU245" s="265" t="s">
        <v>84</v>
      </c>
      <c r="AV245" s="14" t="s">
        <v>159</v>
      </c>
      <c r="AW245" s="14" t="s">
        <v>31</v>
      </c>
      <c r="AX245" s="14" t="s">
        <v>82</v>
      </c>
      <c r="AY245" s="265" t="s">
        <v>153</v>
      </c>
    </row>
    <row r="246" s="2" customFormat="1" ht="33" customHeight="1">
      <c r="A246" s="37"/>
      <c r="B246" s="38"/>
      <c r="C246" s="218" t="s">
        <v>309</v>
      </c>
      <c r="D246" s="218" t="s">
        <v>155</v>
      </c>
      <c r="E246" s="219" t="s">
        <v>1080</v>
      </c>
      <c r="F246" s="220" t="s">
        <v>1081</v>
      </c>
      <c r="G246" s="221" t="s">
        <v>287</v>
      </c>
      <c r="H246" s="222">
        <v>24.100000000000001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39</v>
      </c>
      <c r="O246" s="90"/>
      <c r="P246" s="228">
        <f>O246*H246</f>
        <v>0</v>
      </c>
      <c r="Q246" s="228">
        <v>1.0000000000000001E-05</v>
      </c>
      <c r="R246" s="228">
        <f>Q246*H246</f>
        <v>0.00024100000000000003</v>
      </c>
      <c r="S246" s="228">
        <v>0</v>
      </c>
      <c r="T246" s="22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159</v>
      </c>
      <c r="AT246" s="230" t="s">
        <v>155</v>
      </c>
      <c r="AU246" s="230" t="s">
        <v>84</v>
      </c>
      <c r="AY246" s="16" t="s">
        <v>153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82</v>
      </c>
      <c r="BK246" s="231">
        <f>ROUND(I246*H246,2)</f>
        <v>0</v>
      </c>
      <c r="BL246" s="16" t="s">
        <v>159</v>
      </c>
      <c r="BM246" s="230" t="s">
        <v>1250</v>
      </c>
    </row>
    <row r="247" s="13" customFormat="1">
      <c r="A247" s="13"/>
      <c r="B247" s="232"/>
      <c r="C247" s="233"/>
      <c r="D247" s="234" t="s">
        <v>161</v>
      </c>
      <c r="E247" s="235" t="s">
        <v>1</v>
      </c>
      <c r="F247" s="236" t="s">
        <v>1251</v>
      </c>
      <c r="G247" s="233"/>
      <c r="H247" s="237">
        <v>24.100000000000001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161</v>
      </c>
      <c r="AU247" s="243" t="s">
        <v>84</v>
      </c>
      <c r="AV247" s="13" t="s">
        <v>84</v>
      </c>
      <c r="AW247" s="13" t="s">
        <v>31</v>
      </c>
      <c r="AX247" s="13" t="s">
        <v>82</v>
      </c>
      <c r="AY247" s="243" t="s">
        <v>153</v>
      </c>
    </row>
    <row r="248" s="2" customFormat="1" ht="33" customHeight="1">
      <c r="A248" s="37"/>
      <c r="B248" s="38"/>
      <c r="C248" s="218" t="s">
        <v>314</v>
      </c>
      <c r="D248" s="218" t="s">
        <v>155</v>
      </c>
      <c r="E248" s="219" t="s">
        <v>1252</v>
      </c>
      <c r="F248" s="220" t="s">
        <v>1253</v>
      </c>
      <c r="G248" s="221" t="s">
        <v>287</v>
      </c>
      <c r="H248" s="222">
        <v>81.900000000000006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39</v>
      </c>
      <c r="O248" s="90"/>
      <c r="P248" s="228">
        <f>O248*H248</f>
        <v>0</v>
      </c>
      <c r="Q248" s="228">
        <v>2.0000000000000002E-05</v>
      </c>
      <c r="R248" s="228">
        <f>Q248*H248</f>
        <v>0.0016380000000000004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159</v>
      </c>
      <c r="AT248" s="230" t="s">
        <v>155</v>
      </c>
      <c r="AU248" s="230" t="s">
        <v>84</v>
      </c>
      <c r="AY248" s="16" t="s">
        <v>153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82</v>
      </c>
      <c r="BK248" s="231">
        <f>ROUND(I248*H248,2)</f>
        <v>0</v>
      </c>
      <c r="BL248" s="16" t="s">
        <v>159</v>
      </c>
      <c r="BM248" s="230" t="s">
        <v>1254</v>
      </c>
    </row>
    <row r="249" s="13" customFormat="1">
      <c r="A249" s="13"/>
      <c r="B249" s="232"/>
      <c r="C249" s="233"/>
      <c r="D249" s="234" t="s">
        <v>161</v>
      </c>
      <c r="E249" s="235" t="s">
        <v>1</v>
      </c>
      <c r="F249" s="236" t="s">
        <v>1255</v>
      </c>
      <c r="G249" s="233"/>
      <c r="H249" s="237">
        <v>81.900000000000006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161</v>
      </c>
      <c r="AU249" s="243" t="s">
        <v>84</v>
      </c>
      <c r="AV249" s="13" t="s">
        <v>84</v>
      </c>
      <c r="AW249" s="13" t="s">
        <v>31</v>
      </c>
      <c r="AX249" s="13" t="s">
        <v>82</v>
      </c>
      <c r="AY249" s="243" t="s">
        <v>153</v>
      </c>
    </row>
    <row r="250" s="2" customFormat="1" ht="21.75" customHeight="1">
      <c r="A250" s="37"/>
      <c r="B250" s="38"/>
      <c r="C250" s="244" t="s">
        <v>319</v>
      </c>
      <c r="D250" s="244" t="s">
        <v>207</v>
      </c>
      <c r="E250" s="245" t="s">
        <v>1256</v>
      </c>
      <c r="F250" s="246" t="s">
        <v>1257</v>
      </c>
      <c r="G250" s="247" t="s">
        <v>287</v>
      </c>
      <c r="H250" s="248">
        <v>25.882999999999999</v>
      </c>
      <c r="I250" s="249"/>
      <c r="J250" s="250">
        <f>ROUND(I250*H250,2)</f>
        <v>0</v>
      </c>
      <c r="K250" s="251"/>
      <c r="L250" s="252"/>
      <c r="M250" s="253" t="s">
        <v>1</v>
      </c>
      <c r="N250" s="254" t="s">
        <v>39</v>
      </c>
      <c r="O250" s="90"/>
      <c r="P250" s="228">
        <f>O250*H250</f>
        <v>0</v>
      </c>
      <c r="Q250" s="228">
        <v>0.0028999999999999998</v>
      </c>
      <c r="R250" s="228">
        <f>Q250*H250</f>
        <v>0.075060699999999994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192</v>
      </c>
      <c r="AT250" s="230" t="s">
        <v>207</v>
      </c>
      <c r="AU250" s="230" t="s">
        <v>84</v>
      </c>
      <c r="AY250" s="16" t="s">
        <v>153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82</v>
      </c>
      <c r="BK250" s="231">
        <f>ROUND(I250*H250,2)</f>
        <v>0</v>
      </c>
      <c r="BL250" s="16" t="s">
        <v>159</v>
      </c>
      <c r="BM250" s="230" t="s">
        <v>1258</v>
      </c>
    </row>
    <row r="251" s="13" customFormat="1">
      <c r="A251" s="13"/>
      <c r="B251" s="232"/>
      <c r="C251" s="233"/>
      <c r="D251" s="234" t="s">
        <v>161</v>
      </c>
      <c r="E251" s="233"/>
      <c r="F251" s="236" t="s">
        <v>1259</v>
      </c>
      <c r="G251" s="233"/>
      <c r="H251" s="237">
        <v>25.882999999999999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161</v>
      </c>
      <c r="AU251" s="243" t="s">
        <v>84</v>
      </c>
      <c r="AV251" s="13" t="s">
        <v>84</v>
      </c>
      <c r="AW251" s="13" t="s">
        <v>4</v>
      </c>
      <c r="AX251" s="13" t="s">
        <v>82</v>
      </c>
      <c r="AY251" s="243" t="s">
        <v>153</v>
      </c>
    </row>
    <row r="252" s="2" customFormat="1" ht="21.75" customHeight="1">
      <c r="A252" s="37"/>
      <c r="B252" s="38"/>
      <c r="C252" s="244" t="s">
        <v>323</v>
      </c>
      <c r="D252" s="244" t="s">
        <v>207</v>
      </c>
      <c r="E252" s="245" t="s">
        <v>1260</v>
      </c>
      <c r="F252" s="246" t="s">
        <v>1261</v>
      </c>
      <c r="G252" s="247" t="s">
        <v>287</v>
      </c>
      <c r="H252" s="248">
        <v>24.462</v>
      </c>
      <c r="I252" s="249"/>
      <c r="J252" s="250">
        <f>ROUND(I252*H252,2)</f>
        <v>0</v>
      </c>
      <c r="K252" s="251"/>
      <c r="L252" s="252"/>
      <c r="M252" s="253" t="s">
        <v>1</v>
      </c>
      <c r="N252" s="254" t="s">
        <v>39</v>
      </c>
      <c r="O252" s="90"/>
      <c r="P252" s="228">
        <f>O252*H252</f>
        <v>0</v>
      </c>
      <c r="Q252" s="228">
        <v>0.0045999999999999999</v>
      </c>
      <c r="R252" s="228">
        <f>Q252*H252</f>
        <v>0.11252519999999999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192</v>
      </c>
      <c r="AT252" s="230" t="s">
        <v>207</v>
      </c>
      <c r="AU252" s="230" t="s">
        <v>84</v>
      </c>
      <c r="AY252" s="16" t="s">
        <v>153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82</v>
      </c>
      <c r="BK252" s="231">
        <f>ROUND(I252*H252,2)</f>
        <v>0</v>
      </c>
      <c r="BL252" s="16" t="s">
        <v>159</v>
      </c>
      <c r="BM252" s="230" t="s">
        <v>1262</v>
      </c>
    </row>
    <row r="253" s="13" customFormat="1">
      <c r="A253" s="13"/>
      <c r="B253" s="232"/>
      <c r="C253" s="233"/>
      <c r="D253" s="234" t="s">
        <v>161</v>
      </c>
      <c r="E253" s="233"/>
      <c r="F253" s="236" t="s">
        <v>1263</v>
      </c>
      <c r="G253" s="233"/>
      <c r="H253" s="237">
        <v>24.462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161</v>
      </c>
      <c r="AU253" s="243" t="s">
        <v>84</v>
      </c>
      <c r="AV253" s="13" t="s">
        <v>84</v>
      </c>
      <c r="AW253" s="13" t="s">
        <v>4</v>
      </c>
      <c r="AX253" s="13" t="s">
        <v>82</v>
      </c>
      <c r="AY253" s="243" t="s">
        <v>153</v>
      </c>
    </row>
    <row r="254" s="2" customFormat="1" ht="21.75" customHeight="1">
      <c r="A254" s="37"/>
      <c r="B254" s="38"/>
      <c r="C254" s="244" t="s">
        <v>329</v>
      </c>
      <c r="D254" s="244" t="s">
        <v>207</v>
      </c>
      <c r="E254" s="245" t="s">
        <v>1264</v>
      </c>
      <c r="F254" s="246" t="s">
        <v>1265</v>
      </c>
      <c r="G254" s="247" t="s">
        <v>287</v>
      </c>
      <c r="H254" s="248">
        <v>83.129000000000005</v>
      </c>
      <c r="I254" s="249"/>
      <c r="J254" s="250">
        <f>ROUND(I254*H254,2)</f>
        <v>0</v>
      </c>
      <c r="K254" s="251"/>
      <c r="L254" s="252"/>
      <c r="M254" s="253" t="s">
        <v>1</v>
      </c>
      <c r="N254" s="254" t="s">
        <v>39</v>
      </c>
      <c r="O254" s="90"/>
      <c r="P254" s="228">
        <f>O254*H254</f>
        <v>0</v>
      </c>
      <c r="Q254" s="228">
        <v>0.0072899999999999996</v>
      </c>
      <c r="R254" s="228">
        <f>Q254*H254</f>
        <v>0.60601041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192</v>
      </c>
      <c r="AT254" s="230" t="s">
        <v>207</v>
      </c>
      <c r="AU254" s="230" t="s">
        <v>84</v>
      </c>
      <c r="AY254" s="16" t="s">
        <v>153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82</v>
      </c>
      <c r="BK254" s="231">
        <f>ROUND(I254*H254,2)</f>
        <v>0</v>
      </c>
      <c r="BL254" s="16" t="s">
        <v>159</v>
      </c>
      <c r="BM254" s="230" t="s">
        <v>1266</v>
      </c>
    </row>
    <row r="255" s="13" customFormat="1">
      <c r="A255" s="13"/>
      <c r="B255" s="232"/>
      <c r="C255" s="233"/>
      <c r="D255" s="234" t="s">
        <v>161</v>
      </c>
      <c r="E255" s="233"/>
      <c r="F255" s="236" t="s">
        <v>1267</v>
      </c>
      <c r="G255" s="233"/>
      <c r="H255" s="237">
        <v>83.129000000000005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161</v>
      </c>
      <c r="AU255" s="243" t="s">
        <v>84</v>
      </c>
      <c r="AV255" s="13" t="s">
        <v>84</v>
      </c>
      <c r="AW255" s="13" t="s">
        <v>4</v>
      </c>
      <c r="AX255" s="13" t="s">
        <v>82</v>
      </c>
      <c r="AY255" s="243" t="s">
        <v>153</v>
      </c>
    </row>
    <row r="256" s="2" customFormat="1" ht="33" customHeight="1">
      <c r="A256" s="37"/>
      <c r="B256" s="38"/>
      <c r="C256" s="218" t="s">
        <v>334</v>
      </c>
      <c r="D256" s="218" t="s">
        <v>155</v>
      </c>
      <c r="E256" s="219" t="s">
        <v>1268</v>
      </c>
      <c r="F256" s="220" t="s">
        <v>1269</v>
      </c>
      <c r="G256" s="221" t="s">
        <v>199</v>
      </c>
      <c r="H256" s="222">
        <v>1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39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159</v>
      </c>
      <c r="AT256" s="230" t="s">
        <v>155</v>
      </c>
      <c r="AU256" s="230" t="s">
        <v>84</v>
      </c>
      <c r="AY256" s="16" t="s">
        <v>153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82</v>
      </c>
      <c r="BK256" s="231">
        <f>ROUND(I256*H256,2)</f>
        <v>0</v>
      </c>
      <c r="BL256" s="16" t="s">
        <v>159</v>
      </c>
      <c r="BM256" s="230" t="s">
        <v>1270</v>
      </c>
    </row>
    <row r="257" s="13" customFormat="1">
      <c r="A257" s="13"/>
      <c r="B257" s="232"/>
      <c r="C257" s="233"/>
      <c r="D257" s="234" t="s">
        <v>161</v>
      </c>
      <c r="E257" s="235" t="s">
        <v>1</v>
      </c>
      <c r="F257" s="236" t="s">
        <v>82</v>
      </c>
      <c r="G257" s="233"/>
      <c r="H257" s="237">
        <v>1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161</v>
      </c>
      <c r="AU257" s="243" t="s">
        <v>84</v>
      </c>
      <c r="AV257" s="13" t="s">
        <v>84</v>
      </c>
      <c r="AW257" s="13" t="s">
        <v>31</v>
      </c>
      <c r="AX257" s="13" t="s">
        <v>82</v>
      </c>
      <c r="AY257" s="243" t="s">
        <v>153</v>
      </c>
    </row>
    <row r="258" s="2" customFormat="1" ht="16.5" customHeight="1">
      <c r="A258" s="37"/>
      <c r="B258" s="38"/>
      <c r="C258" s="244" t="s">
        <v>338</v>
      </c>
      <c r="D258" s="244" t="s">
        <v>207</v>
      </c>
      <c r="E258" s="245" t="s">
        <v>1271</v>
      </c>
      <c r="F258" s="246" t="s">
        <v>1272</v>
      </c>
      <c r="G258" s="247" t="s">
        <v>199</v>
      </c>
      <c r="H258" s="248">
        <v>1</v>
      </c>
      <c r="I258" s="249"/>
      <c r="J258" s="250">
        <f>ROUND(I258*H258,2)</f>
        <v>0</v>
      </c>
      <c r="K258" s="251"/>
      <c r="L258" s="252"/>
      <c r="M258" s="253" t="s">
        <v>1</v>
      </c>
      <c r="N258" s="254" t="s">
        <v>39</v>
      </c>
      <c r="O258" s="90"/>
      <c r="P258" s="228">
        <f>O258*H258</f>
        <v>0</v>
      </c>
      <c r="Q258" s="228">
        <v>0.0020999999999999999</v>
      </c>
      <c r="R258" s="228">
        <f>Q258*H258</f>
        <v>0.0020999999999999999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192</v>
      </c>
      <c r="AT258" s="230" t="s">
        <v>207</v>
      </c>
      <c r="AU258" s="230" t="s">
        <v>84</v>
      </c>
      <c r="AY258" s="16" t="s">
        <v>153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82</v>
      </c>
      <c r="BK258" s="231">
        <f>ROUND(I258*H258,2)</f>
        <v>0</v>
      </c>
      <c r="BL258" s="16" t="s">
        <v>159</v>
      </c>
      <c r="BM258" s="230" t="s">
        <v>1273</v>
      </c>
    </row>
    <row r="259" s="2" customFormat="1" ht="33" customHeight="1">
      <c r="A259" s="37"/>
      <c r="B259" s="38"/>
      <c r="C259" s="218" t="s">
        <v>342</v>
      </c>
      <c r="D259" s="218" t="s">
        <v>155</v>
      </c>
      <c r="E259" s="219" t="s">
        <v>1274</v>
      </c>
      <c r="F259" s="220" t="s">
        <v>1275</v>
      </c>
      <c r="G259" s="221" t="s">
        <v>199</v>
      </c>
      <c r="H259" s="222">
        <v>1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39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159</v>
      </c>
      <c r="AT259" s="230" t="s">
        <v>155</v>
      </c>
      <c r="AU259" s="230" t="s">
        <v>84</v>
      </c>
      <c r="AY259" s="16" t="s">
        <v>153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82</v>
      </c>
      <c r="BK259" s="231">
        <f>ROUND(I259*H259,2)</f>
        <v>0</v>
      </c>
      <c r="BL259" s="16" t="s">
        <v>159</v>
      </c>
      <c r="BM259" s="230" t="s">
        <v>1276</v>
      </c>
    </row>
    <row r="260" s="13" customFormat="1">
      <c r="A260" s="13"/>
      <c r="B260" s="232"/>
      <c r="C260" s="233"/>
      <c r="D260" s="234" t="s">
        <v>161</v>
      </c>
      <c r="E260" s="235" t="s">
        <v>1</v>
      </c>
      <c r="F260" s="236" t="s">
        <v>82</v>
      </c>
      <c r="G260" s="233"/>
      <c r="H260" s="237">
        <v>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161</v>
      </c>
      <c r="AU260" s="243" t="s">
        <v>84</v>
      </c>
      <c r="AV260" s="13" t="s">
        <v>84</v>
      </c>
      <c r="AW260" s="13" t="s">
        <v>31</v>
      </c>
      <c r="AX260" s="13" t="s">
        <v>82</v>
      </c>
      <c r="AY260" s="243" t="s">
        <v>153</v>
      </c>
    </row>
    <row r="261" s="2" customFormat="1" ht="16.5" customHeight="1">
      <c r="A261" s="37"/>
      <c r="B261" s="38"/>
      <c r="C261" s="244" t="s">
        <v>347</v>
      </c>
      <c r="D261" s="244" t="s">
        <v>207</v>
      </c>
      <c r="E261" s="245" t="s">
        <v>1277</v>
      </c>
      <c r="F261" s="246" t="s">
        <v>1278</v>
      </c>
      <c r="G261" s="247" t="s">
        <v>199</v>
      </c>
      <c r="H261" s="248">
        <v>1</v>
      </c>
      <c r="I261" s="249"/>
      <c r="J261" s="250">
        <f>ROUND(I261*H261,2)</f>
        <v>0</v>
      </c>
      <c r="K261" s="251"/>
      <c r="L261" s="252"/>
      <c r="M261" s="253" t="s">
        <v>1</v>
      </c>
      <c r="N261" s="254" t="s">
        <v>39</v>
      </c>
      <c r="O261" s="90"/>
      <c r="P261" s="228">
        <f>O261*H261</f>
        <v>0</v>
      </c>
      <c r="Q261" s="228">
        <v>0.0050000000000000001</v>
      </c>
      <c r="R261" s="228">
        <f>Q261*H261</f>
        <v>0.0050000000000000001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192</v>
      </c>
      <c r="AT261" s="230" t="s">
        <v>207</v>
      </c>
      <c r="AU261" s="230" t="s">
        <v>84</v>
      </c>
      <c r="AY261" s="16" t="s">
        <v>153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82</v>
      </c>
      <c r="BK261" s="231">
        <f>ROUND(I261*H261,2)</f>
        <v>0</v>
      </c>
      <c r="BL261" s="16" t="s">
        <v>159</v>
      </c>
      <c r="BM261" s="230" t="s">
        <v>1279</v>
      </c>
    </row>
    <row r="262" s="2" customFormat="1" ht="16.5" customHeight="1">
      <c r="A262" s="37"/>
      <c r="B262" s="38"/>
      <c r="C262" s="218" t="s">
        <v>352</v>
      </c>
      <c r="D262" s="218" t="s">
        <v>155</v>
      </c>
      <c r="E262" s="219" t="s">
        <v>1280</v>
      </c>
      <c r="F262" s="220" t="s">
        <v>1281</v>
      </c>
      <c r="G262" s="221" t="s">
        <v>1282</v>
      </c>
      <c r="H262" s="222">
        <v>1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39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159</v>
      </c>
      <c r="AT262" s="230" t="s">
        <v>155</v>
      </c>
      <c r="AU262" s="230" t="s">
        <v>84</v>
      </c>
      <c r="AY262" s="16" t="s">
        <v>153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82</v>
      </c>
      <c r="BK262" s="231">
        <f>ROUND(I262*H262,2)</f>
        <v>0</v>
      </c>
      <c r="BL262" s="16" t="s">
        <v>159</v>
      </c>
      <c r="BM262" s="230" t="s">
        <v>1283</v>
      </c>
    </row>
    <row r="263" s="13" customFormat="1">
      <c r="A263" s="13"/>
      <c r="B263" s="232"/>
      <c r="C263" s="233"/>
      <c r="D263" s="234" t="s">
        <v>161</v>
      </c>
      <c r="E263" s="235" t="s">
        <v>1</v>
      </c>
      <c r="F263" s="236" t="s">
        <v>82</v>
      </c>
      <c r="G263" s="233"/>
      <c r="H263" s="237">
        <v>1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161</v>
      </c>
      <c r="AU263" s="243" t="s">
        <v>84</v>
      </c>
      <c r="AV263" s="13" t="s">
        <v>84</v>
      </c>
      <c r="AW263" s="13" t="s">
        <v>31</v>
      </c>
      <c r="AX263" s="13" t="s">
        <v>82</v>
      </c>
      <c r="AY263" s="243" t="s">
        <v>153</v>
      </c>
    </row>
    <row r="264" s="2" customFormat="1" ht="21.75" customHeight="1">
      <c r="A264" s="37"/>
      <c r="B264" s="38"/>
      <c r="C264" s="218" t="s">
        <v>356</v>
      </c>
      <c r="D264" s="218" t="s">
        <v>155</v>
      </c>
      <c r="E264" s="219" t="s">
        <v>1284</v>
      </c>
      <c r="F264" s="220" t="s">
        <v>1285</v>
      </c>
      <c r="G264" s="221" t="s">
        <v>287</v>
      </c>
      <c r="H264" s="222">
        <v>49.600000000000001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39</v>
      </c>
      <c r="O264" s="90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159</v>
      </c>
      <c r="AT264" s="230" t="s">
        <v>155</v>
      </c>
      <c r="AU264" s="230" t="s">
        <v>84</v>
      </c>
      <c r="AY264" s="16" t="s">
        <v>153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82</v>
      </c>
      <c r="BK264" s="231">
        <f>ROUND(I264*H264,2)</f>
        <v>0</v>
      </c>
      <c r="BL264" s="16" t="s">
        <v>159</v>
      </c>
      <c r="BM264" s="230" t="s">
        <v>1286</v>
      </c>
    </row>
    <row r="265" s="13" customFormat="1">
      <c r="A265" s="13"/>
      <c r="B265" s="232"/>
      <c r="C265" s="233"/>
      <c r="D265" s="234" t="s">
        <v>161</v>
      </c>
      <c r="E265" s="235" t="s">
        <v>1</v>
      </c>
      <c r="F265" s="236" t="s">
        <v>1287</v>
      </c>
      <c r="G265" s="233"/>
      <c r="H265" s="237">
        <v>49.600000000000001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161</v>
      </c>
      <c r="AU265" s="243" t="s">
        <v>84</v>
      </c>
      <c r="AV265" s="13" t="s">
        <v>84</v>
      </c>
      <c r="AW265" s="13" t="s">
        <v>31</v>
      </c>
      <c r="AX265" s="13" t="s">
        <v>82</v>
      </c>
      <c r="AY265" s="243" t="s">
        <v>153</v>
      </c>
    </row>
    <row r="266" s="2" customFormat="1" ht="21.75" customHeight="1">
      <c r="A266" s="37"/>
      <c r="B266" s="38"/>
      <c r="C266" s="218" t="s">
        <v>360</v>
      </c>
      <c r="D266" s="218" t="s">
        <v>155</v>
      </c>
      <c r="E266" s="219" t="s">
        <v>1288</v>
      </c>
      <c r="F266" s="220" t="s">
        <v>1289</v>
      </c>
      <c r="G266" s="221" t="s">
        <v>199</v>
      </c>
      <c r="H266" s="222">
        <v>6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39</v>
      </c>
      <c r="O266" s="90"/>
      <c r="P266" s="228">
        <f>O266*H266</f>
        <v>0</v>
      </c>
      <c r="Q266" s="228">
        <v>0.45937</v>
      </c>
      <c r="R266" s="228">
        <f>Q266*H266</f>
        <v>2.7562199999999999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159</v>
      </c>
      <c r="AT266" s="230" t="s">
        <v>155</v>
      </c>
      <c r="AU266" s="230" t="s">
        <v>84</v>
      </c>
      <c r="AY266" s="16" t="s">
        <v>153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82</v>
      </c>
      <c r="BK266" s="231">
        <f>ROUND(I266*H266,2)</f>
        <v>0</v>
      </c>
      <c r="BL266" s="16" t="s">
        <v>159</v>
      </c>
      <c r="BM266" s="230" t="s">
        <v>1290</v>
      </c>
    </row>
    <row r="267" s="13" customFormat="1">
      <c r="A267" s="13"/>
      <c r="B267" s="232"/>
      <c r="C267" s="233"/>
      <c r="D267" s="234" t="s">
        <v>161</v>
      </c>
      <c r="E267" s="235" t="s">
        <v>1</v>
      </c>
      <c r="F267" s="236" t="s">
        <v>1291</v>
      </c>
      <c r="G267" s="233"/>
      <c r="H267" s="237">
        <v>6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161</v>
      </c>
      <c r="AU267" s="243" t="s">
        <v>84</v>
      </c>
      <c r="AV267" s="13" t="s">
        <v>84</v>
      </c>
      <c r="AW267" s="13" t="s">
        <v>31</v>
      </c>
      <c r="AX267" s="13" t="s">
        <v>82</v>
      </c>
      <c r="AY267" s="243" t="s">
        <v>153</v>
      </c>
    </row>
    <row r="268" s="2" customFormat="1" ht="21.75" customHeight="1">
      <c r="A268" s="37"/>
      <c r="B268" s="38"/>
      <c r="C268" s="218" t="s">
        <v>365</v>
      </c>
      <c r="D268" s="218" t="s">
        <v>155</v>
      </c>
      <c r="E268" s="219" t="s">
        <v>1292</v>
      </c>
      <c r="F268" s="220" t="s">
        <v>1293</v>
      </c>
      <c r="G268" s="221" t="s">
        <v>287</v>
      </c>
      <c r="H268" s="222">
        <v>81.900000000000006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39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159</v>
      </c>
      <c r="AT268" s="230" t="s">
        <v>155</v>
      </c>
      <c r="AU268" s="230" t="s">
        <v>84</v>
      </c>
      <c r="AY268" s="16" t="s">
        <v>153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82</v>
      </c>
      <c r="BK268" s="231">
        <f>ROUND(I268*H268,2)</f>
        <v>0</v>
      </c>
      <c r="BL268" s="16" t="s">
        <v>159</v>
      </c>
      <c r="BM268" s="230" t="s">
        <v>1294</v>
      </c>
    </row>
    <row r="269" s="13" customFormat="1">
      <c r="A269" s="13"/>
      <c r="B269" s="232"/>
      <c r="C269" s="233"/>
      <c r="D269" s="234" t="s">
        <v>161</v>
      </c>
      <c r="E269" s="235" t="s">
        <v>1</v>
      </c>
      <c r="F269" s="236" t="s">
        <v>1255</v>
      </c>
      <c r="G269" s="233"/>
      <c r="H269" s="237">
        <v>81.900000000000006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161</v>
      </c>
      <c r="AU269" s="243" t="s">
        <v>84</v>
      </c>
      <c r="AV269" s="13" t="s">
        <v>84</v>
      </c>
      <c r="AW269" s="13" t="s">
        <v>31</v>
      </c>
      <c r="AX269" s="13" t="s">
        <v>82</v>
      </c>
      <c r="AY269" s="243" t="s">
        <v>153</v>
      </c>
    </row>
    <row r="270" s="2" customFormat="1" ht="21.75" customHeight="1">
      <c r="A270" s="37"/>
      <c r="B270" s="38"/>
      <c r="C270" s="218" t="s">
        <v>370</v>
      </c>
      <c r="D270" s="218" t="s">
        <v>155</v>
      </c>
      <c r="E270" s="219" t="s">
        <v>1295</v>
      </c>
      <c r="F270" s="220" t="s">
        <v>1296</v>
      </c>
      <c r="G270" s="221" t="s">
        <v>199</v>
      </c>
      <c r="H270" s="222">
        <v>2</v>
      </c>
      <c r="I270" s="223"/>
      <c r="J270" s="224">
        <f>ROUND(I270*H270,2)</f>
        <v>0</v>
      </c>
      <c r="K270" s="225"/>
      <c r="L270" s="43"/>
      <c r="M270" s="226" t="s">
        <v>1</v>
      </c>
      <c r="N270" s="227" t="s">
        <v>39</v>
      </c>
      <c r="O270" s="90"/>
      <c r="P270" s="228">
        <f>O270*H270</f>
        <v>0</v>
      </c>
      <c r="Q270" s="228">
        <v>0.010189999999999999</v>
      </c>
      <c r="R270" s="228">
        <f>Q270*H270</f>
        <v>0.020379999999999999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159</v>
      </c>
      <c r="AT270" s="230" t="s">
        <v>155</v>
      </c>
      <c r="AU270" s="230" t="s">
        <v>84</v>
      </c>
      <c r="AY270" s="16" t="s">
        <v>153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82</v>
      </c>
      <c r="BK270" s="231">
        <f>ROUND(I270*H270,2)</f>
        <v>0</v>
      </c>
      <c r="BL270" s="16" t="s">
        <v>159</v>
      </c>
      <c r="BM270" s="230" t="s">
        <v>1297</v>
      </c>
    </row>
    <row r="271" s="2" customFormat="1" ht="21.75" customHeight="1">
      <c r="A271" s="37"/>
      <c r="B271" s="38"/>
      <c r="C271" s="244" t="s">
        <v>376</v>
      </c>
      <c r="D271" s="244" t="s">
        <v>207</v>
      </c>
      <c r="E271" s="245" t="s">
        <v>1298</v>
      </c>
      <c r="F271" s="246" t="s">
        <v>1299</v>
      </c>
      <c r="G271" s="247" t="s">
        <v>199</v>
      </c>
      <c r="H271" s="248">
        <v>1</v>
      </c>
      <c r="I271" s="249"/>
      <c r="J271" s="250">
        <f>ROUND(I271*H271,2)</f>
        <v>0</v>
      </c>
      <c r="K271" s="251"/>
      <c r="L271" s="252"/>
      <c r="M271" s="253" t="s">
        <v>1</v>
      </c>
      <c r="N271" s="254" t="s">
        <v>39</v>
      </c>
      <c r="O271" s="90"/>
      <c r="P271" s="228">
        <f>O271*H271</f>
        <v>0</v>
      </c>
      <c r="Q271" s="228">
        <v>0.50600000000000001</v>
      </c>
      <c r="R271" s="228">
        <f>Q271*H271</f>
        <v>0.50600000000000001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192</v>
      </c>
      <c r="AT271" s="230" t="s">
        <v>207</v>
      </c>
      <c r="AU271" s="230" t="s">
        <v>84</v>
      </c>
      <c r="AY271" s="16" t="s">
        <v>153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82</v>
      </c>
      <c r="BK271" s="231">
        <f>ROUND(I271*H271,2)</f>
        <v>0</v>
      </c>
      <c r="BL271" s="16" t="s">
        <v>159</v>
      </c>
      <c r="BM271" s="230" t="s">
        <v>1300</v>
      </c>
    </row>
    <row r="272" s="13" customFormat="1">
      <c r="A272" s="13"/>
      <c r="B272" s="232"/>
      <c r="C272" s="233"/>
      <c r="D272" s="234" t="s">
        <v>161</v>
      </c>
      <c r="E272" s="235" t="s">
        <v>1</v>
      </c>
      <c r="F272" s="236" t="s">
        <v>82</v>
      </c>
      <c r="G272" s="233"/>
      <c r="H272" s="237">
        <v>1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161</v>
      </c>
      <c r="AU272" s="243" t="s">
        <v>84</v>
      </c>
      <c r="AV272" s="13" t="s">
        <v>84</v>
      </c>
      <c r="AW272" s="13" t="s">
        <v>31</v>
      </c>
      <c r="AX272" s="13" t="s">
        <v>82</v>
      </c>
      <c r="AY272" s="243" t="s">
        <v>153</v>
      </c>
    </row>
    <row r="273" s="2" customFormat="1" ht="21.75" customHeight="1">
      <c r="A273" s="37"/>
      <c r="B273" s="38"/>
      <c r="C273" s="244" t="s">
        <v>383</v>
      </c>
      <c r="D273" s="244" t="s">
        <v>207</v>
      </c>
      <c r="E273" s="245" t="s">
        <v>1301</v>
      </c>
      <c r="F273" s="246" t="s">
        <v>1302</v>
      </c>
      <c r="G273" s="247" t="s">
        <v>199</v>
      </c>
      <c r="H273" s="248">
        <v>1</v>
      </c>
      <c r="I273" s="249"/>
      <c r="J273" s="250">
        <f>ROUND(I273*H273,2)</f>
        <v>0</v>
      </c>
      <c r="K273" s="251"/>
      <c r="L273" s="252"/>
      <c r="M273" s="253" t="s">
        <v>1</v>
      </c>
      <c r="N273" s="254" t="s">
        <v>39</v>
      </c>
      <c r="O273" s="90"/>
      <c r="P273" s="228">
        <f>O273*H273</f>
        <v>0</v>
      </c>
      <c r="Q273" s="228">
        <v>1.0129999999999999</v>
      </c>
      <c r="R273" s="228">
        <f>Q273*H273</f>
        <v>1.0129999999999999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192</v>
      </c>
      <c r="AT273" s="230" t="s">
        <v>207</v>
      </c>
      <c r="AU273" s="230" t="s">
        <v>84</v>
      </c>
      <c r="AY273" s="16" t="s">
        <v>153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82</v>
      </c>
      <c r="BK273" s="231">
        <f>ROUND(I273*H273,2)</f>
        <v>0</v>
      </c>
      <c r="BL273" s="16" t="s">
        <v>159</v>
      </c>
      <c r="BM273" s="230" t="s">
        <v>1303</v>
      </c>
    </row>
    <row r="274" s="13" customFormat="1">
      <c r="A274" s="13"/>
      <c r="B274" s="232"/>
      <c r="C274" s="233"/>
      <c r="D274" s="234" t="s">
        <v>161</v>
      </c>
      <c r="E274" s="235" t="s">
        <v>1</v>
      </c>
      <c r="F274" s="236" t="s">
        <v>82</v>
      </c>
      <c r="G274" s="233"/>
      <c r="H274" s="237">
        <v>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161</v>
      </c>
      <c r="AU274" s="243" t="s">
        <v>84</v>
      </c>
      <c r="AV274" s="13" t="s">
        <v>84</v>
      </c>
      <c r="AW274" s="13" t="s">
        <v>31</v>
      </c>
      <c r="AX274" s="13" t="s">
        <v>82</v>
      </c>
      <c r="AY274" s="243" t="s">
        <v>153</v>
      </c>
    </row>
    <row r="275" s="2" customFormat="1" ht="21.75" customHeight="1">
      <c r="A275" s="37"/>
      <c r="B275" s="38"/>
      <c r="C275" s="218" t="s">
        <v>387</v>
      </c>
      <c r="D275" s="218" t="s">
        <v>155</v>
      </c>
      <c r="E275" s="219" t="s">
        <v>1304</v>
      </c>
      <c r="F275" s="220" t="s">
        <v>1305</v>
      </c>
      <c r="G275" s="221" t="s">
        <v>199</v>
      </c>
      <c r="H275" s="222">
        <v>4</v>
      </c>
      <c r="I275" s="223"/>
      <c r="J275" s="224">
        <f>ROUND(I275*H275,2)</f>
        <v>0</v>
      </c>
      <c r="K275" s="225"/>
      <c r="L275" s="43"/>
      <c r="M275" s="226" t="s">
        <v>1</v>
      </c>
      <c r="N275" s="227" t="s">
        <v>39</v>
      </c>
      <c r="O275" s="90"/>
      <c r="P275" s="228">
        <f>O275*H275</f>
        <v>0</v>
      </c>
      <c r="Q275" s="228">
        <v>0.01248</v>
      </c>
      <c r="R275" s="228">
        <f>Q275*H275</f>
        <v>0.049919999999999999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159</v>
      </c>
      <c r="AT275" s="230" t="s">
        <v>155</v>
      </c>
      <c r="AU275" s="230" t="s">
        <v>84</v>
      </c>
      <c r="AY275" s="16" t="s">
        <v>153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82</v>
      </c>
      <c r="BK275" s="231">
        <f>ROUND(I275*H275,2)</f>
        <v>0</v>
      </c>
      <c r="BL275" s="16" t="s">
        <v>159</v>
      </c>
      <c r="BM275" s="230" t="s">
        <v>1306</v>
      </c>
    </row>
    <row r="276" s="13" customFormat="1">
      <c r="A276" s="13"/>
      <c r="B276" s="232"/>
      <c r="C276" s="233"/>
      <c r="D276" s="234" t="s">
        <v>161</v>
      </c>
      <c r="E276" s="235" t="s">
        <v>1</v>
      </c>
      <c r="F276" s="236" t="s">
        <v>168</v>
      </c>
      <c r="G276" s="233"/>
      <c r="H276" s="237">
        <v>3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161</v>
      </c>
      <c r="AU276" s="243" t="s">
        <v>84</v>
      </c>
      <c r="AV276" s="13" t="s">
        <v>84</v>
      </c>
      <c r="AW276" s="13" t="s">
        <v>31</v>
      </c>
      <c r="AX276" s="13" t="s">
        <v>74</v>
      </c>
      <c r="AY276" s="243" t="s">
        <v>153</v>
      </c>
    </row>
    <row r="277" s="13" customFormat="1">
      <c r="A277" s="13"/>
      <c r="B277" s="232"/>
      <c r="C277" s="233"/>
      <c r="D277" s="234" t="s">
        <v>161</v>
      </c>
      <c r="E277" s="235" t="s">
        <v>1</v>
      </c>
      <c r="F277" s="236" t="s">
        <v>1307</v>
      </c>
      <c r="G277" s="233"/>
      <c r="H277" s="237">
        <v>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161</v>
      </c>
      <c r="AU277" s="243" t="s">
        <v>84</v>
      </c>
      <c r="AV277" s="13" t="s">
        <v>84</v>
      </c>
      <c r="AW277" s="13" t="s">
        <v>31</v>
      </c>
      <c r="AX277" s="13" t="s">
        <v>74</v>
      </c>
      <c r="AY277" s="243" t="s">
        <v>153</v>
      </c>
    </row>
    <row r="278" s="14" customFormat="1">
      <c r="A278" s="14"/>
      <c r="B278" s="255"/>
      <c r="C278" s="256"/>
      <c r="D278" s="234" t="s">
        <v>161</v>
      </c>
      <c r="E278" s="257" t="s">
        <v>1</v>
      </c>
      <c r="F278" s="258" t="s">
        <v>247</v>
      </c>
      <c r="G278" s="256"/>
      <c r="H278" s="259">
        <v>4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5" t="s">
        <v>161</v>
      </c>
      <c r="AU278" s="265" t="s">
        <v>84</v>
      </c>
      <c r="AV278" s="14" t="s">
        <v>159</v>
      </c>
      <c r="AW278" s="14" t="s">
        <v>31</v>
      </c>
      <c r="AX278" s="14" t="s">
        <v>82</v>
      </c>
      <c r="AY278" s="265" t="s">
        <v>153</v>
      </c>
    </row>
    <row r="279" s="2" customFormat="1" ht="21.75" customHeight="1">
      <c r="A279" s="37"/>
      <c r="B279" s="38"/>
      <c r="C279" s="244" t="s">
        <v>394</v>
      </c>
      <c r="D279" s="244" t="s">
        <v>207</v>
      </c>
      <c r="E279" s="245" t="s">
        <v>1308</v>
      </c>
      <c r="F279" s="246" t="s">
        <v>1309</v>
      </c>
      <c r="G279" s="247" t="s">
        <v>199</v>
      </c>
      <c r="H279" s="248">
        <v>4</v>
      </c>
      <c r="I279" s="249"/>
      <c r="J279" s="250">
        <f>ROUND(I279*H279,2)</f>
        <v>0</v>
      </c>
      <c r="K279" s="251"/>
      <c r="L279" s="252"/>
      <c r="M279" s="253" t="s">
        <v>1</v>
      </c>
      <c r="N279" s="254" t="s">
        <v>39</v>
      </c>
      <c r="O279" s="90"/>
      <c r="P279" s="228">
        <f>O279*H279</f>
        <v>0</v>
      </c>
      <c r="Q279" s="228">
        <v>0.54800000000000004</v>
      </c>
      <c r="R279" s="228">
        <f>Q279*H279</f>
        <v>2.1920000000000002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192</v>
      </c>
      <c r="AT279" s="230" t="s">
        <v>207</v>
      </c>
      <c r="AU279" s="230" t="s">
        <v>84</v>
      </c>
      <c r="AY279" s="16" t="s">
        <v>153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82</v>
      </c>
      <c r="BK279" s="231">
        <f>ROUND(I279*H279,2)</f>
        <v>0</v>
      </c>
      <c r="BL279" s="16" t="s">
        <v>159</v>
      </c>
      <c r="BM279" s="230" t="s">
        <v>1310</v>
      </c>
    </row>
    <row r="280" s="2" customFormat="1" ht="21.75" customHeight="1">
      <c r="A280" s="37"/>
      <c r="B280" s="38"/>
      <c r="C280" s="218" t="s">
        <v>401</v>
      </c>
      <c r="D280" s="218" t="s">
        <v>155</v>
      </c>
      <c r="E280" s="219" t="s">
        <v>1311</v>
      </c>
      <c r="F280" s="220" t="s">
        <v>1312</v>
      </c>
      <c r="G280" s="221" t="s">
        <v>199</v>
      </c>
      <c r="H280" s="222">
        <v>4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39</v>
      </c>
      <c r="O280" s="90"/>
      <c r="P280" s="228">
        <f>O280*H280</f>
        <v>0</v>
      </c>
      <c r="Q280" s="228">
        <v>0.028539999999999999</v>
      </c>
      <c r="R280" s="228">
        <f>Q280*H280</f>
        <v>0.11416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159</v>
      </c>
      <c r="AT280" s="230" t="s">
        <v>155</v>
      </c>
      <c r="AU280" s="230" t="s">
        <v>84</v>
      </c>
      <c r="AY280" s="16" t="s">
        <v>153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82</v>
      </c>
      <c r="BK280" s="231">
        <f>ROUND(I280*H280,2)</f>
        <v>0</v>
      </c>
      <c r="BL280" s="16" t="s">
        <v>159</v>
      </c>
      <c r="BM280" s="230" t="s">
        <v>1313</v>
      </c>
    </row>
    <row r="281" s="2" customFormat="1" ht="21.75" customHeight="1">
      <c r="A281" s="37"/>
      <c r="B281" s="38"/>
      <c r="C281" s="244" t="s">
        <v>272</v>
      </c>
      <c r="D281" s="244" t="s">
        <v>207</v>
      </c>
      <c r="E281" s="245" t="s">
        <v>1314</v>
      </c>
      <c r="F281" s="246" t="s">
        <v>1315</v>
      </c>
      <c r="G281" s="247" t="s">
        <v>199</v>
      </c>
      <c r="H281" s="248">
        <v>2</v>
      </c>
      <c r="I281" s="249"/>
      <c r="J281" s="250">
        <f>ROUND(I281*H281,2)</f>
        <v>0</v>
      </c>
      <c r="K281" s="251"/>
      <c r="L281" s="252"/>
      <c r="M281" s="253" t="s">
        <v>1</v>
      </c>
      <c r="N281" s="254" t="s">
        <v>39</v>
      </c>
      <c r="O281" s="90"/>
      <c r="P281" s="228">
        <f>O281*H281</f>
        <v>0</v>
      </c>
      <c r="Q281" s="228">
        <v>1.6000000000000001</v>
      </c>
      <c r="R281" s="228">
        <f>Q281*H281</f>
        <v>3.2000000000000002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192</v>
      </c>
      <c r="AT281" s="230" t="s">
        <v>207</v>
      </c>
      <c r="AU281" s="230" t="s">
        <v>84</v>
      </c>
      <c r="AY281" s="16" t="s">
        <v>153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82</v>
      </c>
      <c r="BK281" s="231">
        <f>ROUND(I281*H281,2)</f>
        <v>0</v>
      </c>
      <c r="BL281" s="16" t="s">
        <v>159</v>
      </c>
      <c r="BM281" s="230" t="s">
        <v>1316</v>
      </c>
    </row>
    <row r="282" s="13" customFormat="1">
      <c r="A282" s="13"/>
      <c r="B282" s="232"/>
      <c r="C282" s="233"/>
      <c r="D282" s="234" t="s">
        <v>161</v>
      </c>
      <c r="E282" s="235" t="s">
        <v>1</v>
      </c>
      <c r="F282" s="236" t="s">
        <v>84</v>
      </c>
      <c r="G282" s="233"/>
      <c r="H282" s="237">
        <v>2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161</v>
      </c>
      <c r="AU282" s="243" t="s">
        <v>84</v>
      </c>
      <c r="AV282" s="13" t="s">
        <v>84</v>
      </c>
      <c r="AW282" s="13" t="s">
        <v>31</v>
      </c>
      <c r="AX282" s="13" t="s">
        <v>82</v>
      </c>
      <c r="AY282" s="243" t="s">
        <v>153</v>
      </c>
    </row>
    <row r="283" s="2" customFormat="1" ht="21.75" customHeight="1">
      <c r="A283" s="37"/>
      <c r="B283" s="38"/>
      <c r="C283" s="244" t="s">
        <v>411</v>
      </c>
      <c r="D283" s="244" t="s">
        <v>207</v>
      </c>
      <c r="E283" s="245" t="s">
        <v>1317</v>
      </c>
      <c r="F283" s="246" t="s">
        <v>1318</v>
      </c>
      <c r="G283" s="247" t="s">
        <v>199</v>
      </c>
      <c r="H283" s="248">
        <v>2</v>
      </c>
      <c r="I283" s="249"/>
      <c r="J283" s="250">
        <f>ROUND(I283*H283,2)</f>
        <v>0</v>
      </c>
      <c r="K283" s="251"/>
      <c r="L283" s="252"/>
      <c r="M283" s="253" t="s">
        <v>1</v>
      </c>
      <c r="N283" s="254" t="s">
        <v>39</v>
      </c>
      <c r="O283" s="90"/>
      <c r="P283" s="228">
        <f>O283*H283</f>
        <v>0</v>
      </c>
      <c r="Q283" s="228">
        <v>2.1000000000000001</v>
      </c>
      <c r="R283" s="228">
        <f>Q283*H283</f>
        <v>4.2000000000000002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192</v>
      </c>
      <c r="AT283" s="230" t="s">
        <v>207</v>
      </c>
      <c r="AU283" s="230" t="s">
        <v>84</v>
      </c>
      <c r="AY283" s="16" t="s">
        <v>153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82</v>
      </c>
      <c r="BK283" s="231">
        <f>ROUND(I283*H283,2)</f>
        <v>0</v>
      </c>
      <c r="BL283" s="16" t="s">
        <v>159</v>
      </c>
      <c r="BM283" s="230" t="s">
        <v>1319</v>
      </c>
    </row>
    <row r="284" s="13" customFormat="1">
      <c r="A284" s="13"/>
      <c r="B284" s="232"/>
      <c r="C284" s="233"/>
      <c r="D284" s="234" t="s">
        <v>161</v>
      </c>
      <c r="E284" s="235" t="s">
        <v>1</v>
      </c>
      <c r="F284" s="236" t="s">
        <v>82</v>
      </c>
      <c r="G284" s="233"/>
      <c r="H284" s="237">
        <v>1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161</v>
      </c>
      <c r="AU284" s="243" t="s">
        <v>84</v>
      </c>
      <c r="AV284" s="13" t="s">
        <v>84</v>
      </c>
      <c r="AW284" s="13" t="s">
        <v>31</v>
      </c>
      <c r="AX284" s="13" t="s">
        <v>74</v>
      </c>
      <c r="AY284" s="243" t="s">
        <v>153</v>
      </c>
    </row>
    <row r="285" s="13" customFormat="1">
      <c r="A285" s="13"/>
      <c r="B285" s="232"/>
      <c r="C285" s="233"/>
      <c r="D285" s="234" t="s">
        <v>161</v>
      </c>
      <c r="E285" s="235" t="s">
        <v>1</v>
      </c>
      <c r="F285" s="236" t="s">
        <v>1307</v>
      </c>
      <c r="G285" s="233"/>
      <c r="H285" s="237">
        <v>1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161</v>
      </c>
      <c r="AU285" s="243" t="s">
        <v>84</v>
      </c>
      <c r="AV285" s="13" t="s">
        <v>84</v>
      </c>
      <c r="AW285" s="13" t="s">
        <v>31</v>
      </c>
      <c r="AX285" s="13" t="s">
        <v>74</v>
      </c>
      <c r="AY285" s="243" t="s">
        <v>153</v>
      </c>
    </row>
    <row r="286" s="14" customFormat="1">
      <c r="A286" s="14"/>
      <c r="B286" s="255"/>
      <c r="C286" s="256"/>
      <c r="D286" s="234" t="s">
        <v>161</v>
      </c>
      <c r="E286" s="257" t="s">
        <v>1</v>
      </c>
      <c r="F286" s="258" t="s">
        <v>247</v>
      </c>
      <c r="G286" s="256"/>
      <c r="H286" s="259">
        <v>2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5" t="s">
        <v>161</v>
      </c>
      <c r="AU286" s="265" t="s">
        <v>84</v>
      </c>
      <c r="AV286" s="14" t="s">
        <v>159</v>
      </c>
      <c r="AW286" s="14" t="s">
        <v>31</v>
      </c>
      <c r="AX286" s="14" t="s">
        <v>82</v>
      </c>
      <c r="AY286" s="265" t="s">
        <v>153</v>
      </c>
    </row>
    <row r="287" s="2" customFormat="1" ht="21.75" customHeight="1">
      <c r="A287" s="37"/>
      <c r="B287" s="38"/>
      <c r="C287" s="218" t="s">
        <v>416</v>
      </c>
      <c r="D287" s="218" t="s">
        <v>155</v>
      </c>
      <c r="E287" s="219" t="s">
        <v>1320</v>
      </c>
      <c r="F287" s="220" t="s">
        <v>1321</v>
      </c>
      <c r="G287" s="221" t="s">
        <v>199</v>
      </c>
      <c r="H287" s="222">
        <v>4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39</v>
      </c>
      <c r="O287" s="90"/>
      <c r="P287" s="228">
        <f>O287*H287</f>
        <v>0</v>
      </c>
      <c r="Q287" s="228">
        <v>0.21734000000000001</v>
      </c>
      <c r="R287" s="228">
        <f>Q287*H287</f>
        <v>0.86936000000000002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159</v>
      </c>
      <c r="AT287" s="230" t="s">
        <v>155</v>
      </c>
      <c r="AU287" s="230" t="s">
        <v>84</v>
      </c>
      <c r="AY287" s="16" t="s">
        <v>153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82</v>
      </c>
      <c r="BK287" s="231">
        <f>ROUND(I287*H287,2)</f>
        <v>0</v>
      </c>
      <c r="BL287" s="16" t="s">
        <v>159</v>
      </c>
      <c r="BM287" s="230" t="s">
        <v>1322</v>
      </c>
    </row>
    <row r="288" s="13" customFormat="1">
      <c r="A288" s="13"/>
      <c r="B288" s="232"/>
      <c r="C288" s="233"/>
      <c r="D288" s="234" t="s">
        <v>161</v>
      </c>
      <c r="E288" s="235" t="s">
        <v>1</v>
      </c>
      <c r="F288" s="236" t="s">
        <v>168</v>
      </c>
      <c r="G288" s="233"/>
      <c r="H288" s="237">
        <v>3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161</v>
      </c>
      <c r="AU288" s="243" t="s">
        <v>84</v>
      </c>
      <c r="AV288" s="13" t="s">
        <v>84</v>
      </c>
      <c r="AW288" s="13" t="s">
        <v>31</v>
      </c>
      <c r="AX288" s="13" t="s">
        <v>74</v>
      </c>
      <c r="AY288" s="243" t="s">
        <v>153</v>
      </c>
    </row>
    <row r="289" s="13" customFormat="1">
      <c r="A289" s="13"/>
      <c r="B289" s="232"/>
      <c r="C289" s="233"/>
      <c r="D289" s="234" t="s">
        <v>161</v>
      </c>
      <c r="E289" s="235" t="s">
        <v>1</v>
      </c>
      <c r="F289" s="236" t="s">
        <v>1307</v>
      </c>
      <c r="G289" s="233"/>
      <c r="H289" s="237">
        <v>1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161</v>
      </c>
      <c r="AU289" s="243" t="s">
        <v>84</v>
      </c>
      <c r="AV289" s="13" t="s">
        <v>84</v>
      </c>
      <c r="AW289" s="13" t="s">
        <v>31</v>
      </c>
      <c r="AX289" s="13" t="s">
        <v>74</v>
      </c>
      <c r="AY289" s="243" t="s">
        <v>153</v>
      </c>
    </row>
    <row r="290" s="14" customFormat="1">
      <c r="A290" s="14"/>
      <c r="B290" s="255"/>
      <c r="C290" s="256"/>
      <c r="D290" s="234" t="s">
        <v>161</v>
      </c>
      <c r="E290" s="257" t="s">
        <v>1</v>
      </c>
      <c r="F290" s="258" t="s">
        <v>247</v>
      </c>
      <c r="G290" s="256"/>
      <c r="H290" s="259">
        <v>4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161</v>
      </c>
      <c r="AU290" s="265" t="s">
        <v>84</v>
      </c>
      <c r="AV290" s="14" t="s">
        <v>159</v>
      </c>
      <c r="AW290" s="14" t="s">
        <v>31</v>
      </c>
      <c r="AX290" s="14" t="s">
        <v>82</v>
      </c>
      <c r="AY290" s="265" t="s">
        <v>153</v>
      </c>
    </row>
    <row r="291" s="2" customFormat="1" ht="21.75" customHeight="1">
      <c r="A291" s="37"/>
      <c r="B291" s="38"/>
      <c r="C291" s="244" t="s">
        <v>421</v>
      </c>
      <c r="D291" s="244" t="s">
        <v>207</v>
      </c>
      <c r="E291" s="245" t="s">
        <v>1323</v>
      </c>
      <c r="F291" s="246" t="s">
        <v>1324</v>
      </c>
      <c r="G291" s="247" t="s">
        <v>199</v>
      </c>
      <c r="H291" s="248">
        <v>4</v>
      </c>
      <c r="I291" s="249"/>
      <c r="J291" s="250">
        <f>ROUND(I291*H291,2)</f>
        <v>0</v>
      </c>
      <c r="K291" s="251"/>
      <c r="L291" s="252"/>
      <c r="M291" s="253" t="s">
        <v>1</v>
      </c>
      <c r="N291" s="254" t="s">
        <v>39</v>
      </c>
      <c r="O291" s="90"/>
      <c r="P291" s="228">
        <f>O291*H291</f>
        <v>0</v>
      </c>
      <c r="Q291" s="228">
        <v>0.054600000000000003</v>
      </c>
      <c r="R291" s="228">
        <f>Q291*H291</f>
        <v>0.21840000000000001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192</v>
      </c>
      <c r="AT291" s="230" t="s">
        <v>207</v>
      </c>
      <c r="AU291" s="230" t="s">
        <v>84</v>
      </c>
      <c r="AY291" s="16" t="s">
        <v>153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82</v>
      </c>
      <c r="BK291" s="231">
        <f>ROUND(I291*H291,2)</f>
        <v>0</v>
      </c>
      <c r="BL291" s="16" t="s">
        <v>159</v>
      </c>
      <c r="BM291" s="230" t="s">
        <v>1325</v>
      </c>
    </row>
    <row r="292" s="12" customFormat="1" ht="22.8" customHeight="1">
      <c r="A292" s="12"/>
      <c r="B292" s="202"/>
      <c r="C292" s="203"/>
      <c r="D292" s="204" t="s">
        <v>73</v>
      </c>
      <c r="E292" s="216" t="s">
        <v>196</v>
      </c>
      <c r="F292" s="216" t="s">
        <v>501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SUM(P293:P316)</f>
        <v>0</v>
      </c>
      <c r="Q292" s="210"/>
      <c r="R292" s="211">
        <f>SUM(R293:R316)</f>
        <v>0.45877059999999997</v>
      </c>
      <c r="S292" s="210"/>
      <c r="T292" s="212">
        <f>SUM(T293:T316)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82</v>
      </c>
      <c r="AT292" s="214" t="s">
        <v>73</v>
      </c>
      <c r="AU292" s="214" t="s">
        <v>82</v>
      </c>
      <c r="AY292" s="213" t="s">
        <v>153</v>
      </c>
      <c r="BK292" s="215">
        <f>SUM(BK293:BK316)</f>
        <v>0</v>
      </c>
    </row>
    <row r="293" s="2" customFormat="1" ht="44.25" customHeight="1">
      <c r="A293" s="37"/>
      <c r="B293" s="38"/>
      <c r="C293" s="218" t="s">
        <v>425</v>
      </c>
      <c r="D293" s="218" t="s">
        <v>155</v>
      </c>
      <c r="E293" s="219" t="s">
        <v>519</v>
      </c>
      <c r="F293" s="220" t="s">
        <v>520</v>
      </c>
      <c r="G293" s="221" t="s">
        <v>171</v>
      </c>
      <c r="H293" s="222">
        <v>0.12</v>
      </c>
      <c r="I293" s="223"/>
      <c r="J293" s="224">
        <f>ROUND(I293*H293,2)</f>
        <v>0</v>
      </c>
      <c r="K293" s="225"/>
      <c r="L293" s="43"/>
      <c r="M293" s="226" t="s">
        <v>1</v>
      </c>
      <c r="N293" s="227" t="s">
        <v>39</v>
      </c>
      <c r="O293" s="90"/>
      <c r="P293" s="228">
        <f>O293*H293</f>
        <v>0</v>
      </c>
      <c r="Q293" s="228">
        <v>2.5791300000000001</v>
      </c>
      <c r="R293" s="228">
        <f>Q293*H293</f>
        <v>0.30949559999999998</v>
      </c>
      <c r="S293" s="228">
        <v>0</v>
      </c>
      <c r="T293" s="22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159</v>
      </c>
      <c r="AT293" s="230" t="s">
        <v>155</v>
      </c>
      <c r="AU293" s="230" t="s">
        <v>84</v>
      </c>
      <c r="AY293" s="16" t="s">
        <v>153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82</v>
      </c>
      <c r="BK293" s="231">
        <f>ROUND(I293*H293,2)</f>
        <v>0</v>
      </c>
      <c r="BL293" s="16" t="s">
        <v>159</v>
      </c>
      <c r="BM293" s="230" t="s">
        <v>1326</v>
      </c>
    </row>
    <row r="294" s="13" customFormat="1">
      <c r="A294" s="13"/>
      <c r="B294" s="232"/>
      <c r="C294" s="233"/>
      <c r="D294" s="234" t="s">
        <v>161</v>
      </c>
      <c r="E294" s="235" t="s">
        <v>1</v>
      </c>
      <c r="F294" s="236" t="s">
        <v>1327</v>
      </c>
      <c r="G294" s="233"/>
      <c r="H294" s="237">
        <v>0.040000000000000001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161</v>
      </c>
      <c r="AU294" s="243" t="s">
        <v>84</v>
      </c>
      <c r="AV294" s="13" t="s">
        <v>84</v>
      </c>
      <c r="AW294" s="13" t="s">
        <v>31</v>
      </c>
      <c r="AX294" s="13" t="s">
        <v>74</v>
      </c>
      <c r="AY294" s="243" t="s">
        <v>153</v>
      </c>
    </row>
    <row r="295" s="13" customFormat="1">
      <c r="A295" s="13"/>
      <c r="B295" s="232"/>
      <c r="C295" s="233"/>
      <c r="D295" s="234" t="s">
        <v>161</v>
      </c>
      <c r="E295" s="235" t="s">
        <v>1</v>
      </c>
      <c r="F295" s="236" t="s">
        <v>1328</v>
      </c>
      <c r="G295" s="233"/>
      <c r="H295" s="237">
        <v>0.080000000000000002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161</v>
      </c>
      <c r="AU295" s="243" t="s">
        <v>84</v>
      </c>
      <c r="AV295" s="13" t="s">
        <v>84</v>
      </c>
      <c r="AW295" s="13" t="s">
        <v>31</v>
      </c>
      <c r="AX295" s="13" t="s">
        <v>74</v>
      </c>
      <c r="AY295" s="243" t="s">
        <v>153</v>
      </c>
    </row>
    <row r="296" s="14" customFormat="1">
      <c r="A296" s="14"/>
      <c r="B296" s="255"/>
      <c r="C296" s="256"/>
      <c r="D296" s="234" t="s">
        <v>161</v>
      </c>
      <c r="E296" s="257" t="s">
        <v>1</v>
      </c>
      <c r="F296" s="258" t="s">
        <v>247</v>
      </c>
      <c r="G296" s="256"/>
      <c r="H296" s="259">
        <v>0.12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5" t="s">
        <v>161</v>
      </c>
      <c r="AU296" s="265" t="s">
        <v>84</v>
      </c>
      <c r="AV296" s="14" t="s">
        <v>159</v>
      </c>
      <c r="AW296" s="14" t="s">
        <v>31</v>
      </c>
      <c r="AX296" s="14" t="s">
        <v>82</v>
      </c>
      <c r="AY296" s="265" t="s">
        <v>153</v>
      </c>
    </row>
    <row r="297" s="2" customFormat="1" ht="16.5" customHeight="1">
      <c r="A297" s="37"/>
      <c r="B297" s="38"/>
      <c r="C297" s="244" t="s">
        <v>430</v>
      </c>
      <c r="D297" s="244" t="s">
        <v>207</v>
      </c>
      <c r="E297" s="245" t="s">
        <v>524</v>
      </c>
      <c r="F297" s="246" t="s">
        <v>525</v>
      </c>
      <c r="G297" s="247" t="s">
        <v>526</v>
      </c>
      <c r="H297" s="248">
        <v>8</v>
      </c>
      <c r="I297" s="249"/>
      <c r="J297" s="250">
        <f>ROUND(I297*H297,2)</f>
        <v>0</v>
      </c>
      <c r="K297" s="251"/>
      <c r="L297" s="252"/>
      <c r="M297" s="253" t="s">
        <v>1</v>
      </c>
      <c r="N297" s="254" t="s">
        <v>39</v>
      </c>
      <c r="O297" s="90"/>
      <c r="P297" s="228">
        <f>O297*H297</f>
        <v>0</v>
      </c>
      <c r="Q297" s="228">
        <v>0.0050000000000000001</v>
      </c>
      <c r="R297" s="228">
        <f>Q297*H297</f>
        <v>0.040000000000000001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192</v>
      </c>
      <c r="AT297" s="230" t="s">
        <v>207</v>
      </c>
      <c r="AU297" s="230" t="s">
        <v>84</v>
      </c>
      <c r="AY297" s="16" t="s">
        <v>153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82</v>
      </c>
      <c r="BK297" s="231">
        <f>ROUND(I297*H297,2)</f>
        <v>0</v>
      </c>
      <c r="BL297" s="16" t="s">
        <v>159</v>
      </c>
      <c r="BM297" s="230" t="s">
        <v>1329</v>
      </c>
    </row>
    <row r="298" s="13" customFormat="1">
      <c r="A298" s="13"/>
      <c r="B298" s="232"/>
      <c r="C298" s="233"/>
      <c r="D298" s="234" t="s">
        <v>161</v>
      </c>
      <c r="E298" s="235" t="s">
        <v>1</v>
      </c>
      <c r="F298" s="236" t="s">
        <v>1330</v>
      </c>
      <c r="G298" s="233"/>
      <c r="H298" s="237">
        <v>5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161</v>
      </c>
      <c r="AU298" s="243" t="s">
        <v>84</v>
      </c>
      <c r="AV298" s="13" t="s">
        <v>84</v>
      </c>
      <c r="AW298" s="13" t="s">
        <v>31</v>
      </c>
      <c r="AX298" s="13" t="s">
        <v>74</v>
      </c>
      <c r="AY298" s="243" t="s">
        <v>153</v>
      </c>
    </row>
    <row r="299" s="13" customFormat="1">
      <c r="A299" s="13"/>
      <c r="B299" s="232"/>
      <c r="C299" s="233"/>
      <c r="D299" s="234" t="s">
        <v>161</v>
      </c>
      <c r="E299" s="235" t="s">
        <v>1</v>
      </c>
      <c r="F299" s="236" t="s">
        <v>1331</v>
      </c>
      <c r="G299" s="233"/>
      <c r="H299" s="237">
        <v>3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161</v>
      </c>
      <c r="AU299" s="243" t="s">
        <v>84</v>
      </c>
      <c r="AV299" s="13" t="s">
        <v>84</v>
      </c>
      <c r="AW299" s="13" t="s">
        <v>31</v>
      </c>
      <c r="AX299" s="13" t="s">
        <v>74</v>
      </c>
      <c r="AY299" s="243" t="s">
        <v>153</v>
      </c>
    </row>
    <row r="300" s="14" customFormat="1">
      <c r="A300" s="14"/>
      <c r="B300" s="255"/>
      <c r="C300" s="256"/>
      <c r="D300" s="234" t="s">
        <v>161</v>
      </c>
      <c r="E300" s="257" t="s">
        <v>1</v>
      </c>
      <c r="F300" s="258" t="s">
        <v>247</v>
      </c>
      <c r="G300" s="256"/>
      <c r="H300" s="259">
        <v>8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161</v>
      </c>
      <c r="AU300" s="265" t="s">
        <v>84</v>
      </c>
      <c r="AV300" s="14" t="s">
        <v>159</v>
      </c>
      <c r="AW300" s="14" t="s">
        <v>31</v>
      </c>
      <c r="AX300" s="14" t="s">
        <v>82</v>
      </c>
      <c r="AY300" s="265" t="s">
        <v>153</v>
      </c>
    </row>
    <row r="301" s="2" customFormat="1" ht="16.5" customHeight="1">
      <c r="A301" s="37"/>
      <c r="B301" s="38"/>
      <c r="C301" s="244" t="s">
        <v>435</v>
      </c>
      <c r="D301" s="244" t="s">
        <v>207</v>
      </c>
      <c r="E301" s="245" t="s">
        <v>534</v>
      </c>
      <c r="F301" s="246" t="s">
        <v>535</v>
      </c>
      <c r="G301" s="247" t="s">
        <v>199</v>
      </c>
      <c r="H301" s="248">
        <v>8</v>
      </c>
      <c r="I301" s="249"/>
      <c r="J301" s="250">
        <f>ROUND(I301*H301,2)</f>
        <v>0</v>
      </c>
      <c r="K301" s="251"/>
      <c r="L301" s="252"/>
      <c r="M301" s="253" t="s">
        <v>1</v>
      </c>
      <c r="N301" s="254" t="s">
        <v>39</v>
      </c>
      <c r="O301" s="90"/>
      <c r="P301" s="228">
        <f>O301*H301</f>
        <v>0</v>
      </c>
      <c r="Q301" s="228">
        <v>4.0000000000000003E-05</v>
      </c>
      <c r="R301" s="228">
        <f>Q301*H301</f>
        <v>0.00032000000000000003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192</v>
      </c>
      <c r="AT301" s="230" t="s">
        <v>207</v>
      </c>
      <c r="AU301" s="230" t="s">
        <v>84</v>
      </c>
      <c r="AY301" s="16" t="s">
        <v>153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82</v>
      </c>
      <c r="BK301" s="231">
        <f>ROUND(I301*H301,2)</f>
        <v>0</v>
      </c>
      <c r="BL301" s="16" t="s">
        <v>159</v>
      </c>
      <c r="BM301" s="230" t="s">
        <v>1332</v>
      </c>
    </row>
    <row r="302" s="13" customFormat="1">
      <c r="A302" s="13"/>
      <c r="B302" s="232"/>
      <c r="C302" s="233"/>
      <c r="D302" s="234" t="s">
        <v>161</v>
      </c>
      <c r="E302" s="235" t="s">
        <v>1</v>
      </c>
      <c r="F302" s="236" t="s">
        <v>1330</v>
      </c>
      <c r="G302" s="233"/>
      <c r="H302" s="237">
        <v>5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161</v>
      </c>
      <c r="AU302" s="243" t="s">
        <v>84</v>
      </c>
      <c r="AV302" s="13" t="s">
        <v>84</v>
      </c>
      <c r="AW302" s="13" t="s">
        <v>31</v>
      </c>
      <c r="AX302" s="13" t="s">
        <v>74</v>
      </c>
      <c r="AY302" s="243" t="s">
        <v>153</v>
      </c>
    </row>
    <row r="303" s="13" customFormat="1">
      <c r="A303" s="13"/>
      <c r="B303" s="232"/>
      <c r="C303" s="233"/>
      <c r="D303" s="234" t="s">
        <v>161</v>
      </c>
      <c r="E303" s="235" t="s">
        <v>1</v>
      </c>
      <c r="F303" s="236" t="s">
        <v>1331</v>
      </c>
      <c r="G303" s="233"/>
      <c r="H303" s="237">
        <v>3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161</v>
      </c>
      <c r="AU303" s="243" t="s">
        <v>84</v>
      </c>
      <c r="AV303" s="13" t="s">
        <v>84</v>
      </c>
      <c r="AW303" s="13" t="s">
        <v>31</v>
      </c>
      <c r="AX303" s="13" t="s">
        <v>74</v>
      </c>
      <c r="AY303" s="243" t="s">
        <v>153</v>
      </c>
    </row>
    <row r="304" s="14" customFormat="1">
      <c r="A304" s="14"/>
      <c r="B304" s="255"/>
      <c r="C304" s="256"/>
      <c r="D304" s="234" t="s">
        <v>161</v>
      </c>
      <c r="E304" s="257" t="s">
        <v>1</v>
      </c>
      <c r="F304" s="258" t="s">
        <v>247</v>
      </c>
      <c r="G304" s="256"/>
      <c r="H304" s="259">
        <v>8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161</v>
      </c>
      <c r="AU304" s="265" t="s">
        <v>84</v>
      </c>
      <c r="AV304" s="14" t="s">
        <v>159</v>
      </c>
      <c r="AW304" s="14" t="s">
        <v>31</v>
      </c>
      <c r="AX304" s="14" t="s">
        <v>82</v>
      </c>
      <c r="AY304" s="265" t="s">
        <v>153</v>
      </c>
    </row>
    <row r="305" s="2" customFormat="1" ht="21.75" customHeight="1">
      <c r="A305" s="37"/>
      <c r="B305" s="38"/>
      <c r="C305" s="218" t="s">
        <v>440</v>
      </c>
      <c r="D305" s="218" t="s">
        <v>155</v>
      </c>
      <c r="E305" s="219" t="s">
        <v>538</v>
      </c>
      <c r="F305" s="220" t="s">
        <v>539</v>
      </c>
      <c r="G305" s="221" t="s">
        <v>287</v>
      </c>
      <c r="H305" s="222">
        <v>10.300000000000001</v>
      </c>
      <c r="I305" s="223"/>
      <c r="J305" s="224">
        <f>ROUND(I305*H305,2)</f>
        <v>0</v>
      </c>
      <c r="K305" s="225"/>
      <c r="L305" s="43"/>
      <c r="M305" s="226" t="s">
        <v>1</v>
      </c>
      <c r="N305" s="227" t="s">
        <v>39</v>
      </c>
      <c r="O305" s="90"/>
      <c r="P305" s="228">
        <f>O305*H305</f>
        <v>0</v>
      </c>
      <c r="Q305" s="228">
        <v>0.0088500000000000002</v>
      </c>
      <c r="R305" s="228">
        <f>Q305*H305</f>
        <v>0.091155000000000014</v>
      </c>
      <c r="S305" s="228">
        <v>0</v>
      </c>
      <c r="T305" s="22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159</v>
      </c>
      <c r="AT305" s="230" t="s">
        <v>155</v>
      </c>
      <c r="AU305" s="230" t="s">
        <v>84</v>
      </c>
      <c r="AY305" s="16" t="s">
        <v>153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82</v>
      </c>
      <c r="BK305" s="231">
        <f>ROUND(I305*H305,2)</f>
        <v>0</v>
      </c>
      <c r="BL305" s="16" t="s">
        <v>159</v>
      </c>
      <c r="BM305" s="230" t="s">
        <v>1333</v>
      </c>
    </row>
    <row r="306" s="13" customFormat="1">
      <c r="A306" s="13"/>
      <c r="B306" s="232"/>
      <c r="C306" s="233"/>
      <c r="D306" s="234" t="s">
        <v>161</v>
      </c>
      <c r="E306" s="235" t="s">
        <v>1</v>
      </c>
      <c r="F306" s="236" t="s">
        <v>1334</v>
      </c>
      <c r="G306" s="233"/>
      <c r="H306" s="237">
        <v>4.2000000000000002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161</v>
      </c>
      <c r="AU306" s="243" t="s">
        <v>84</v>
      </c>
      <c r="AV306" s="13" t="s">
        <v>84</v>
      </c>
      <c r="AW306" s="13" t="s">
        <v>31</v>
      </c>
      <c r="AX306" s="13" t="s">
        <v>74</v>
      </c>
      <c r="AY306" s="243" t="s">
        <v>153</v>
      </c>
    </row>
    <row r="307" s="13" customFormat="1">
      <c r="A307" s="13"/>
      <c r="B307" s="232"/>
      <c r="C307" s="233"/>
      <c r="D307" s="234" t="s">
        <v>161</v>
      </c>
      <c r="E307" s="235" t="s">
        <v>1</v>
      </c>
      <c r="F307" s="236" t="s">
        <v>1335</v>
      </c>
      <c r="G307" s="233"/>
      <c r="H307" s="237">
        <v>6.0999999999999996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161</v>
      </c>
      <c r="AU307" s="243" t="s">
        <v>84</v>
      </c>
      <c r="AV307" s="13" t="s">
        <v>84</v>
      </c>
      <c r="AW307" s="13" t="s">
        <v>31</v>
      </c>
      <c r="AX307" s="13" t="s">
        <v>74</v>
      </c>
      <c r="AY307" s="243" t="s">
        <v>153</v>
      </c>
    </row>
    <row r="308" s="14" customFormat="1">
      <c r="A308" s="14"/>
      <c r="B308" s="255"/>
      <c r="C308" s="256"/>
      <c r="D308" s="234" t="s">
        <v>161</v>
      </c>
      <c r="E308" s="257" t="s">
        <v>1</v>
      </c>
      <c r="F308" s="258" t="s">
        <v>247</v>
      </c>
      <c r="G308" s="256"/>
      <c r="H308" s="259">
        <v>10.300000000000001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5" t="s">
        <v>161</v>
      </c>
      <c r="AU308" s="265" t="s">
        <v>84</v>
      </c>
      <c r="AV308" s="14" t="s">
        <v>159</v>
      </c>
      <c r="AW308" s="14" t="s">
        <v>31</v>
      </c>
      <c r="AX308" s="14" t="s">
        <v>82</v>
      </c>
      <c r="AY308" s="265" t="s">
        <v>153</v>
      </c>
    </row>
    <row r="309" s="2" customFormat="1" ht="33" customHeight="1">
      <c r="A309" s="37"/>
      <c r="B309" s="38"/>
      <c r="C309" s="244" t="s">
        <v>446</v>
      </c>
      <c r="D309" s="244" t="s">
        <v>207</v>
      </c>
      <c r="E309" s="245" t="s">
        <v>548</v>
      </c>
      <c r="F309" s="246" t="s">
        <v>549</v>
      </c>
      <c r="G309" s="247" t="s">
        <v>287</v>
      </c>
      <c r="H309" s="248">
        <v>10.300000000000001</v>
      </c>
      <c r="I309" s="249"/>
      <c r="J309" s="250">
        <f>ROUND(I309*H309,2)</f>
        <v>0</v>
      </c>
      <c r="K309" s="251"/>
      <c r="L309" s="252"/>
      <c r="M309" s="253" t="s">
        <v>1</v>
      </c>
      <c r="N309" s="254" t="s">
        <v>39</v>
      </c>
      <c r="O309" s="90"/>
      <c r="P309" s="228">
        <f>O309*H309</f>
        <v>0</v>
      </c>
      <c r="Q309" s="228">
        <v>0.00172</v>
      </c>
      <c r="R309" s="228">
        <f>Q309*H309</f>
        <v>0.017715999999999999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192</v>
      </c>
      <c r="AT309" s="230" t="s">
        <v>207</v>
      </c>
      <c r="AU309" s="230" t="s">
        <v>84</v>
      </c>
      <c r="AY309" s="16" t="s">
        <v>153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82</v>
      </c>
      <c r="BK309" s="231">
        <f>ROUND(I309*H309,2)</f>
        <v>0</v>
      </c>
      <c r="BL309" s="16" t="s">
        <v>159</v>
      </c>
      <c r="BM309" s="230" t="s">
        <v>1336</v>
      </c>
    </row>
    <row r="310" s="13" customFormat="1">
      <c r="A310" s="13"/>
      <c r="B310" s="232"/>
      <c r="C310" s="233"/>
      <c r="D310" s="234" t="s">
        <v>161</v>
      </c>
      <c r="E310" s="235" t="s">
        <v>1</v>
      </c>
      <c r="F310" s="236" t="s">
        <v>1334</v>
      </c>
      <c r="G310" s="233"/>
      <c r="H310" s="237">
        <v>4.2000000000000002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161</v>
      </c>
      <c r="AU310" s="243" t="s">
        <v>84</v>
      </c>
      <c r="AV310" s="13" t="s">
        <v>84</v>
      </c>
      <c r="AW310" s="13" t="s">
        <v>31</v>
      </c>
      <c r="AX310" s="13" t="s">
        <v>74</v>
      </c>
      <c r="AY310" s="243" t="s">
        <v>153</v>
      </c>
    </row>
    <row r="311" s="13" customFormat="1">
      <c r="A311" s="13"/>
      <c r="B311" s="232"/>
      <c r="C311" s="233"/>
      <c r="D311" s="234" t="s">
        <v>161</v>
      </c>
      <c r="E311" s="235" t="s">
        <v>1</v>
      </c>
      <c r="F311" s="236" t="s">
        <v>1335</v>
      </c>
      <c r="G311" s="233"/>
      <c r="H311" s="237">
        <v>6.0999999999999996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161</v>
      </c>
      <c r="AU311" s="243" t="s">
        <v>84</v>
      </c>
      <c r="AV311" s="13" t="s">
        <v>84</v>
      </c>
      <c r="AW311" s="13" t="s">
        <v>31</v>
      </c>
      <c r="AX311" s="13" t="s">
        <v>74</v>
      </c>
      <c r="AY311" s="243" t="s">
        <v>153</v>
      </c>
    </row>
    <row r="312" s="14" customFormat="1">
      <c r="A312" s="14"/>
      <c r="B312" s="255"/>
      <c r="C312" s="256"/>
      <c r="D312" s="234" t="s">
        <v>161</v>
      </c>
      <c r="E312" s="257" t="s">
        <v>1</v>
      </c>
      <c r="F312" s="258" t="s">
        <v>247</v>
      </c>
      <c r="G312" s="256"/>
      <c r="H312" s="259">
        <v>10.300000000000001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5" t="s">
        <v>161</v>
      </c>
      <c r="AU312" s="265" t="s">
        <v>84</v>
      </c>
      <c r="AV312" s="14" t="s">
        <v>159</v>
      </c>
      <c r="AW312" s="14" t="s">
        <v>31</v>
      </c>
      <c r="AX312" s="14" t="s">
        <v>82</v>
      </c>
      <c r="AY312" s="265" t="s">
        <v>153</v>
      </c>
    </row>
    <row r="313" s="2" customFormat="1" ht="33" customHeight="1">
      <c r="A313" s="37"/>
      <c r="B313" s="38"/>
      <c r="C313" s="218" t="s">
        <v>452</v>
      </c>
      <c r="D313" s="218" t="s">
        <v>155</v>
      </c>
      <c r="E313" s="219" t="s">
        <v>552</v>
      </c>
      <c r="F313" s="220" t="s">
        <v>553</v>
      </c>
      <c r="G313" s="221" t="s">
        <v>260</v>
      </c>
      <c r="H313" s="222">
        <v>8.4000000000000004</v>
      </c>
      <c r="I313" s="223"/>
      <c r="J313" s="224">
        <f>ROUND(I313*H313,2)</f>
        <v>0</v>
      </c>
      <c r="K313" s="225"/>
      <c r="L313" s="43"/>
      <c r="M313" s="226" t="s">
        <v>1</v>
      </c>
      <c r="N313" s="227" t="s">
        <v>39</v>
      </c>
      <c r="O313" s="90"/>
      <c r="P313" s="228">
        <f>O313*H313</f>
        <v>0</v>
      </c>
      <c r="Q313" s="228">
        <v>1.0000000000000001E-05</v>
      </c>
      <c r="R313" s="228">
        <f>Q313*H313</f>
        <v>8.4000000000000009E-05</v>
      </c>
      <c r="S313" s="228">
        <v>0</v>
      </c>
      <c r="T313" s="22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0" t="s">
        <v>159</v>
      </c>
      <c r="AT313" s="230" t="s">
        <v>155</v>
      </c>
      <c r="AU313" s="230" t="s">
        <v>84</v>
      </c>
      <c r="AY313" s="16" t="s">
        <v>153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6" t="s">
        <v>82</v>
      </c>
      <c r="BK313" s="231">
        <f>ROUND(I313*H313,2)</f>
        <v>0</v>
      </c>
      <c r="BL313" s="16" t="s">
        <v>159</v>
      </c>
      <c r="BM313" s="230" t="s">
        <v>1337</v>
      </c>
    </row>
    <row r="314" s="13" customFormat="1">
      <c r="A314" s="13"/>
      <c r="B314" s="232"/>
      <c r="C314" s="233"/>
      <c r="D314" s="234" t="s">
        <v>161</v>
      </c>
      <c r="E314" s="235" t="s">
        <v>1</v>
      </c>
      <c r="F314" s="236" t="s">
        <v>1338</v>
      </c>
      <c r="G314" s="233"/>
      <c r="H314" s="237">
        <v>2.8799999999999999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161</v>
      </c>
      <c r="AU314" s="243" t="s">
        <v>84</v>
      </c>
      <c r="AV314" s="13" t="s">
        <v>84</v>
      </c>
      <c r="AW314" s="13" t="s">
        <v>31</v>
      </c>
      <c r="AX314" s="13" t="s">
        <v>74</v>
      </c>
      <c r="AY314" s="243" t="s">
        <v>153</v>
      </c>
    </row>
    <row r="315" s="13" customFormat="1">
      <c r="A315" s="13"/>
      <c r="B315" s="232"/>
      <c r="C315" s="233"/>
      <c r="D315" s="234" t="s">
        <v>161</v>
      </c>
      <c r="E315" s="235" t="s">
        <v>1</v>
      </c>
      <c r="F315" s="236" t="s">
        <v>1339</v>
      </c>
      <c r="G315" s="233"/>
      <c r="H315" s="237">
        <v>5.5199999999999996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161</v>
      </c>
      <c r="AU315" s="243" t="s">
        <v>84</v>
      </c>
      <c r="AV315" s="13" t="s">
        <v>84</v>
      </c>
      <c r="AW315" s="13" t="s">
        <v>31</v>
      </c>
      <c r="AX315" s="13" t="s">
        <v>74</v>
      </c>
      <c r="AY315" s="243" t="s">
        <v>153</v>
      </c>
    </row>
    <row r="316" s="14" customFormat="1">
      <c r="A316" s="14"/>
      <c r="B316" s="255"/>
      <c r="C316" s="256"/>
      <c r="D316" s="234" t="s">
        <v>161</v>
      </c>
      <c r="E316" s="257" t="s">
        <v>1</v>
      </c>
      <c r="F316" s="258" t="s">
        <v>247</v>
      </c>
      <c r="G316" s="256"/>
      <c r="H316" s="259">
        <v>8.3999999999999986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5" t="s">
        <v>161</v>
      </c>
      <c r="AU316" s="265" t="s">
        <v>84</v>
      </c>
      <c r="AV316" s="14" t="s">
        <v>159</v>
      </c>
      <c r="AW316" s="14" t="s">
        <v>31</v>
      </c>
      <c r="AX316" s="14" t="s">
        <v>82</v>
      </c>
      <c r="AY316" s="265" t="s">
        <v>153</v>
      </c>
    </row>
    <row r="317" s="12" customFormat="1" ht="22.8" customHeight="1">
      <c r="A317" s="12"/>
      <c r="B317" s="202"/>
      <c r="C317" s="203"/>
      <c r="D317" s="204" t="s">
        <v>73</v>
      </c>
      <c r="E317" s="216" t="s">
        <v>621</v>
      </c>
      <c r="F317" s="216" t="s">
        <v>622</v>
      </c>
      <c r="G317" s="203"/>
      <c r="H317" s="203"/>
      <c r="I317" s="206"/>
      <c r="J317" s="217">
        <f>BK317</f>
        <v>0</v>
      </c>
      <c r="K317" s="203"/>
      <c r="L317" s="208"/>
      <c r="M317" s="209"/>
      <c r="N317" s="210"/>
      <c r="O317" s="210"/>
      <c r="P317" s="211">
        <f>P318</f>
        <v>0</v>
      </c>
      <c r="Q317" s="210"/>
      <c r="R317" s="211">
        <f>R318</f>
        <v>0</v>
      </c>
      <c r="S317" s="210"/>
      <c r="T317" s="212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3" t="s">
        <v>82</v>
      </c>
      <c r="AT317" s="214" t="s">
        <v>73</v>
      </c>
      <c r="AU317" s="214" t="s">
        <v>82</v>
      </c>
      <c r="AY317" s="213" t="s">
        <v>153</v>
      </c>
      <c r="BK317" s="215">
        <f>BK318</f>
        <v>0</v>
      </c>
    </row>
    <row r="318" s="2" customFormat="1" ht="55.5" customHeight="1">
      <c r="A318" s="37"/>
      <c r="B318" s="38"/>
      <c r="C318" s="218" t="s">
        <v>456</v>
      </c>
      <c r="D318" s="218" t="s">
        <v>155</v>
      </c>
      <c r="E318" s="219" t="s">
        <v>624</v>
      </c>
      <c r="F318" s="220" t="s">
        <v>625</v>
      </c>
      <c r="G318" s="221" t="s">
        <v>210</v>
      </c>
      <c r="H318" s="222">
        <v>85.105000000000004</v>
      </c>
      <c r="I318" s="223"/>
      <c r="J318" s="224">
        <f>ROUND(I318*H318,2)</f>
        <v>0</v>
      </c>
      <c r="K318" s="225"/>
      <c r="L318" s="43"/>
      <c r="M318" s="226" t="s">
        <v>1</v>
      </c>
      <c r="N318" s="227" t="s">
        <v>39</v>
      </c>
      <c r="O318" s="90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0" t="s">
        <v>159</v>
      </c>
      <c r="AT318" s="230" t="s">
        <v>155</v>
      </c>
      <c r="AU318" s="230" t="s">
        <v>84</v>
      </c>
      <c r="AY318" s="16" t="s">
        <v>153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6" t="s">
        <v>82</v>
      </c>
      <c r="BK318" s="231">
        <f>ROUND(I318*H318,2)</f>
        <v>0</v>
      </c>
      <c r="BL318" s="16" t="s">
        <v>159</v>
      </c>
      <c r="BM318" s="230" t="s">
        <v>1340</v>
      </c>
    </row>
    <row r="319" s="12" customFormat="1" ht="25.92" customHeight="1">
      <c r="A319" s="12"/>
      <c r="B319" s="202"/>
      <c r="C319" s="203"/>
      <c r="D319" s="204" t="s">
        <v>73</v>
      </c>
      <c r="E319" s="205" t="s">
        <v>627</v>
      </c>
      <c r="F319" s="205" t="s">
        <v>628</v>
      </c>
      <c r="G319" s="203"/>
      <c r="H319" s="203"/>
      <c r="I319" s="206"/>
      <c r="J319" s="207">
        <f>BK319</f>
        <v>0</v>
      </c>
      <c r="K319" s="203"/>
      <c r="L319" s="208"/>
      <c r="M319" s="209"/>
      <c r="N319" s="210"/>
      <c r="O319" s="210"/>
      <c r="P319" s="211">
        <f>P320+P328+P338</f>
        <v>0</v>
      </c>
      <c r="Q319" s="210"/>
      <c r="R319" s="211">
        <f>R320+R328+R338</f>
        <v>0.074487200000000003</v>
      </c>
      <c r="S319" s="210"/>
      <c r="T319" s="212">
        <f>T320+T328+T338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3" t="s">
        <v>84</v>
      </c>
      <c r="AT319" s="214" t="s">
        <v>73</v>
      </c>
      <c r="AU319" s="214" t="s">
        <v>74</v>
      </c>
      <c r="AY319" s="213" t="s">
        <v>153</v>
      </c>
      <c r="BK319" s="215">
        <f>BK320+BK328+BK338</f>
        <v>0</v>
      </c>
    </row>
    <row r="320" s="12" customFormat="1" ht="22.8" customHeight="1">
      <c r="A320" s="12"/>
      <c r="B320" s="202"/>
      <c r="C320" s="203"/>
      <c r="D320" s="204" t="s">
        <v>73</v>
      </c>
      <c r="E320" s="216" t="s">
        <v>629</v>
      </c>
      <c r="F320" s="216" t="s">
        <v>630</v>
      </c>
      <c r="G320" s="203"/>
      <c r="H320" s="203"/>
      <c r="I320" s="206"/>
      <c r="J320" s="217">
        <f>BK320</f>
        <v>0</v>
      </c>
      <c r="K320" s="203"/>
      <c r="L320" s="208"/>
      <c r="M320" s="209"/>
      <c r="N320" s="210"/>
      <c r="O320" s="210"/>
      <c r="P320" s="211">
        <f>SUM(P321:P327)</f>
        <v>0</v>
      </c>
      <c r="Q320" s="210"/>
      <c r="R320" s="211">
        <f>SUM(R321:R327)</f>
        <v>0.0040000000000000001</v>
      </c>
      <c r="S320" s="210"/>
      <c r="T320" s="212">
        <f>SUM(T321:T327)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3" t="s">
        <v>84</v>
      </c>
      <c r="AT320" s="214" t="s">
        <v>73</v>
      </c>
      <c r="AU320" s="214" t="s">
        <v>82</v>
      </c>
      <c r="AY320" s="213" t="s">
        <v>153</v>
      </c>
      <c r="BK320" s="215">
        <f>SUM(BK321:BK327)</f>
        <v>0</v>
      </c>
    </row>
    <row r="321" s="2" customFormat="1" ht="33" customHeight="1">
      <c r="A321" s="37"/>
      <c r="B321" s="38"/>
      <c r="C321" s="218" t="s">
        <v>463</v>
      </c>
      <c r="D321" s="218" t="s">
        <v>155</v>
      </c>
      <c r="E321" s="219" t="s">
        <v>637</v>
      </c>
      <c r="F321" s="220" t="s">
        <v>638</v>
      </c>
      <c r="G321" s="221" t="s">
        <v>260</v>
      </c>
      <c r="H321" s="222">
        <v>9.8200000000000003</v>
      </c>
      <c r="I321" s="223"/>
      <c r="J321" s="224">
        <f>ROUND(I321*H321,2)</f>
        <v>0</v>
      </c>
      <c r="K321" s="225"/>
      <c r="L321" s="43"/>
      <c r="M321" s="226" t="s">
        <v>1</v>
      </c>
      <c r="N321" s="227" t="s">
        <v>39</v>
      </c>
      <c r="O321" s="90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232</v>
      </c>
      <c r="AT321" s="230" t="s">
        <v>155</v>
      </c>
      <c r="AU321" s="230" t="s">
        <v>84</v>
      </c>
      <c r="AY321" s="16" t="s">
        <v>153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82</v>
      </c>
      <c r="BK321" s="231">
        <f>ROUND(I321*H321,2)</f>
        <v>0</v>
      </c>
      <c r="BL321" s="16" t="s">
        <v>232</v>
      </c>
      <c r="BM321" s="230" t="s">
        <v>1341</v>
      </c>
    </row>
    <row r="322" s="13" customFormat="1">
      <c r="A322" s="13"/>
      <c r="B322" s="232"/>
      <c r="C322" s="233"/>
      <c r="D322" s="234" t="s">
        <v>161</v>
      </c>
      <c r="E322" s="235" t="s">
        <v>1</v>
      </c>
      <c r="F322" s="236" t="s">
        <v>1342</v>
      </c>
      <c r="G322" s="233"/>
      <c r="H322" s="237">
        <v>3.3599999999999999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161</v>
      </c>
      <c r="AU322" s="243" t="s">
        <v>84</v>
      </c>
      <c r="AV322" s="13" t="s">
        <v>84</v>
      </c>
      <c r="AW322" s="13" t="s">
        <v>31</v>
      </c>
      <c r="AX322" s="13" t="s">
        <v>74</v>
      </c>
      <c r="AY322" s="243" t="s">
        <v>153</v>
      </c>
    </row>
    <row r="323" s="13" customFormat="1">
      <c r="A323" s="13"/>
      <c r="B323" s="232"/>
      <c r="C323" s="233"/>
      <c r="D323" s="234" t="s">
        <v>161</v>
      </c>
      <c r="E323" s="235" t="s">
        <v>1</v>
      </c>
      <c r="F323" s="236" t="s">
        <v>1343</v>
      </c>
      <c r="G323" s="233"/>
      <c r="H323" s="237">
        <v>6.46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161</v>
      </c>
      <c r="AU323" s="243" t="s">
        <v>84</v>
      </c>
      <c r="AV323" s="13" t="s">
        <v>84</v>
      </c>
      <c r="AW323" s="13" t="s">
        <v>31</v>
      </c>
      <c r="AX323" s="13" t="s">
        <v>74</v>
      </c>
      <c r="AY323" s="243" t="s">
        <v>153</v>
      </c>
    </row>
    <row r="324" s="14" customFormat="1">
      <c r="A324" s="14"/>
      <c r="B324" s="255"/>
      <c r="C324" s="256"/>
      <c r="D324" s="234" t="s">
        <v>161</v>
      </c>
      <c r="E324" s="257" t="s">
        <v>1</v>
      </c>
      <c r="F324" s="258" t="s">
        <v>247</v>
      </c>
      <c r="G324" s="256"/>
      <c r="H324" s="259">
        <v>9.8200000000000003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5" t="s">
        <v>161</v>
      </c>
      <c r="AU324" s="265" t="s">
        <v>84</v>
      </c>
      <c r="AV324" s="14" t="s">
        <v>159</v>
      </c>
      <c r="AW324" s="14" t="s">
        <v>31</v>
      </c>
      <c r="AX324" s="14" t="s">
        <v>82</v>
      </c>
      <c r="AY324" s="265" t="s">
        <v>153</v>
      </c>
    </row>
    <row r="325" s="2" customFormat="1" ht="16.5" customHeight="1">
      <c r="A325" s="37"/>
      <c r="B325" s="38"/>
      <c r="C325" s="244" t="s">
        <v>468</v>
      </c>
      <c r="D325" s="244" t="s">
        <v>207</v>
      </c>
      <c r="E325" s="245" t="s">
        <v>642</v>
      </c>
      <c r="F325" s="246" t="s">
        <v>643</v>
      </c>
      <c r="G325" s="247" t="s">
        <v>210</v>
      </c>
      <c r="H325" s="248">
        <v>0.0040000000000000001</v>
      </c>
      <c r="I325" s="249"/>
      <c r="J325" s="250">
        <f>ROUND(I325*H325,2)</f>
        <v>0</v>
      </c>
      <c r="K325" s="251"/>
      <c r="L325" s="252"/>
      <c r="M325" s="253" t="s">
        <v>1</v>
      </c>
      <c r="N325" s="254" t="s">
        <v>39</v>
      </c>
      <c r="O325" s="90"/>
      <c r="P325" s="228">
        <f>O325*H325</f>
        <v>0</v>
      </c>
      <c r="Q325" s="228">
        <v>1</v>
      </c>
      <c r="R325" s="228">
        <f>Q325*H325</f>
        <v>0.0040000000000000001</v>
      </c>
      <c r="S325" s="228">
        <v>0</v>
      </c>
      <c r="T325" s="22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314</v>
      </c>
      <c r="AT325" s="230" t="s">
        <v>207</v>
      </c>
      <c r="AU325" s="230" t="s">
        <v>84</v>
      </c>
      <c r="AY325" s="16" t="s">
        <v>153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82</v>
      </c>
      <c r="BK325" s="231">
        <f>ROUND(I325*H325,2)</f>
        <v>0</v>
      </c>
      <c r="BL325" s="16" t="s">
        <v>232</v>
      </c>
      <c r="BM325" s="230" t="s">
        <v>1344</v>
      </c>
    </row>
    <row r="326" s="13" customFormat="1">
      <c r="A326" s="13"/>
      <c r="B326" s="232"/>
      <c r="C326" s="233"/>
      <c r="D326" s="234" t="s">
        <v>161</v>
      </c>
      <c r="E326" s="233"/>
      <c r="F326" s="236" t="s">
        <v>1345</v>
      </c>
      <c r="G326" s="233"/>
      <c r="H326" s="237">
        <v>0.0040000000000000001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161</v>
      </c>
      <c r="AU326" s="243" t="s">
        <v>84</v>
      </c>
      <c r="AV326" s="13" t="s">
        <v>84</v>
      </c>
      <c r="AW326" s="13" t="s">
        <v>4</v>
      </c>
      <c r="AX326" s="13" t="s">
        <v>82</v>
      </c>
      <c r="AY326" s="243" t="s">
        <v>153</v>
      </c>
    </row>
    <row r="327" s="2" customFormat="1" ht="44.25" customHeight="1">
      <c r="A327" s="37"/>
      <c r="B327" s="38"/>
      <c r="C327" s="218" t="s">
        <v>473</v>
      </c>
      <c r="D327" s="218" t="s">
        <v>155</v>
      </c>
      <c r="E327" s="219" t="s">
        <v>667</v>
      </c>
      <c r="F327" s="220" t="s">
        <v>668</v>
      </c>
      <c r="G327" s="221" t="s">
        <v>210</v>
      </c>
      <c r="H327" s="222">
        <v>0.0040000000000000001</v>
      </c>
      <c r="I327" s="223"/>
      <c r="J327" s="224">
        <f>ROUND(I327*H327,2)</f>
        <v>0</v>
      </c>
      <c r="K327" s="225"/>
      <c r="L327" s="43"/>
      <c r="M327" s="226" t="s">
        <v>1</v>
      </c>
      <c r="N327" s="227" t="s">
        <v>39</v>
      </c>
      <c r="O327" s="90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0" t="s">
        <v>232</v>
      </c>
      <c r="AT327" s="230" t="s">
        <v>155</v>
      </c>
      <c r="AU327" s="230" t="s">
        <v>84</v>
      </c>
      <c r="AY327" s="16" t="s">
        <v>153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6" t="s">
        <v>82</v>
      </c>
      <c r="BK327" s="231">
        <f>ROUND(I327*H327,2)</f>
        <v>0</v>
      </c>
      <c r="BL327" s="16" t="s">
        <v>232</v>
      </c>
      <c r="BM327" s="230" t="s">
        <v>1346</v>
      </c>
    </row>
    <row r="328" s="12" customFormat="1" ht="22.8" customHeight="1">
      <c r="A328" s="12"/>
      <c r="B328" s="202"/>
      <c r="C328" s="203"/>
      <c r="D328" s="204" t="s">
        <v>73</v>
      </c>
      <c r="E328" s="216" t="s">
        <v>933</v>
      </c>
      <c r="F328" s="216" t="s">
        <v>934</v>
      </c>
      <c r="G328" s="203"/>
      <c r="H328" s="203"/>
      <c r="I328" s="206"/>
      <c r="J328" s="217">
        <f>BK328</f>
        <v>0</v>
      </c>
      <c r="K328" s="203"/>
      <c r="L328" s="208"/>
      <c r="M328" s="209"/>
      <c r="N328" s="210"/>
      <c r="O328" s="210"/>
      <c r="P328" s="211">
        <f>SUM(P329:P337)</f>
        <v>0</v>
      </c>
      <c r="Q328" s="210"/>
      <c r="R328" s="211">
        <f>SUM(R329:R337)</f>
        <v>0.067715200000000003</v>
      </c>
      <c r="S328" s="210"/>
      <c r="T328" s="212">
        <f>SUM(T329:T337)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3" t="s">
        <v>84</v>
      </c>
      <c r="AT328" s="214" t="s">
        <v>73</v>
      </c>
      <c r="AU328" s="214" t="s">
        <v>82</v>
      </c>
      <c r="AY328" s="213" t="s">
        <v>153</v>
      </c>
      <c r="BK328" s="215">
        <f>SUM(BK329:BK337)</f>
        <v>0</v>
      </c>
    </row>
    <row r="329" s="2" customFormat="1" ht="16.5" customHeight="1">
      <c r="A329" s="37"/>
      <c r="B329" s="38"/>
      <c r="C329" s="218" t="s">
        <v>478</v>
      </c>
      <c r="D329" s="218" t="s">
        <v>155</v>
      </c>
      <c r="E329" s="219" t="s">
        <v>941</v>
      </c>
      <c r="F329" s="220" t="s">
        <v>942</v>
      </c>
      <c r="G329" s="221" t="s">
        <v>943</v>
      </c>
      <c r="H329" s="222">
        <v>32.5</v>
      </c>
      <c r="I329" s="223"/>
      <c r="J329" s="224">
        <f>ROUND(I329*H329,2)</f>
        <v>0</v>
      </c>
      <c r="K329" s="225"/>
      <c r="L329" s="43"/>
      <c r="M329" s="226" t="s">
        <v>1</v>
      </c>
      <c r="N329" s="227" t="s">
        <v>39</v>
      </c>
      <c r="O329" s="90"/>
      <c r="P329" s="228">
        <f>O329*H329</f>
        <v>0</v>
      </c>
      <c r="Q329" s="228">
        <v>0.001</v>
      </c>
      <c r="R329" s="228">
        <f>Q329*H329</f>
        <v>0.032500000000000001</v>
      </c>
      <c r="S329" s="228">
        <v>0</v>
      </c>
      <c r="T329" s="22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0" t="s">
        <v>232</v>
      </c>
      <c r="AT329" s="230" t="s">
        <v>155</v>
      </c>
      <c r="AU329" s="230" t="s">
        <v>84</v>
      </c>
      <c r="AY329" s="16" t="s">
        <v>153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6" t="s">
        <v>82</v>
      </c>
      <c r="BK329" s="231">
        <f>ROUND(I329*H329,2)</f>
        <v>0</v>
      </c>
      <c r="BL329" s="16" t="s">
        <v>232</v>
      </c>
      <c r="BM329" s="230" t="s">
        <v>1347</v>
      </c>
    </row>
    <row r="330" s="13" customFormat="1">
      <c r="A330" s="13"/>
      <c r="B330" s="232"/>
      <c r="C330" s="233"/>
      <c r="D330" s="234" t="s">
        <v>161</v>
      </c>
      <c r="E330" s="235" t="s">
        <v>1</v>
      </c>
      <c r="F330" s="236" t="s">
        <v>1348</v>
      </c>
      <c r="G330" s="233"/>
      <c r="H330" s="237">
        <v>13.550000000000001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161</v>
      </c>
      <c r="AU330" s="243" t="s">
        <v>84</v>
      </c>
      <c r="AV330" s="13" t="s">
        <v>84</v>
      </c>
      <c r="AW330" s="13" t="s">
        <v>31</v>
      </c>
      <c r="AX330" s="13" t="s">
        <v>74</v>
      </c>
      <c r="AY330" s="243" t="s">
        <v>153</v>
      </c>
    </row>
    <row r="331" s="13" customFormat="1">
      <c r="A331" s="13"/>
      <c r="B331" s="232"/>
      <c r="C331" s="233"/>
      <c r="D331" s="234" t="s">
        <v>161</v>
      </c>
      <c r="E331" s="235" t="s">
        <v>1</v>
      </c>
      <c r="F331" s="236" t="s">
        <v>1349</v>
      </c>
      <c r="G331" s="233"/>
      <c r="H331" s="237">
        <v>18.949999999999999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161</v>
      </c>
      <c r="AU331" s="243" t="s">
        <v>84</v>
      </c>
      <c r="AV331" s="13" t="s">
        <v>84</v>
      </c>
      <c r="AW331" s="13" t="s">
        <v>31</v>
      </c>
      <c r="AX331" s="13" t="s">
        <v>74</v>
      </c>
      <c r="AY331" s="243" t="s">
        <v>153</v>
      </c>
    </row>
    <row r="332" s="14" customFormat="1">
      <c r="A332" s="14"/>
      <c r="B332" s="255"/>
      <c r="C332" s="256"/>
      <c r="D332" s="234" t="s">
        <v>161</v>
      </c>
      <c r="E332" s="257" t="s">
        <v>1</v>
      </c>
      <c r="F332" s="258" t="s">
        <v>247</v>
      </c>
      <c r="G332" s="256"/>
      <c r="H332" s="259">
        <v>32.5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161</v>
      </c>
      <c r="AU332" s="265" t="s">
        <v>84</v>
      </c>
      <c r="AV332" s="14" t="s">
        <v>159</v>
      </c>
      <c r="AW332" s="14" t="s">
        <v>31</v>
      </c>
      <c r="AX332" s="14" t="s">
        <v>82</v>
      </c>
      <c r="AY332" s="265" t="s">
        <v>153</v>
      </c>
    </row>
    <row r="333" s="2" customFormat="1" ht="16.5" customHeight="1">
      <c r="A333" s="37"/>
      <c r="B333" s="38"/>
      <c r="C333" s="244" t="s">
        <v>483</v>
      </c>
      <c r="D333" s="244" t="s">
        <v>207</v>
      </c>
      <c r="E333" s="245" t="s">
        <v>1131</v>
      </c>
      <c r="F333" s="246" t="s">
        <v>1132</v>
      </c>
      <c r="G333" s="247" t="s">
        <v>260</v>
      </c>
      <c r="H333" s="248">
        <v>2.4119999999999999</v>
      </c>
      <c r="I333" s="249"/>
      <c r="J333" s="250">
        <f>ROUND(I333*H333,2)</f>
        <v>0</v>
      </c>
      <c r="K333" s="251"/>
      <c r="L333" s="252"/>
      <c r="M333" s="253" t="s">
        <v>1</v>
      </c>
      <c r="N333" s="254" t="s">
        <v>39</v>
      </c>
      <c r="O333" s="90"/>
      <c r="P333" s="228">
        <f>O333*H333</f>
        <v>0</v>
      </c>
      <c r="Q333" s="228">
        <v>0.0146</v>
      </c>
      <c r="R333" s="228">
        <f>Q333*H333</f>
        <v>0.035215200000000002</v>
      </c>
      <c r="S333" s="228">
        <v>0</v>
      </c>
      <c r="T333" s="22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0" t="s">
        <v>314</v>
      </c>
      <c r="AT333" s="230" t="s">
        <v>207</v>
      </c>
      <c r="AU333" s="230" t="s">
        <v>84</v>
      </c>
      <c r="AY333" s="16" t="s">
        <v>153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6" t="s">
        <v>82</v>
      </c>
      <c r="BK333" s="231">
        <f>ROUND(I333*H333,2)</f>
        <v>0</v>
      </c>
      <c r="BL333" s="16" t="s">
        <v>232</v>
      </c>
      <c r="BM333" s="230" t="s">
        <v>1350</v>
      </c>
    </row>
    <row r="334" s="13" customFormat="1">
      <c r="A334" s="13"/>
      <c r="B334" s="232"/>
      <c r="C334" s="233"/>
      <c r="D334" s="234" t="s">
        <v>161</v>
      </c>
      <c r="E334" s="235" t="s">
        <v>1</v>
      </c>
      <c r="F334" s="236" t="s">
        <v>1351</v>
      </c>
      <c r="G334" s="233"/>
      <c r="H334" s="237">
        <v>0.77400000000000002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161</v>
      </c>
      <c r="AU334" s="243" t="s">
        <v>84</v>
      </c>
      <c r="AV334" s="13" t="s">
        <v>84</v>
      </c>
      <c r="AW334" s="13" t="s">
        <v>31</v>
      </c>
      <c r="AX334" s="13" t="s">
        <v>74</v>
      </c>
      <c r="AY334" s="243" t="s">
        <v>153</v>
      </c>
    </row>
    <row r="335" s="13" customFormat="1">
      <c r="A335" s="13"/>
      <c r="B335" s="232"/>
      <c r="C335" s="233"/>
      <c r="D335" s="234" t="s">
        <v>161</v>
      </c>
      <c r="E335" s="235" t="s">
        <v>1</v>
      </c>
      <c r="F335" s="236" t="s">
        <v>1352</v>
      </c>
      <c r="G335" s="233"/>
      <c r="H335" s="237">
        <v>1.6379999999999999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161</v>
      </c>
      <c r="AU335" s="243" t="s">
        <v>84</v>
      </c>
      <c r="AV335" s="13" t="s">
        <v>84</v>
      </c>
      <c r="AW335" s="13" t="s">
        <v>31</v>
      </c>
      <c r="AX335" s="13" t="s">
        <v>74</v>
      </c>
      <c r="AY335" s="243" t="s">
        <v>153</v>
      </c>
    </row>
    <row r="336" s="14" customFormat="1">
      <c r="A336" s="14"/>
      <c r="B336" s="255"/>
      <c r="C336" s="256"/>
      <c r="D336" s="234" t="s">
        <v>161</v>
      </c>
      <c r="E336" s="257" t="s">
        <v>1</v>
      </c>
      <c r="F336" s="258" t="s">
        <v>247</v>
      </c>
      <c r="G336" s="256"/>
      <c r="H336" s="259">
        <v>2.4119999999999999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161</v>
      </c>
      <c r="AU336" s="265" t="s">
        <v>84</v>
      </c>
      <c r="AV336" s="14" t="s">
        <v>159</v>
      </c>
      <c r="AW336" s="14" t="s">
        <v>31</v>
      </c>
      <c r="AX336" s="14" t="s">
        <v>82</v>
      </c>
      <c r="AY336" s="265" t="s">
        <v>153</v>
      </c>
    </row>
    <row r="337" s="2" customFormat="1" ht="44.25" customHeight="1">
      <c r="A337" s="37"/>
      <c r="B337" s="38"/>
      <c r="C337" s="218" t="s">
        <v>1353</v>
      </c>
      <c r="D337" s="218" t="s">
        <v>155</v>
      </c>
      <c r="E337" s="219" t="s">
        <v>957</v>
      </c>
      <c r="F337" s="220" t="s">
        <v>958</v>
      </c>
      <c r="G337" s="221" t="s">
        <v>210</v>
      </c>
      <c r="H337" s="222">
        <v>0.068000000000000005</v>
      </c>
      <c r="I337" s="223"/>
      <c r="J337" s="224">
        <f>ROUND(I337*H337,2)</f>
        <v>0</v>
      </c>
      <c r="K337" s="225"/>
      <c r="L337" s="43"/>
      <c r="M337" s="226" t="s">
        <v>1</v>
      </c>
      <c r="N337" s="227" t="s">
        <v>39</v>
      </c>
      <c r="O337" s="90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0" t="s">
        <v>232</v>
      </c>
      <c r="AT337" s="230" t="s">
        <v>155</v>
      </c>
      <c r="AU337" s="230" t="s">
        <v>84</v>
      </c>
      <c r="AY337" s="16" t="s">
        <v>153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6" t="s">
        <v>82</v>
      </c>
      <c r="BK337" s="231">
        <f>ROUND(I337*H337,2)</f>
        <v>0</v>
      </c>
      <c r="BL337" s="16" t="s">
        <v>232</v>
      </c>
      <c r="BM337" s="230" t="s">
        <v>1354</v>
      </c>
    </row>
    <row r="338" s="12" customFormat="1" ht="22.8" customHeight="1">
      <c r="A338" s="12"/>
      <c r="B338" s="202"/>
      <c r="C338" s="203"/>
      <c r="D338" s="204" t="s">
        <v>73</v>
      </c>
      <c r="E338" s="216" t="s">
        <v>1032</v>
      </c>
      <c r="F338" s="216" t="s">
        <v>1033</v>
      </c>
      <c r="G338" s="203"/>
      <c r="H338" s="203"/>
      <c r="I338" s="206"/>
      <c r="J338" s="217">
        <f>BK338</f>
        <v>0</v>
      </c>
      <c r="K338" s="203"/>
      <c r="L338" s="208"/>
      <c r="M338" s="209"/>
      <c r="N338" s="210"/>
      <c r="O338" s="210"/>
      <c r="P338" s="211">
        <f>SUM(P339:P342)</f>
        <v>0</v>
      </c>
      <c r="Q338" s="210"/>
      <c r="R338" s="211">
        <f>SUM(R339:R342)</f>
        <v>0.0027720000000000002</v>
      </c>
      <c r="S338" s="210"/>
      <c r="T338" s="212">
        <f>SUM(T339:T342)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3" t="s">
        <v>84</v>
      </c>
      <c r="AT338" s="214" t="s">
        <v>73</v>
      </c>
      <c r="AU338" s="214" t="s">
        <v>82</v>
      </c>
      <c r="AY338" s="213" t="s">
        <v>153</v>
      </c>
      <c r="BK338" s="215">
        <f>SUM(BK339:BK342)</f>
        <v>0</v>
      </c>
    </row>
    <row r="339" s="2" customFormat="1" ht="44.25" customHeight="1">
      <c r="A339" s="37"/>
      <c r="B339" s="38"/>
      <c r="C339" s="218" t="s">
        <v>489</v>
      </c>
      <c r="D339" s="218" t="s">
        <v>155</v>
      </c>
      <c r="E339" s="219" t="s">
        <v>1035</v>
      </c>
      <c r="F339" s="220" t="s">
        <v>1036</v>
      </c>
      <c r="G339" s="221" t="s">
        <v>260</v>
      </c>
      <c r="H339" s="222">
        <v>8.4000000000000004</v>
      </c>
      <c r="I339" s="223"/>
      <c r="J339" s="224">
        <f>ROUND(I339*H339,2)</f>
        <v>0</v>
      </c>
      <c r="K339" s="225"/>
      <c r="L339" s="43"/>
      <c r="M339" s="226" t="s">
        <v>1</v>
      </c>
      <c r="N339" s="227" t="s">
        <v>39</v>
      </c>
      <c r="O339" s="90"/>
      <c r="P339" s="228">
        <f>O339*H339</f>
        <v>0</v>
      </c>
      <c r="Q339" s="228">
        <v>0.00033</v>
      </c>
      <c r="R339" s="228">
        <f>Q339*H339</f>
        <v>0.0027720000000000002</v>
      </c>
      <c r="S339" s="228">
        <v>0</v>
      </c>
      <c r="T339" s="22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0" t="s">
        <v>232</v>
      </c>
      <c r="AT339" s="230" t="s">
        <v>155</v>
      </c>
      <c r="AU339" s="230" t="s">
        <v>84</v>
      </c>
      <c r="AY339" s="16" t="s">
        <v>153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6" t="s">
        <v>82</v>
      </c>
      <c r="BK339" s="231">
        <f>ROUND(I339*H339,2)</f>
        <v>0</v>
      </c>
      <c r="BL339" s="16" t="s">
        <v>232</v>
      </c>
      <c r="BM339" s="230" t="s">
        <v>1355</v>
      </c>
    </row>
    <row r="340" s="13" customFormat="1">
      <c r="A340" s="13"/>
      <c r="B340" s="232"/>
      <c r="C340" s="233"/>
      <c r="D340" s="234" t="s">
        <v>161</v>
      </c>
      <c r="E340" s="235" t="s">
        <v>1</v>
      </c>
      <c r="F340" s="236" t="s">
        <v>1338</v>
      </c>
      <c r="G340" s="233"/>
      <c r="H340" s="237">
        <v>2.8799999999999999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161</v>
      </c>
      <c r="AU340" s="243" t="s">
        <v>84</v>
      </c>
      <c r="AV340" s="13" t="s">
        <v>84</v>
      </c>
      <c r="AW340" s="13" t="s">
        <v>31</v>
      </c>
      <c r="AX340" s="13" t="s">
        <v>74</v>
      </c>
      <c r="AY340" s="243" t="s">
        <v>153</v>
      </c>
    </row>
    <row r="341" s="13" customFormat="1">
      <c r="A341" s="13"/>
      <c r="B341" s="232"/>
      <c r="C341" s="233"/>
      <c r="D341" s="234" t="s">
        <v>161</v>
      </c>
      <c r="E341" s="235" t="s">
        <v>1</v>
      </c>
      <c r="F341" s="236" t="s">
        <v>1339</v>
      </c>
      <c r="G341" s="233"/>
      <c r="H341" s="237">
        <v>5.5199999999999996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161</v>
      </c>
      <c r="AU341" s="243" t="s">
        <v>84</v>
      </c>
      <c r="AV341" s="13" t="s">
        <v>84</v>
      </c>
      <c r="AW341" s="13" t="s">
        <v>31</v>
      </c>
      <c r="AX341" s="13" t="s">
        <v>74</v>
      </c>
      <c r="AY341" s="243" t="s">
        <v>153</v>
      </c>
    </row>
    <row r="342" s="14" customFormat="1">
      <c r="A342" s="14"/>
      <c r="B342" s="255"/>
      <c r="C342" s="256"/>
      <c r="D342" s="234" t="s">
        <v>161</v>
      </c>
      <c r="E342" s="257" t="s">
        <v>1</v>
      </c>
      <c r="F342" s="258" t="s">
        <v>247</v>
      </c>
      <c r="G342" s="256"/>
      <c r="H342" s="259">
        <v>8.3999999999999986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5" t="s">
        <v>161</v>
      </c>
      <c r="AU342" s="265" t="s">
        <v>84</v>
      </c>
      <c r="AV342" s="14" t="s">
        <v>159</v>
      </c>
      <c r="AW342" s="14" t="s">
        <v>31</v>
      </c>
      <c r="AX342" s="14" t="s">
        <v>82</v>
      </c>
      <c r="AY342" s="265" t="s">
        <v>153</v>
      </c>
    </row>
    <row r="343" s="12" customFormat="1" ht="25.92" customHeight="1">
      <c r="A343" s="12"/>
      <c r="B343" s="202"/>
      <c r="C343" s="203"/>
      <c r="D343" s="204" t="s">
        <v>73</v>
      </c>
      <c r="E343" s="205" t="s">
        <v>1356</v>
      </c>
      <c r="F343" s="205" t="s">
        <v>1357</v>
      </c>
      <c r="G343" s="203"/>
      <c r="H343" s="203"/>
      <c r="I343" s="206"/>
      <c r="J343" s="207">
        <f>BK343</f>
        <v>0</v>
      </c>
      <c r="K343" s="203"/>
      <c r="L343" s="208"/>
      <c r="M343" s="269"/>
      <c r="N343" s="270"/>
      <c r="O343" s="270"/>
      <c r="P343" s="271">
        <v>0</v>
      </c>
      <c r="Q343" s="270"/>
      <c r="R343" s="271">
        <v>0</v>
      </c>
      <c r="S343" s="270"/>
      <c r="T343" s="272"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3" t="s">
        <v>159</v>
      </c>
      <c r="AT343" s="214" t="s">
        <v>73</v>
      </c>
      <c r="AU343" s="214" t="s">
        <v>74</v>
      </c>
      <c r="AY343" s="213" t="s">
        <v>153</v>
      </c>
      <c r="BK343" s="215">
        <v>0</v>
      </c>
    </row>
    <row r="344" s="2" customFormat="1" ht="6.96" customHeight="1">
      <c r="A344" s="37"/>
      <c r="B344" s="65"/>
      <c r="C344" s="66"/>
      <c r="D344" s="66"/>
      <c r="E344" s="66"/>
      <c r="F344" s="66"/>
      <c r="G344" s="66"/>
      <c r="H344" s="66"/>
      <c r="I344" s="66"/>
      <c r="J344" s="66"/>
      <c r="K344" s="66"/>
      <c r="L344" s="43"/>
      <c r="M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</row>
  </sheetData>
  <sheetProtection sheet="1" autoFilter="0" formatColumns="0" formatRows="0" objects="1" scenarios="1" spinCount="100000" saltValue="T9o1M4DOUNhVWbvey8u+U4PtJ9xU9yPIO/Xu52NJgsUJKM0QjDZk+sj3lAj+6YccGcJhyEH9cjgZrX3K2Y3F+A==" hashValue="NhpQSiWQYGpmPMj0aNyCb0A277FHagOfMAG8Fp6U7eG8Onl5pzirkRo4xNXjTR5H3wdgk6ilF3KmCz1kie5SQQ==" algorithmName="SHA-512" password="CC35"/>
  <autoFilter ref="C129:K343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Lukovany - Kanalizace a ČOV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1358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26</v>
      </c>
      <c r="G12" s="37"/>
      <c r="H12" s="37"/>
      <c r="I12" s="139" t="s">
        <v>22</v>
      </c>
      <c r="J12" s="143" t="str">
        <f>'Rekapitulace stavby'!AN8</f>
        <v>11. 3. 2021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ROUND((SUM(BE126:BE192)),  2)</f>
        <v>0</v>
      </c>
      <c r="G33" s="37"/>
      <c r="H33" s="37"/>
      <c r="I33" s="154">
        <v>0.20999999999999999</v>
      </c>
      <c r="J33" s="153">
        <f>ROUND(((SUM(BE126:BE192))*I33),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ROUND((SUM(BF126:BF192)),  2)</f>
        <v>0</v>
      </c>
      <c r="G34" s="37"/>
      <c r="H34" s="37"/>
      <c r="I34" s="154">
        <v>0.14999999999999999</v>
      </c>
      <c r="J34" s="153">
        <f>ROUND(((SUM(BF126:BF192))*I34),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ROUND((SUM(BG126:BG192)),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ROUND((SUM(BH126:BH192)),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ROUND((SUM(BI126:BI192)),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Lukovany - Kanalizace a ČOV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SO-02.5 - Chemické hospodářství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11. 3. 2021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114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116</v>
      </c>
      <c r="E99" s="187"/>
      <c r="F99" s="187"/>
      <c r="G99" s="187"/>
      <c r="H99" s="187"/>
      <c r="I99" s="187"/>
      <c r="J99" s="188">
        <f>J131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117</v>
      </c>
      <c r="E100" s="187"/>
      <c r="F100" s="187"/>
      <c r="G100" s="187"/>
      <c r="H100" s="187"/>
      <c r="I100" s="187"/>
      <c r="J100" s="188">
        <f>J148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1049</v>
      </c>
      <c r="E101" s="187"/>
      <c r="F101" s="187"/>
      <c r="G101" s="187"/>
      <c r="H101" s="187"/>
      <c r="I101" s="187"/>
      <c r="J101" s="188">
        <f>J165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121</v>
      </c>
      <c r="E102" s="187"/>
      <c r="F102" s="187"/>
      <c r="G102" s="187"/>
      <c r="H102" s="187"/>
      <c r="I102" s="187"/>
      <c r="J102" s="188">
        <f>J169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122</v>
      </c>
      <c r="E103" s="187"/>
      <c r="F103" s="187"/>
      <c r="G103" s="187"/>
      <c r="H103" s="187"/>
      <c r="I103" s="187"/>
      <c r="J103" s="188">
        <f>J178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123</v>
      </c>
      <c r="E104" s="181"/>
      <c r="F104" s="181"/>
      <c r="G104" s="181"/>
      <c r="H104" s="181"/>
      <c r="I104" s="181"/>
      <c r="J104" s="182">
        <f>J180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124</v>
      </c>
      <c r="E105" s="187"/>
      <c r="F105" s="187"/>
      <c r="G105" s="187"/>
      <c r="H105" s="187"/>
      <c r="I105" s="187"/>
      <c r="J105" s="188">
        <f>J181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137</v>
      </c>
      <c r="E106" s="187"/>
      <c r="F106" s="187"/>
      <c r="G106" s="187"/>
      <c r="H106" s="187"/>
      <c r="I106" s="187"/>
      <c r="J106" s="188">
        <f>J188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138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Lukovany - Kanalizace a ČOV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SO-02.5 - Chemické hospodářství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11. 3. 2021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30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32</v>
      </c>
      <c r="J123" s="35" t="str">
        <f>E24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139</v>
      </c>
      <c r="D125" s="193" t="s">
        <v>59</v>
      </c>
      <c r="E125" s="193" t="s">
        <v>55</v>
      </c>
      <c r="F125" s="193" t="s">
        <v>56</v>
      </c>
      <c r="G125" s="193" t="s">
        <v>140</v>
      </c>
      <c r="H125" s="193" t="s">
        <v>141</v>
      </c>
      <c r="I125" s="193" t="s">
        <v>142</v>
      </c>
      <c r="J125" s="194" t="s">
        <v>111</v>
      </c>
      <c r="K125" s="195" t="s">
        <v>143</v>
      </c>
      <c r="L125" s="196"/>
      <c r="M125" s="99" t="s">
        <v>1</v>
      </c>
      <c r="N125" s="100" t="s">
        <v>38</v>
      </c>
      <c r="O125" s="100" t="s">
        <v>144</v>
      </c>
      <c r="P125" s="100" t="s">
        <v>145</v>
      </c>
      <c r="Q125" s="100" t="s">
        <v>146</v>
      </c>
      <c r="R125" s="100" t="s">
        <v>147</v>
      </c>
      <c r="S125" s="100" t="s">
        <v>148</v>
      </c>
      <c r="T125" s="101" t="s">
        <v>149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150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P127+P180</f>
        <v>0</v>
      </c>
      <c r="Q126" s="103"/>
      <c r="R126" s="199">
        <f>R127+R180</f>
        <v>19.720059840000001</v>
      </c>
      <c r="S126" s="103"/>
      <c r="T126" s="200">
        <f>T127+T180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73</v>
      </c>
      <c r="AU126" s="16" t="s">
        <v>113</v>
      </c>
      <c r="BK126" s="201">
        <f>BK127+BK180</f>
        <v>0</v>
      </c>
    </row>
    <row r="127" s="12" customFormat="1" ht="25.92" customHeight="1">
      <c r="A127" s="12"/>
      <c r="B127" s="202"/>
      <c r="C127" s="203"/>
      <c r="D127" s="204" t="s">
        <v>73</v>
      </c>
      <c r="E127" s="205" t="s">
        <v>151</v>
      </c>
      <c r="F127" s="205" t="s">
        <v>152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P128+P131+P148+P165+P169+P178</f>
        <v>0</v>
      </c>
      <c r="Q127" s="210"/>
      <c r="R127" s="211">
        <f>R128+R131+R148+R165+R169+R178</f>
        <v>19.715683840000001</v>
      </c>
      <c r="S127" s="210"/>
      <c r="T127" s="212">
        <f>T128+T131+T148+T165+T169+T178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82</v>
      </c>
      <c r="AT127" s="214" t="s">
        <v>73</v>
      </c>
      <c r="AU127" s="214" t="s">
        <v>74</v>
      </c>
      <c r="AY127" s="213" t="s">
        <v>153</v>
      </c>
      <c r="BK127" s="215">
        <f>BK128+BK131+BK148+BK165+BK169+BK178</f>
        <v>0</v>
      </c>
    </row>
    <row r="128" s="12" customFormat="1" ht="22.8" customHeight="1">
      <c r="A128" s="12"/>
      <c r="B128" s="202"/>
      <c r="C128" s="203"/>
      <c r="D128" s="204" t="s">
        <v>73</v>
      </c>
      <c r="E128" s="216" t="s">
        <v>82</v>
      </c>
      <c r="F128" s="216" t="s">
        <v>154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SUM(P129:P130)</f>
        <v>0</v>
      </c>
      <c r="Q128" s="210"/>
      <c r="R128" s="211">
        <f>SUM(R129:R130)</f>
        <v>0</v>
      </c>
      <c r="S128" s="210"/>
      <c r="T128" s="212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82</v>
      </c>
      <c r="AT128" s="214" t="s">
        <v>73</v>
      </c>
      <c r="AU128" s="214" t="s">
        <v>82</v>
      </c>
      <c r="AY128" s="213" t="s">
        <v>153</v>
      </c>
      <c r="BK128" s="215">
        <f>SUM(BK129:BK130)</f>
        <v>0</v>
      </c>
    </row>
    <row r="129" s="2" customFormat="1" ht="33" customHeight="1">
      <c r="A129" s="37"/>
      <c r="B129" s="38"/>
      <c r="C129" s="218" t="s">
        <v>82</v>
      </c>
      <c r="D129" s="218" t="s">
        <v>155</v>
      </c>
      <c r="E129" s="219" t="s">
        <v>258</v>
      </c>
      <c r="F129" s="220" t="s">
        <v>259</v>
      </c>
      <c r="G129" s="221" t="s">
        <v>260</v>
      </c>
      <c r="H129" s="222">
        <v>8.6500000000000004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39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159</v>
      </c>
      <c r="AT129" s="230" t="s">
        <v>155</v>
      </c>
      <c r="AU129" s="230" t="s">
        <v>84</v>
      </c>
      <c r="AY129" s="16" t="s">
        <v>153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82</v>
      </c>
      <c r="BK129" s="231">
        <f>ROUND(I129*H129,2)</f>
        <v>0</v>
      </c>
      <c r="BL129" s="16" t="s">
        <v>159</v>
      </c>
      <c r="BM129" s="230" t="s">
        <v>1359</v>
      </c>
    </row>
    <row r="130" s="13" customFormat="1">
      <c r="A130" s="13"/>
      <c r="B130" s="232"/>
      <c r="C130" s="233"/>
      <c r="D130" s="234" t="s">
        <v>161</v>
      </c>
      <c r="E130" s="235" t="s">
        <v>1</v>
      </c>
      <c r="F130" s="236" t="s">
        <v>1360</v>
      </c>
      <c r="G130" s="233"/>
      <c r="H130" s="237">
        <v>8.6500000000000004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161</v>
      </c>
      <c r="AU130" s="243" t="s">
        <v>84</v>
      </c>
      <c r="AV130" s="13" t="s">
        <v>84</v>
      </c>
      <c r="AW130" s="13" t="s">
        <v>31</v>
      </c>
      <c r="AX130" s="13" t="s">
        <v>82</v>
      </c>
      <c r="AY130" s="243" t="s">
        <v>153</v>
      </c>
    </row>
    <row r="131" s="12" customFormat="1" ht="22.8" customHeight="1">
      <c r="A131" s="12"/>
      <c r="B131" s="202"/>
      <c r="C131" s="203"/>
      <c r="D131" s="204" t="s">
        <v>73</v>
      </c>
      <c r="E131" s="216" t="s">
        <v>84</v>
      </c>
      <c r="F131" s="216" t="s">
        <v>273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SUM(P132:P147)</f>
        <v>0</v>
      </c>
      <c r="Q131" s="210"/>
      <c r="R131" s="211">
        <f>SUM(R132:R147)</f>
        <v>10.361199319999999</v>
      </c>
      <c r="S131" s="210"/>
      <c r="T131" s="212">
        <f>SUM(T132:T147)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82</v>
      </c>
      <c r="AT131" s="214" t="s">
        <v>73</v>
      </c>
      <c r="AU131" s="214" t="s">
        <v>82</v>
      </c>
      <c r="AY131" s="213" t="s">
        <v>153</v>
      </c>
      <c r="BK131" s="215">
        <f>SUM(BK132:BK147)</f>
        <v>0</v>
      </c>
    </row>
    <row r="132" s="2" customFormat="1" ht="33" customHeight="1">
      <c r="A132" s="37"/>
      <c r="B132" s="38"/>
      <c r="C132" s="218" t="s">
        <v>84</v>
      </c>
      <c r="D132" s="218" t="s">
        <v>155</v>
      </c>
      <c r="E132" s="219" t="s">
        <v>1052</v>
      </c>
      <c r="F132" s="220" t="s">
        <v>1053</v>
      </c>
      <c r="G132" s="221" t="s">
        <v>171</v>
      </c>
      <c r="H132" s="222">
        <v>1.0600000000000001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39</v>
      </c>
      <c r="O132" s="90"/>
      <c r="P132" s="228">
        <f>O132*H132</f>
        <v>0</v>
      </c>
      <c r="Q132" s="228">
        <v>2.1600000000000001</v>
      </c>
      <c r="R132" s="228">
        <f>Q132*H132</f>
        <v>2.2896000000000001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159</v>
      </c>
      <c r="AT132" s="230" t="s">
        <v>155</v>
      </c>
      <c r="AU132" s="230" t="s">
        <v>84</v>
      </c>
      <c r="AY132" s="16" t="s">
        <v>153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82</v>
      </c>
      <c r="BK132" s="231">
        <f>ROUND(I132*H132,2)</f>
        <v>0</v>
      </c>
      <c r="BL132" s="16" t="s">
        <v>159</v>
      </c>
      <c r="BM132" s="230" t="s">
        <v>1361</v>
      </c>
    </row>
    <row r="133" s="13" customFormat="1">
      <c r="A133" s="13"/>
      <c r="B133" s="232"/>
      <c r="C133" s="233"/>
      <c r="D133" s="234" t="s">
        <v>161</v>
      </c>
      <c r="E133" s="235" t="s">
        <v>1</v>
      </c>
      <c r="F133" s="236" t="s">
        <v>1362</v>
      </c>
      <c r="G133" s="233"/>
      <c r="H133" s="237">
        <v>1.0600000000000001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161</v>
      </c>
      <c r="AU133" s="243" t="s">
        <v>84</v>
      </c>
      <c r="AV133" s="13" t="s">
        <v>84</v>
      </c>
      <c r="AW133" s="13" t="s">
        <v>31</v>
      </c>
      <c r="AX133" s="13" t="s">
        <v>82</v>
      </c>
      <c r="AY133" s="243" t="s">
        <v>153</v>
      </c>
    </row>
    <row r="134" s="2" customFormat="1" ht="33" customHeight="1">
      <c r="A134" s="37"/>
      <c r="B134" s="38"/>
      <c r="C134" s="218" t="s">
        <v>168</v>
      </c>
      <c r="D134" s="218" t="s">
        <v>155</v>
      </c>
      <c r="E134" s="219" t="s">
        <v>310</v>
      </c>
      <c r="F134" s="220" t="s">
        <v>311</v>
      </c>
      <c r="G134" s="221" t="s">
        <v>171</v>
      </c>
      <c r="H134" s="222">
        <v>0.86499999999999999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39</v>
      </c>
      <c r="O134" s="90"/>
      <c r="P134" s="228">
        <f>O134*H134</f>
        <v>0</v>
      </c>
      <c r="Q134" s="228">
        <v>2.2563399999999998</v>
      </c>
      <c r="R134" s="228">
        <f>Q134*H134</f>
        <v>1.9517340999999997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159</v>
      </c>
      <c r="AT134" s="230" t="s">
        <v>155</v>
      </c>
      <c r="AU134" s="230" t="s">
        <v>84</v>
      </c>
      <c r="AY134" s="16" t="s">
        <v>153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82</v>
      </c>
      <c r="BK134" s="231">
        <f>ROUND(I134*H134,2)</f>
        <v>0</v>
      </c>
      <c r="BL134" s="16" t="s">
        <v>159</v>
      </c>
      <c r="BM134" s="230" t="s">
        <v>1363</v>
      </c>
    </row>
    <row r="135" s="13" customFormat="1">
      <c r="A135" s="13"/>
      <c r="B135" s="232"/>
      <c r="C135" s="233"/>
      <c r="D135" s="234" t="s">
        <v>161</v>
      </c>
      <c r="E135" s="235" t="s">
        <v>1</v>
      </c>
      <c r="F135" s="236" t="s">
        <v>1364</v>
      </c>
      <c r="G135" s="233"/>
      <c r="H135" s="237">
        <v>0.86499999999999999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84</v>
      </c>
      <c r="AW135" s="13" t="s">
        <v>31</v>
      </c>
      <c r="AX135" s="13" t="s">
        <v>82</v>
      </c>
      <c r="AY135" s="243" t="s">
        <v>153</v>
      </c>
    </row>
    <row r="136" s="2" customFormat="1" ht="16.5" customHeight="1">
      <c r="A136" s="37"/>
      <c r="B136" s="38"/>
      <c r="C136" s="218" t="s">
        <v>159</v>
      </c>
      <c r="D136" s="218" t="s">
        <v>155</v>
      </c>
      <c r="E136" s="219" t="s">
        <v>315</v>
      </c>
      <c r="F136" s="220" t="s">
        <v>316</v>
      </c>
      <c r="G136" s="221" t="s">
        <v>260</v>
      </c>
      <c r="H136" s="222">
        <v>1.24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39</v>
      </c>
      <c r="O136" s="90"/>
      <c r="P136" s="228">
        <f>O136*H136</f>
        <v>0</v>
      </c>
      <c r="Q136" s="228">
        <v>0.00247</v>
      </c>
      <c r="R136" s="228">
        <f>Q136*H136</f>
        <v>0.0030628000000000001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159</v>
      </c>
      <c r="AT136" s="230" t="s">
        <v>155</v>
      </c>
      <c r="AU136" s="230" t="s">
        <v>84</v>
      </c>
      <c r="AY136" s="16" t="s">
        <v>153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82</v>
      </c>
      <c r="BK136" s="231">
        <f>ROUND(I136*H136,2)</f>
        <v>0</v>
      </c>
      <c r="BL136" s="16" t="s">
        <v>159</v>
      </c>
      <c r="BM136" s="230" t="s">
        <v>1365</v>
      </c>
    </row>
    <row r="137" s="13" customFormat="1">
      <c r="A137" s="13"/>
      <c r="B137" s="232"/>
      <c r="C137" s="233"/>
      <c r="D137" s="234" t="s">
        <v>161</v>
      </c>
      <c r="E137" s="235" t="s">
        <v>1</v>
      </c>
      <c r="F137" s="236" t="s">
        <v>1366</v>
      </c>
      <c r="G137" s="233"/>
      <c r="H137" s="237">
        <v>1.24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161</v>
      </c>
      <c r="AU137" s="243" t="s">
        <v>84</v>
      </c>
      <c r="AV137" s="13" t="s">
        <v>84</v>
      </c>
      <c r="AW137" s="13" t="s">
        <v>31</v>
      </c>
      <c r="AX137" s="13" t="s">
        <v>82</v>
      </c>
      <c r="AY137" s="243" t="s">
        <v>153</v>
      </c>
    </row>
    <row r="138" s="2" customFormat="1" ht="16.5" customHeight="1">
      <c r="A138" s="37"/>
      <c r="B138" s="38"/>
      <c r="C138" s="218" t="s">
        <v>177</v>
      </c>
      <c r="D138" s="218" t="s">
        <v>155</v>
      </c>
      <c r="E138" s="219" t="s">
        <v>320</v>
      </c>
      <c r="F138" s="220" t="s">
        <v>321</v>
      </c>
      <c r="G138" s="221" t="s">
        <v>260</v>
      </c>
      <c r="H138" s="222">
        <v>1.24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39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159</v>
      </c>
      <c r="AT138" s="230" t="s">
        <v>155</v>
      </c>
      <c r="AU138" s="230" t="s">
        <v>84</v>
      </c>
      <c r="AY138" s="16" t="s">
        <v>153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82</v>
      </c>
      <c r="BK138" s="231">
        <f>ROUND(I138*H138,2)</f>
        <v>0</v>
      </c>
      <c r="BL138" s="16" t="s">
        <v>159</v>
      </c>
      <c r="BM138" s="230" t="s">
        <v>1367</v>
      </c>
    </row>
    <row r="139" s="13" customFormat="1">
      <c r="A139" s="13"/>
      <c r="B139" s="232"/>
      <c r="C139" s="233"/>
      <c r="D139" s="234" t="s">
        <v>161</v>
      </c>
      <c r="E139" s="235" t="s">
        <v>1</v>
      </c>
      <c r="F139" s="236" t="s">
        <v>1366</v>
      </c>
      <c r="G139" s="233"/>
      <c r="H139" s="237">
        <v>1.24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161</v>
      </c>
      <c r="AU139" s="243" t="s">
        <v>84</v>
      </c>
      <c r="AV139" s="13" t="s">
        <v>84</v>
      </c>
      <c r="AW139" s="13" t="s">
        <v>31</v>
      </c>
      <c r="AX139" s="13" t="s">
        <v>82</v>
      </c>
      <c r="AY139" s="243" t="s">
        <v>153</v>
      </c>
    </row>
    <row r="140" s="2" customFormat="1" ht="21.75" customHeight="1">
      <c r="A140" s="37"/>
      <c r="B140" s="38"/>
      <c r="C140" s="218" t="s">
        <v>182</v>
      </c>
      <c r="D140" s="218" t="s">
        <v>155</v>
      </c>
      <c r="E140" s="219" t="s">
        <v>324</v>
      </c>
      <c r="F140" s="220" t="s">
        <v>325</v>
      </c>
      <c r="G140" s="221" t="s">
        <v>210</v>
      </c>
      <c r="H140" s="222">
        <v>0.025999999999999999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39</v>
      </c>
      <c r="O140" s="90"/>
      <c r="P140" s="228">
        <f>O140*H140</f>
        <v>0</v>
      </c>
      <c r="Q140" s="228">
        <v>1.06277</v>
      </c>
      <c r="R140" s="228">
        <f>Q140*H140</f>
        <v>0.02763202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159</v>
      </c>
      <c r="AT140" s="230" t="s">
        <v>155</v>
      </c>
      <c r="AU140" s="230" t="s">
        <v>84</v>
      </c>
      <c r="AY140" s="16" t="s">
        <v>153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82</v>
      </c>
      <c r="BK140" s="231">
        <f>ROUND(I140*H140,2)</f>
        <v>0</v>
      </c>
      <c r="BL140" s="16" t="s">
        <v>159</v>
      </c>
      <c r="BM140" s="230" t="s">
        <v>1368</v>
      </c>
    </row>
    <row r="141" s="13" customFormat="1">
      <c r="A141" s="13"/>
      <c r="B141" s="232"/>
      <c r="C141" s="233"/>
      <c r="D141" s="234" t="s">
        <v>161</v>
      </c>
      <c r="E141" s="235" t="s">
        <v>1</v>
      </c>
      <c r="F141" s="236" t="s">
        <v>1369</v>
      </c>
      <c r="G141" s="233"/>
      <c r="H141" s="237">
        <v>0.025999999999999999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84</v>
      </c>
      <c r="AW141" s="13" t="s">
        <v>31</v>
      </c>
      <c r="AX141" s="13" t="s">
        <v>82</v>
      </c>
      <c r="AY141" s="243" t="s">
        <v>153</v>
      </c>
    </row>
    <row r="142" s="2" customFormat="1" ht="21.75" customHeight="1">
      <c r="A142" s="37"/>
      <c r="B142" s="38"/>
      <c r="C142" s="218" t="s">
        <v>187</v>
      </c>
      <c r="D142" s="218" t="s">
        <v>155</v>
      </c>
      <c r="E142" s="219" t="s">
        <v>1370</v>
      </c>
      <c r="F142" s="220" t="s">
        <v>1371</v>
      </c>
      <c r="G142" s="221" t="s">
        <v>171</v>
      </c>
      <c r="H142" s="222">
        <v>2.6800000000000002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39</v>
      </c>
      <c r="O142" s="90"/>
      <c r="P142" s="228">
        <f>O142*H142</f>
        <v>0</v>
      </c>
      <c r="Q142" s="228">
        <v>2.2563399999999998</v>
      </c>
      <c r="R142" s="228">
        <f>Q142*H142</f>
        <v>6.0469911999999999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159</v>
      </c>
      <c r="AT142" s="230" t="s">
        <v>155</v>
      </c>
      <c r="AU142" s="230" t="s">
        <v>84</v>
      </c>
      <c r="AY142" s="16" t="s">
        <v>153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82</v>
      </c>
      <c r="BK142" s="231">
        <f>ROUND(I142*H142,2)</f>
        <v>0</v>
      </c>
      <c r="BL142" s="16" t="s">
        <v>159</v>
      </c>
      <c r="BM142" s="230" t="s">
        <v>1372</v>
      </c>
    </row>
    <row r="143" s="13" customFormat="1">
      <c r="A143" s="13"/>
      <c r="B143" s="232"/>
      <c r="C143" s="233"/>
      <c r="D143" s="234" t="s">
        <v>161</v>
      </c>
      <c r="E143" s="235" t="s">
        <v>1</v>
      </c>
      <c r="F143" s="236" t="s">
        <v>1373</v>
      </c>
      <c r="G143" s="233"/>
      <c r="H143" s="237">
        <v>2.6800000000000002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161</v>
      </c>
      <c r="AU143" s="243" t="s">
        <v>84</v>
      </c>
      <c r="AV143" s="13" t="s">
        <v>84</v>
      </c>
      <c r="AW143" s="13" t="s">
        <v>31</v>
      </c>
      <c r="AX143" s="13" t="s">
        <v>82</v>
      </c>
      <c r="AY143" s="243" t="s">
        <v>153</v>
      </c>
    </row>
    <row r="144" s="2" customFormat="1" ht="16.5" customHeight="1">
      <c r="A144" s="37"/>
      <c r="B144" s="38"/>
      <c r="C144" s="218" t="s">
        <v>192</v>
      </c>
      <c r="D144" s="218" t="s">
        <v>155</v>
      </c>
      <c r="E144" s="219" t="s">
        <v>1374</v>
      </c>
      <c r="F144" s="220" t="s">
        <v>1375</v>
      </c>
      <c r="G144" s="221" t="s">
        <v>260</v>
      </c>
      <c r="H144" s="222">
        <v>15.68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39</v>
      </c>
      <c r="O144" s="90"/>
      <c r="P144" s="228">
        <f>O144*H144</f>
        <v>0</v>
      </c>
      <c r="Q144" s="228">
        <v>0.0026900000000000001</v>
      </c>
      <c r="R144" s="228">
        <f>Q144*H144</f>
        <v>0.0421792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159</v>
      </c>
      <c r="AT144" s="230" t="s">
        <v>155</v>
      </c>
      <c r="AU144" s="230" t="s">
        <v>84</v>
      </c>
      <c r="AY144" s="16" t="s">
        <v>153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82</v>
      </c>
      <c r="BK144" s="231">
        <f>ROUND(I144*H144,2)</f>
        <v>0</v>
      </c>
      <c r="BL144" s="16" t="s">
        <v>159</v>
      </c>
      <c r="BM144" s="230" t="s">
        <v>1376</v>
      </c>
    </row>
    <row r="145" s="13" customFormat="1">
      <c r="A145" s="13"/>
      <c r="B145" s="232"/>
      <c r="C145" s="233"/>
      <c r="D145" s="234" t="s">
        <v>161</v>
      </c>
      <c r="E145" s="235" t="s">
        <v>1</v>
      </c>
      <c r="F145" s="236" t="s">
        <v>1377</v>
      </c>
      <c r="G145" s="233"/>
      <c r="H145" s="237">
        <v>15.68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161</v>
      </c>
      <c r="AU145" s="243" t="s">
        <v>84</v>
      </c>
      <c r="AV145" s="13" t="s">
        <v>84</v>
      </c>
      <c r="AW145" s="13" t="s">
        <v>31</v>
      </c>
      <c r="AX145" s="13" t="s">
        <v>82</v>
      </c>
      <c r="AY145" s="243" t="s">
        <v>153</v>
      </c>
    </row>
    <row r="146" s="2" customFormat="1" ht="16.5" customHeight="1">
      <c r="A146" s="37"/>
      <c r="B146" s="38"/>
      <c r="C146" s="218" t="s">
        <v>196</v>
      </c>
      <c r="D146" s="218" t="s">
        <v>155</v>
      </c>
      <c r="E146" s="219" t="s">
        <v>1378</v>
      </c>
      <c r="F146" s="220" t="s">
        <v>1379</v>
      </c>
      <c r="G146" s="221" t="s">
        <v>260</v>
      </c>
      <c r="H146" s="222">
        <v>15.68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39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159</v>
      </c>
      <c r="AT146" s="230" t="s">
        <v>155</v>
      </c>
      <c r="AU146" s="230" t="s">
        <v>84</v>
      </c>
      <c r="AY146" s="16" t="s">
        <v>153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82</v>
      </c>
      <c r="BK146" s="231">
        <f>ROUND(I146*H146,2)</f>
        <v>0</v>
      </c>
      <c r="BL146" s="16" t="s">
        <v>159</v>
      </c>
      <c r="BM146" s="230" t="s">
        <v>1380</v>
      </c>
    </row>
    <row r="147" s="13" customFormat="1">
      <c r="A147" s="13"/>
      <c r="B147" s="232"/>
      <c r="C147" s="233"/>
      <c r="D147" s="234" t="s">
        <v>161</v>
      </c>
      <c r="E147" s="235" t="s">
        <v>1</v>
      </c>
      <c r="F147" s="236" t="s">
        <v>1377</v>
      </c>
      <c r="G147" s="233"/>
      <c r="H147" s="237">
        <v>15.68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161</v>
      </c>
      <c r="AU147" s="243" t="s">
        <v>84</v>
      </c>
      <c r="AV147" s="13" t="s">
        <v>84</v>
      </c>
      <c r="AW147" s="13" t="s">
        <v>31</v>
      </c>
      <c r="AX147" s="13" t="s">
        <v>82</v>
      </c>
      <c r="AY147" s="243" t="s">
        <v>153</v>
      </c>
    </row>
    <row r="148" s="12" customFormat="1" ht="22.8" customHeight="1">
      <c r="A148" s="12"/>
      <c r="B148" s="202"/>
      <c r="C148" s="203"/>
      <c r="D148" s="204" t="s">
        <v>73</v>
      </c>
      <c r="E148" s="216" t="s">
        <v>168</v>
      </c>
      <c r="F148" s="216" t="s">
        <v>328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SUM(P149:P164)</f>
        <v>0</v>
      </c>
      <c r="Q148" s="210"/>
      <c r="R148" s="211">
        <f>SUM(R149:R164)</f>
        <v>9.2520825199999983</v>
      </c>
      <c r="S148" s="210"/>
      <c r="T148" s="212">
        <f>SUM(T149:T164)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82</v>
      </c>
      <c r="AT148" s="214" t="s">
        <v>73</v>
      </c>
      <c r="AU148" s="214" t="s">
        <v>82</v>
      </c>
      <c r="AY148" s="213" t="s">
        <v>153</v>
      </c>
      <c r="BK148" s="215">
        <f>SUM(BK149:BK164)</f>
        <v>0</v>
      </c>
    </row>
    <row r="149" s="2" customFormat="1" ht="44.25" customHeight="1">
      <c r="A149" s="37"/>
      <c r="B149" s="38"/>
      <c r="C149" s="218" t="s">
        <v>202</v>
      </c>
      <c r="D149" s="218" t="s">
        <v>155</v>
      </c>
      <c r="E149" s="219" t="s">
        <v>366</v>
      </c>
      <c r="F149" s="220" t="s">
        <v>367</v>
      </c>
      <c r="G149" s="221" t="s">
        <v>171</v>
      </c>
      <c r="H149" s="222">
        <v>3.6150000000000002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39</v>
      </c>
      <c r="O149" s="90"/>
      <c r="P149" s="228">
        <f>O149*H149</f>
        <v>0</v>
      </c>
      <c r="Q149" s="228">
        <v>2.5143</v>
      </c>
      <c r="R149" s="228">
        <f>Q149*H149</f>
        <v>9.0891944999999996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159</v>
      </c>
      <c r="AT149" s="230" t="s">
        <v>155</v>
      </c>
      <c r="AU149" s="230" t="s">
        <v>84</v>
      </c>
      <c r="AY149" s="16" t="s">
        <v>153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82</v>
      </c>
      <c r="BK149" s="231">
        <f>ROUND(I149*H149,2)</f>
        <v>0</v>
      </c>
      <c r="BL149" s="16" t="s">
        <v>159</v>
      </c>
      <c r="BM149" s="230" t="s">
        <v>1381</v>
      </c>
    </row>
    <row r="150" s="13" customFormat="1">
      <c r="A150" s="13"/>
      <c r="B150" s="232"/>
      <c r="C150" s="233"/>
      <c r="D150" s="234" t="s">
        <v>161</v>
      </c>
      <c r="E150" s="235" t="s">
        <v>1</v>
      </c>
      <c r="F150" s="236" t="s">
        <v>1382</v>
      </c>
      <c r="G150" s="233"/>
      <c r="H150" s="237">
        <v>2.2349999999999999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161</v>
      </c>
      <c r="AU150" s="243" t="s">
        <v>84</v>
      </c>
      <c r="AV150" s="13" t="s">
        <v>84</v>
      </c>
      <c r="AW150" s="13" t="s">
        <v>31</v>
      </c>
      <c r="AX150" s="13" t="s">
        <v>74</v>
      </c>
      <c r="AY150" s="243" t="s">
        <v>153</v>
      </c>
    </row>
    <row r="151" s="13" customFormat="1">
      <c r="A151" s="13"/>
      <c r="B151" s="232"/>
      <c r="C151" s="233"/>
      <c r="D151" s="234" t="s">
        <v>161</v>
      </c>
      <c r="E151" s="235" t="s">
        <v>1</v>
      </c>
      <c r="F151" s="236" t="s">
        <v>1383</v>
      </c>
      <c r="G151" s="233"/>
      <c r="H151" s="237">
        <v>1.3799999999999999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161</v>
      </c>
      <c r="AU151" s="243" t="s">
        <v>84</v>
      </c>
      <c r="AV151" s="13" t="s">
        <v>84</v>
      </c>
      <c r="AW151" s="13" t="s">
        <v>31</v>
      </c>
      <c r="AX151" s="13" t="s">
        <v>74</v>
      </c>
      <c r="AY151" s="243" t="s">
        <v>153</v>
      </c>
    </row>
    <row r="152" s="14" customFormat="1">
      <c r="A152" s="14"/>
      <c r="B152" s="255"/>
      <c r="C152" s="256"/>
      <c r="D152" s="234" t="s">
        <v>161</v>
      </c>
      <c r="E152" s="257" t="s">
        <v>1</v>
      </c>
      <c r="F152" s="258" t="s">
        <v>247</v>
      </c>
      <c r="G152" s="256"/>
      <c r="H152" s="259">
        <v>3.6149999999999998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161</v>
      </c>
      <c r="AU152" s="265" t="s">
        <v>84</v>
      </c>
      <c r="AV152" s="14" t="s">
        <v>159</v>
      </c>
      <c r="AW152" s="14" t="s">
        <v>31</v>
      </c>
      <c r="AX152" s="14" t="s">
        <v>82</v>
      </c>
      <c r="AY152" s="265" t="s">
        <v>153</v>
      </c>
    </row>
    <row r="153" s="2" customFormat="1" ht="44.25" customHeight="1">
      <c r="A153" s="37"/>
      <c r="B153" s="38"/>
      <c r="C153" s="218" t="s">
        <v>206</v>
      </c>
      <c r="D153" s="218" t="s">
        <v>155</v>
      </c>
      <c r="E153" s="219" t="s">
        <v>377</v>
      </c>
      <c r="F153" s="220" t="s">
        <v>378</v>
      </c>
      <c r="G153" s="221" t="s">
        <v>260</v>
      </c>
      <c r="H153" s="222">
        <v>11.32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39</v>
      </c>
      <c r="O153" s="90"/>
      <c r="P153" s="228">
        <f>O153*H153</f>
        <v>0</v>
      </c>
      <c r="Q153" s="228">
        <v>0.00247</v>
      </c>
      <c r="R153" s="228">
        <f>Q153*H153</f>
        <v>0.0279604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159</v>
      </c>
      <c r="AT153" s="230" t="s">
        <v>155</v>
      </c>
      <c r="AU153" s="230" t="s">
        <v>84</v>
      </c>
      <c r="AY153" s="16" t="s">
        <v>153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82</v>
      </c>
      <c r="BK153" s="231">
        <f>ROUND(I153*H153,2)</f>
        <v>0</v>
      </c>
      <c r="BL153" s="16" t="s">
        <v>159</v>
      </c>
      <c r="BM153" s="230" t="s">
        <v>1384</v>
      </c>
    </row>
    <row r="154" s="13" customFormat="1">
      <c r="A154" s="13"/>
      <c r="B154" s="232"/>
      <c r="C154" s="233"/>
      <c r="D154" s="234" t="s">
        <v>161</v>
      </c>
      <c r="E154" s="235" t="s">
        <v>1</v>
      </c>
      <c r="F154" s="236" t="s">
        <v>1385</v>
      </c>
      <c r="G154" s="233"/>
      <c r="H154" s="237">
        <v>8.1199999999999992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161</v>
      </c>
      <c r="AU154" s="243" t="s">
        <v>84</v>
      </c>
      <c r="AV154" s="13" t="s">
        <v>84</v>
      </c>
      <c r="AW154" s="13" t="s">
        <v>31</v>
      </c>
      <c r="AX154" s="13" t="s">
        <v>74</v>
      </c>
      <c r="AY154" s="243" t="s">
        <v>153</v>
      </c>
    </row>
    <row r="155" s="13" customFormat="1">
      <c r="A155" s="13"/>
      <c r="B155" s="232"/>
      <c r="C155" s="233"/>
      <c r="D155" s="234" t="s">
        <v>161</v>
      </c>
      <c r="E155" s="235" t="s">
        <v>1</v>
      </c>
      <c r="F155" s="236" t="s">
        <v>1386</v>
      </c>
      <c r="G155" s="233"/>
      <c r="H155" s="237">
        <v>3.2000000000000002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161</v>
      </c>
      <c r="AU155" s="243" t="s">
        <v>84</v>
      </c>
      <c r="AV155" s="13" t="s">
        <v>84</v>
      </c>
      <c r="AW155" s="13" t="s">
        <v>31</v>
      </c>
      <c r="AX155" s="13" t="s">
        <v>74</v>
      </c>
      <c r="AY155" s="243" t="s">
        <v>153</v>
      </c>
    </row>
    <row r="156" s="14" customFormat="1">
      <c r="A156" s="14"/>
      <c r="B156" s="255"/>
      <c r="C156" s="256"/>
      <c r="D156" s="234" t="s">
        <v>161</v>
      </c>
      <c r="E156" s="257" t="s">
        <v>1</v>
      </c>
      <c r="F156" s="258" t="s">
        <v>247</v>
      </c>
      <c r="G156" s="256"/>
      <c r="H156" s="259">
        <v>11.32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161</v>
      </c>
      <c r="AU156" s="265" t="s">
        <v>84</v>
      </c>
      <c r="AV156" s="14" t="s">
        <v>159</v>
      </c>
      <c r="AW156" s="14" t="s">
        <v>31</v>
      </c>
      <c r="AX156" s="14" t="s">
        <v>82</v>
      </c>
      <c r="AY156" s="265" t="s">
        <v>153</v>
      </c>
    </row>
    <row r="157" s="2" customFormat="1" ht="44.25" customHeight="1">
      <c r="A157" s="37"/>
      <c r="B157" s="38"/>
      <c r="C157" s="218" t="s">
        <v>213</v>
      </c>
      <c r="D157" s="218" t="s">
        <v>155</v>
      </c>
      <c r="E157" s="219" t="s">
        <v>384</v>
      </c>
      <c r="F157" s="220" t="s">
        <v>385</v>
      </c>
      <c r="G157" s="221" t="s">
        <v>260</v>
      </c>
      <c r="H157" s="222">
        <v>11.32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39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159</v>
      </c>
      <c r="AT157" s="230" t="s">
        <v>155</v>
      </c>
      <c r="AU157" s="230" t="s">
        <v>84</v>
      </c>
      <c r="AY157" s="16" t="s">
        <v>153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82</v>
      </c>
      <c r="BK157" s="231">
        <f>ROUND(I157*H157,2)</f>
        <v>0</v>
      </c>
      <c r="BL157" s="16" t="s">
        <v>159</v>
      </c>
      <c r="BM157" s="230" t="s">
        <v>1387</v>
      </c>
    </row>
    <row r="158" s="13" customFormat="1">
      <c r="A158" s="13"/>
      <c r="B158" s="232"/>
      <c r="C158" s="233"/>
      <c r="D158" s="234" t="s">
        <v>161</v>
      </c>
      <c r="E158" s="235" t="s">
        <v>1</v>
      </c>
      <c r="F158" s="236" t="s">
        <v>1385</v>
      </c>
      <c r="G158" s="233"/>
      <c r="H158" s="237">
        <v>8.1199999999999992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161</v>
      </c>
      <c r="AU158" s="243" t="s">
        <v>84</v>
      </c>
      <c r="AV158" s="13" t="s">
        <v>84</v>
      </c>
      <c r="AW158" s="13" t="s">
        <v>31</v>
      </c>
      <c r="AX158" s="13" t="s">
        <v>74</v>
      </c>
      <c r="AY158" s="243" t="s">
        <v>153</v>
      </c>
    </row>
    <row r="159" s="13" customFormat="1">
      <c r="A159" s="13"/>
      <c r="B159" s="232"/>
      <c r="C159" s="233"/>
      <c r="D159" s="234" t="s">
        <v>161</v>
      </c>
      <c r="E159" s="235" t="s">
        <v>1</v>
      </c>
      <c r="F159" s="236" t="s">
        <v>1386</v>
      </c>
      <c r="G159" s="233"/>
      <c r="H159" s="237">
        <v>3.2000000000000002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161</v>
      </c>
      <c r="AU159" s="243" t="s">
        <v>84</v>
      </c>
      <c r="AV159" s="13" t="s">
        <v>84</v>
      </c>
      <c r="AW159" s="13" t="s">
        <v>31</v>
      </c>
      <c r="AX159" s="13" t="s">
        <v>74</v>
      </c>
      <c r="AY159" s="243" t="s">
        <v>153</v>
      </c>
    </row>
    <row r="160" s="14" customFormat="1">
      <c r="A160" s="14"/>
      <c r="B160" s="255"/>
      <c r="C160" s="256"/>
      <c r="D160" s="234" t="s">
        <v>161</v>
      </c>
      <c r="E160" s="257" t="s">
        <v>1</v>
      </c>
      <c r="F160" s="258" t="s">
        <v>247</v>
      </c>
      <c r="G160" s="256"/>
      <c r="H160" s="259">
        <v>11.32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161</v>
      </c>
      <c r="AU160" s="265" t="s">
        <v>84</v>
      </c>
      <c r="AV160" s="14" t="s">
        <v>159</v>
      </c>
      <c r="AW160" s="14" t="s">
        <v>31</v>
      </c>
      <c r="AX160" s="14" t="s">
        <v>82</v>
      </c>
      <c r="AY160" s="265" t="s">
        <v>153</v>
      </c>
    </row>
    <row r="161" s="2" customFormat="1" ht="33" customHeight="1">
      <c r="A161" s="37"/>
      <c r="B161" s="38"/>
      <c r="C161" s="218" t="s">
        <v>218</v>
      </c>
      <c r="D161" s="218" t="s">
        <v>155</v>
      </c>
      <c r="E161" s="219" t="s">
        <v>388</v>
      </c>
      <c r="F161" s="220" t="s">
        <v>389</v>
      </c>
      <c r="G161" s="221" t="s">
        <v>210</v>
      </c>
      <c r="H161" s="222">
        <v>0.021999999999999999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39</v>
      </c>
      <c r="O161" s="90"/>
      <c r="P161" s="228">
        <f>O161*H161</f>
        <v>0</v>
      </c>
      <c r="Q161" s="228">
        <v>1.10907</v>
      </c>
      <c r="R161" s="228">
        <f>Q161*H161</f>
        <v>0.024399539999999997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159</v>
      </c>
      <c r="AT161" s="230" t="s">
        <v>155</v>
      </c>
      <c r="AU161" s="230" t="s">
        <v>84</v>
      </c>
      <c r="AY161" s="16" t="s">
        <v>153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82</v>
      </c>
      <c r="BK161" s="231">
        <f>ROUND(I161*H161,2)</f>
        <v>0</v>
      </c>
      <c r="BL161" s="16" t="s">
        <v>159</v>
      </c>
      <c r="BM161" s="230" t="s">
        <v>1388</v>
      </c>
    </row>
    <row r="162" s="13" customFormat="1">
      <c r="A162" s="13"/>
      <c r="B162" s="232"/>
      <c r="C162" s="233"/>
      <c r="D162" s="234" t="s">
        <v>161</v>
      </c>
      <c r="E162" s="235" t="s">
        <v>1</v>
      </c>
      <c r="F162" s="236" t="s">
        <v>1389</v>
      </c>
      <c r="G162" s="233"/>
      <c r="H162" s="237">
        <v>0.021999999999999999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161</v>
      </c>
      <c r="AU162" s="243" t="s">
        <v>84</v>
      </c>
      <c r="AV162" s="13" t="s">
        <v>84</v>
      </c>
      <c r="AW162" s="13" t="s">
        <v>31</v>
      </c>
      <c r="AX162" s="13" t="s">
        <v>82</v>
      </c>
      <c r="AY162" s="243" t="s">
        <v>153</v>
      </c>
    </row>
    <row r="163" s="2" customFormat="1" ht="33" customHeight="1">
      <c r="A163" s="37"/>
      <c r="B163" s="38"/>
      <c r="C163" s="218" t="s">
        <v>223</v>
      </c>
      <c r="D163" s="218" t="s">
        <v>155</v>
      </c>
      <c r="E163" s="219" t="s">
        <v>395</v>
      </c>
      <c r="F163" s="220" t="s">
        <v>396</v>
      </c>
      <c r="G163" s="221" t="s">
        <v>210</v>
      </c>
      <c r="H163" s="222">
        <v>0.104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39</v>
      </c>
      <c r="O163" s="90"/>
      <c r="P163" s="228">
        <f>O163*H163</f>
        <v>0</v>
      </c>
      <c r="Q163" s="228">
        <v>1.06277</v>
      </c>
      <c r="R163" s="228">
        <f>Q163*H163</f>
        <v>0.11052808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159</v>
      </c>
      <c r="AT163" s="230" t="s">
        <v>155</v>
      </c>
      <c r="AU163" s="230" t="s">
        <v>84</v>
      </c>
      <c r="AY163" s="16" t="s">
        <v>153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82</v>
      </c>
      <c r="BK163" s="231">
        <f>ROUND(I163*H163,2)</f>
        <v>0</v>
      </c>
      <c r="BL163" s="16" t="s">
        <v>159</v>
      </c>
      <c r="BM163" s="230" t="s">
        <v>1390</v>
      </c>
    </row>
    <row r="164" s="13" customFormat="1">
      <c r="A164" s="13"/>
      <c r="B164" s="232"/>
      <c r="C164" s="233"/>
      <c r="D164" s="234" t="s">
        <v>161</v>
      </c>
      <c r="E164" s="235" t="s">
        <v>1</v>
      </c>
      <c r="F164" s="236" t="s">
        <v>1391</v>
      </c>
      <c r="G164" s="233"/>
      <c r="H164" s="237">
        <v>0.104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161</v>
      </c>
      <c r="AU164" s="243" t="s">
        <v>84</v>
      </c>
      <c r="AV164" s="13" t="s">
        <v>84</v>
      </c>
      <c r="AW164" s="13" t="s">
        <v>31</v>
      </c>
      <c r="AX164" s="13" t="s">
        <v>82</v>
      </c>
      <c r="AY164" s="243" t="s">
        <v>153</v>
      </c>
    </row>
    <row r="165" s="12" customFormat="1" ht="22.8" customHeight="1">
      <c r="A165" s="12"/>
      <c r="B165" s="202"/>
      <c r="C165" s="203"/>
      <c r="D165" s="204" t="s">
        <v>73</v>
      </c>
      <c r="E165" s="216" t="s">
        <v>192</v>
      </c>
      <c r="F165" s="216" t="s">
        <v>1079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SUM(P166:P168)</f>
        <v>0</v>
      </c>
      <c r="Q165" s="210"/>
      <c r="R165" s="211">
        <f>SUM(R166:R168)</f>
        <v>0.0071999999999999998</v>
      </c>
      <c r="S165" s="210"/>
      <c r="T165" s="212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82</v>
      </c>
      <c r="AT165" s="214" t="s">
        <v>73</v>
      </c>
      <c r="AU165" s="214" t="s">
        <v>82</v>
      </c>
      <c r="AY165" s="213" t="s">
        <v>153</v>
      </c>
      <c r="BK165" s="215">
        <f>SUM(BK166:BK168)</f>
        <v>0</v>
      </c>
    </row>
    <row r="166" s="2" customFormat="1" ht="33" customHeight="1">
      <c r="A166" s="37"/>
      <c r="B166" s="38"/>
      <c r="C166" s="218" t="s">
        <v>8</v>
      </c>
      <c r="D166" s="218" t="s">
        <v>155</v>
      </c>
      <c r="E166" s="219" t="s">
        <v>1392</v>
      </c>
      <c r="F166" s="220" t="s">
        <v>1393</v>
      </c>
      <c r="G166" s="221" t="s">
        <v>199</v>
      </c>
      <c r="H166" s="222">
        <v>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39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159</v>
      </c>
      <c r="AT166" s="230" t="s">
        <v>155</v>
      </c>
      <c r="AU166" s="230" t="s">
        <v>84</v>
      </c>
      <c r="AY166" s="16" t="s">
        <v>153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82</v>
      </c>
      <c r="BK166" s="231">
        <f>ROUND(I166*H166,2)</f>
        <v>0</v>
      </c>
      <c r="BL166" s="16" t="s">
        <v>159</v>
      </c>
      <c r="BM166" s="230" t="s">
        <v>1394</v>
      </c>
    </row>
    <row r="167" s="13" customFormat="1">
      <c r="A167" s="13"/>
      <c r="B167" s="232"/>
      <c r="C167" s="233"/>
      <c r="D167" s="234" t="s">
        <v>161</v>
      </c>
      <c r="E167" s="235" t="s">
        <v>1</v>
      </c>
      <c r="F167" s="236" t="s">
        <v>82</v>
      </c>
      <c r="G167" s="233"/>
      <c r="H167" s="237">
        <v>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161</v>
      </c>
      <c r="AU167" s="243" t="s">
        <v>84</v>
      </c>
      <c r="AV167" s="13" t="s">
        <v>84</v>
      </c>
      <c r="AW167" s="13" t="s">
        <v>31</v>
      </c>
      <c r="AX167" s="13" t="s">
        <v>82</v>
      </c>
      <c r="AY167" s="243" t="s">
        <v>153</v>
      </c>
    </row>
    <row r="168" s="2" customFormat="1" ht="33" customHeight="1">
      <c r="A168" s="37"/>
      <c r="B168" s="38"/>
      <c r="C168" s="244" t="s">
        <v>232</v>
      </c>
      <c r="D168" s="244" t="s">
        <v>207</v>
      </c>
      <c r="E168" s="245" t="s">
        <v>1395</v>
      </c>
      <c r="F168" s="246" t="s">
        <v>1396</v>
      </c>
      <c r="G168" s="247" t="s">
        <v>199</v>
      </c>
      <c r="H168" s="248">
        <v>1</v>
      </c>
      <c r="I168" s="249"/>
      <c r="J168" s="250">
        <f>ROUND(I168*H168,2)</f>
        <v>0</v>
      </c>
      <c r="K168" s="251"/>
      <c r="L168" s="252"/>
      <c r="M168" s="253" t="s">
        <v>1</v>
      </c>
      <c r="N168" s="254" t="s">
        <v>39</v>
      </c>
      <c r="O168" s="90"/>
      <c r="P168" s="228">
        <f>O168*H168</f>
        <v>0</v>
      </c>
      <c r="Q168" s="228">
        <v>0.0071999999999999998</v>
      </c>
      <c r="R168" s="228">
        <f>Q168*H168</f>
        <v>0.0071999999999999998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192</v>
      </c>
      <c r="AT168" s="230" t="s">
        <v>207</v>
      </c>
      <c r="AU168" s="230" t="s">
        <v>84</v>
      </c>
      <c r="AY168" s="16" t="s">
        <v>153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82</v>
      </c>
      <c r="BK168" s="231">
        <f>ROUND(I168*H168,2)</f>
        <v>0</v>
      </c>
      <c r="BL168" s="16" t="s">
        <v>159</v>
      </c>
      <c r="BM168" s="230" t="s">
        <v>1397</v>
      </c>
    </row>
    <row r="169" s="12" customFormat="1" ht="22.8" customHeight="1">
      <c r="A169" s="12"/>
      <c r="B169" s="202"/>
      <c r="C169" s="203"/>
      <c r="D169" s="204" t="s">
        <v>73</v>
      </c>
      <c r="E169" s="216" t="s">
        <v>196</v>
      </c>
      <c r="F169" s="216" t="s">
        <v>501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SUM(P170:P177)</f>
        <v>0</v>
      </c>
      <c r="Q169" s="210"/>
      <c r="R169" s="211">
        <f>SUM(R170:R177)</f>
        <v>0.095201999999999995</v>
      </c>
      <c r="S169" s="210"/>
      <c r="T169" s="212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82</v>
      </c>
      <c r="AT169" s="214" t="s">
        <v>73</v>
      </c>
      <c r="AU169" s="214" t="s">
        <v>82</v>
      </c>
      <c r="AY169" s="213" t="s">
        <v>153</v>
      </c>
      <c r="BK169" s="215">
        <f>SUM(BK170:BK177)</f>
        <v>0</v>
      </c>
    </row>
    <row r="170" s="2" customFormat="1" ht="21.75" customHeight="1">
      <c r="A170" s="37"/>
      <c r="B170" s="38"/>
      <c r="C170" s="218" t="s">
        <v>237</v>
      </c>
      <c r="D170" s="218" t="s">
        <v>155</v>
      </c>
      <c r="E170" s="219" t="s">
        <v>538</v>
      </c>
      <c r="F170" s="220" t="s">
        <v>539</v>
      </c>
      <c r="G170" s="221" t="s">
        <v>287</v>
      </c>
      <c r="H170" s="222">
        <v>9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39</v>
      </c>
      <c r="O170" s="90"/>
      <c r="P170" s="228">
        <f>O170*H170</f>
        <v>0</v>
      </c>
      <c r="Q170" s="228">
        <v>0.0088500000000000002</v>
      </c>
      <c r="R170" s="228">
        <f>Q170*H170</f>
        <v>0.079649999999999999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159</v>
      </c>
      <c r="AT170" s="230" t="s">
        <v>155</v>
      </c>
      <c r="AU170" s="230" t="s">
        <v>84</v>
      </c>
      <c r="AY170" s="16" t="s">
        <v>153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82</v>
      </c>
      <c r="BK170" s="231">
        <f>ROUND(I170*H170,2)</f>
        <v>0</v>
      </c>
      <c r="BL170" s="16" t="s">
        <v>159</v>
      </c>
      <c r="BM170" s="230" t="s">
        <v>1398</v>
      </c>
    </row>
    <row r="171" s="13" customFormat="1">
      <c r="A171" s="13"/>
      <c r="B171" s="232"/>
      <c r="C171" s="233"/>
      <c r="D171" s="234" t="s">
        <v>161</v>
      </c>
      <c r="E171" s="235" t="s">
        <v>1</v>
      </c>
      <c r="F171" s="236" t="s">
        <v>196</v>
      </c>
      <c r="G171" s="233"/>
      <c r="H171" s="237">
        <v>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161</v>
      </c>
      <c r="AU171" s="243" t="s">
        <v>84</v>
      </c>
      <c r="AV171" s="13" t="s">
        <v>84</v>
      </c>
      <c r="AW171" s="13" t="s">
        <v>31</v>
      </c>
      <c r="AX171" s="13" t="s">
        <v>82</v>
      </c>
      <c r="AY171" s="243" t="s">
        <v>153</v>
      </c>
    </row>
    <row r="172" s="2" customFormat="1" ht="33" customHeight="1">
      <c r="A172" s="37"/>
      <c r="B172" s="38"/>
      <c r="C172" s="244" t="s">
        <v>242</v>
      </c>
      <c r="D172" s="244" t="s">
        <v>207</v>
      </c>
      <c r="E172" s="245" t="s">
        <v>548</v>
      </c>
      <c r="F172" s="246" t="s">
        <v>549</v>
      </c>
      <c r="G172" s="247" t="s">
        <v>287</v>
      </c>
      <c r="H172" s="248">
        <v>9</v>
      </c>
      <c r="I172" s="249"/>
      <c r="J172" s="250">
        <f>ROUND(I172*H172,2)</f>
        <v>0</v>
      </c>
      <c r="K172" s="251"/>
      <c r="L172" s="252"/>
      <c r="M172" s="253" t="s">
        <v>1</v>
      </c>
      <c r="N172" s="254" t="s">
        <v>39</v>
      </c>
      <c r="O172" s="90"/>
      <c r="P172" s="228">
        <f>O172*H172</f>
        <v>0</v>
      </c>
      <c r="Q172" s="228">
        <v>0.00172</v>
      </c>
      <c r="R172" s="228">
        <f>Q172*H172</f>
        <v>0.015479999999999999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192</v>
      </c>
      <c r="AT172" s="230" t="s">
        <v>207</v>
      </c>
      <c r="AU172" s="230" t="s">
        <v>84</v>
      </c>
      <c r="AY172" s="16" t="s">
        <v>153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82</v>
      </c>
      <c r="BK172" s="231">
        <f>ROUND(I172*H172,2)</f>
        <v>0</v>
      </c>
      <c r="BL172" s="16" t="s">
        <v>159</v>
      </c>
      <c r="BM172" s="230" t="s">
        <v>1399</v>
      </c>
    </row>
    <row r="173" s="13" customFormat="1">
      <c r="A173" s="13"/>
      <c r="B173" s="232"/>
      <c r="C173" s="233"/>
      <c r="D173" s="234" t="s">
        <v>161</v>
      </c>
      <c r="E173" s="235" t="s">
        <v>1</v>
      </c>
      <c r="F173" s="236" t="s">
        <v>196</v>
      </c>
      <c r="G173" s="233"/>
      <c r="H173" s="237">
        <v>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161</v>
      </c>
      <c r="AU173" s="243" t="s">
        <v>84</v>
      </c>
      <c r="AV173" s="13" t="s">
        <v>84</v>
      </c>
      <c r="AW173" s="13" t="s">
        <v>31</v>
      </c>
      <c r="AX173" s="13" t="s">
        <v>82</v>
      </c>
      <c r="AY173" s="243" t="s">
        <v>153</v>
      </c>
    </row>
    <row r="174" s="2" customFormat="1" ht="33" customHeight="1">
      <c r="A174" s="37"/>
      <c r="B174" s="38"/>
      <c r="C174" s="218" t="s">
        <v>248</v>
      </c>
      <c r="D174" s="218" t="s">
        <v>155</v>
      </c>
      <c r="E174" s="219" t="s">
        <v>552</v>
      </c>
      <c r="F174" s="220" t="s">
        <v>553</v>
      </c>
      <c r="G174" s="221" t="s">
        <v>260</v>
      </c>
      <c r="H174" s="222">
        <v>7.2000000000000002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39</v>
      </c>
      <c r="O174" s="90"/>
      <c r="P174" s="228">
        <f>O174*H174</f>
        <v>0</v>
      </c>
      <c r="Q174" s="228">
        <v>1.0000000000000001E-05</v>
      </c>
      <c r="R174" s="228">
        <f>Q174*H174</f>
        <v>7.2000000000000002E-05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159</v>
      </c>
      <c r="AT174" s="230" t="s">
        <v>155</v>
      </c>
      <c r="AU174" s="230" t="s">
        <v>84</v>
      </c>
      <c r="AY174" s="16" t="s">
        <v>153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82</v>
      </c>
      <c r="BK174" s="231">
        <f>ROUND(I174*H174,2)</f>
        <v>0</v>
      </c>
      <c r="BL174" s="16" t="s">
        <v>159</v>
      </c>
      <c r="BM174" s="230" t="s">
        <v>1400</v>
      </c>
    </row>
    <row r="175" s="13" customFormat="1">
      <c r="A175" s="13"/>
      <c r="B175" s="232"/>
      <c r="C175" s="233"/>
      <c r="D175" s="234" t="s">
        <v>161</v>
      </c>
      <c r="E175" s="235" t="s">
        <v>1</v>
      </c>
      <c r="F175" s="236" t="s">
        <v>1401</v>
      </c>
      <c r="G175" s="233"/>
      <c r="H175" s="237">
        <v>4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161</v>
      </c>
      <c r="AU175" s="243" t="s">
        <v>84</v>
      </c>
      <c r="AV175" s="13" t="s">
        <v>84</v>
      </c>
      <c r="AW175" s="13" t="s">
        <v>31</v>
      </c>
      <c r="AX175" s="13" t="s">
        <v>74</v>
      </c>
      <c r="AY175" s="243" t="s">
        <v>153</v>
      </c>
    </row>
    <row r="176" s="13" customFormat="1">
      <c r="A176" s="13"/>
      <c r="B176" s="232"/>
      <c r="C176" s="233"/>
      <c r="D176" s="234" t="s">
        <v>161</v>
      </c>
      <c r="E176" s="235" t="s">
        <v>1</v>
      </c>
      <c r="F176" s="236" t="s">
        <v>1402</v>
      </c>
      <c r="G176" s="233"/>
      <c r="H176" s="237">
        <v>3.2000000000000002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161</v>
      </c>
      <c r="AU176" s="243" t="s">
        <v>84</v>
      </c>
      <c r="AV176" s="13" t="s">
        <v>84</v>
      </c>
      <c r="AW176" s="13" t="s">
        <v>31</v>
      </c>
      <c r="AX176" s="13" t="s">
        <v>74</v>
      </c>
      <c r="AY176" s="243" t="s">
        <v>153</v>
      </c>
    </row>
    <row r="177" s="14" customFormat="1">
      <c r="A177" s="14"/>
      <c r="B177" s="255"/>
      <c r="C177" s="256"/>
      <c r="D177" s="234" t="s">
        <v>161</v>
      </c>
      <c r="E177" s="257" t="s">
        <v>1</v>
      </c>
      <c r="F177" s="258" t="s">
        <v>247</v>
      </c>
      <c r="G177" s="256"/>
      <c r="H177" s="259">
        <v>7.2000000000000002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161</v>
      </c>
      <c r="AU177" s="265" t="s">
        <v>84</v>
      </c>
      <c r="AV177" s="14" t="s">
        <v>159</v>
      </c>
      <c r="AW177" s="14" t="s">
        <v>31</v>
      </c>
      <c r="AX177" s="14" t="s">
        <v>82</v>
      </c>
      <c r="AY177" s="265" t="s">
        <v>153</v>
      </c>
    </row>
    <row r="178" s="12" customFormat="1" ht="22.8" customHeight="1">
      <c r="A178" s="12"/>
      <c r="B178" s="202"/>
      <c r="C178" s="203"/>
      <c r="D178" s="204" t="s">
        <v>73</v>
      </c>
      <c r="E178" s="216" t="s">
        <v>621</v>
      </c>
      <c r="F178" s="216" t="s">
        <v>622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P179</f>
        <v>0</v>
      </c>
      <c r="Q178" s="210"/>
      <c r="R178" s="211">
        <f>R179</f>
        <v>0</v>
      </c>
      <c r="S178" s="210"/>
      <c r="T178" s="21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82</v>
      </c>
      <c r="AT178" s="214" t="s">
        <v>73</v>
      </c>
      <c r="AU178" s="214" t="s">
        <v>82</v>
      </c>
      <c r="AY178" s="213" t="s">
        <v>153</v>
      </c>
      <c r="BK178" s="215">
        <f>BK179</f>
        <v>0</v>
      </c>
    </row>
    <row r="179" s="2" customFormat="1" ht="55.5" customHeight="1">
      <c r="A179" s="37"/>
      <c r="B179" s="38"/>
      <c r="C179" s="218" t="s">
        <v>253</v>
      </c>
      <c r="D179" s="218" t="s">
        <v>155</v>
      </c>
      <c r="E179" s="219" t="s">
        <v>624</v>
      </c>
      <c r="F179" s="220" t="s">
        <v>625</v>
      </c>
      <c r="G179" s="221" t="s">
        <v>210</v>
      </c>
      <c r="H179" s="222">
        <v>19.716000000000001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39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159</v>
      </c>
      <c r="AT179" s="230" t="s">
        <v>155</v>
      </c>
      <c r="AU179" s="230" t="s">
        <v>84</v>
      </c>
      <c r="AY179" s="16" t="s">
        <v>153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82</v>
      </c>
      <c r="BK179" s="231">
        <f>ROUND(I179*H179,2)</f>
        <v>0</v>
      </c>
      <c r="BL179" s="16" t="s">
        <v>159</v>
      </c>
      <c r="BM179" s="230" t="s">
        <v>1403</v>
      </c>
    </row>
    <row r="180" s="12" customFormat="1" ht="25.92" customHeight="1">
      <c r="A180" s="12"/>
      <c r="B180" s="202"/>
      <c r="C180" s="203"/>
      <c r="D180" s="204" t="s">
        <v>73</v>
      </c>
      <c r="E180" s="205" t="s">
        <v>627</v>
      </c>
      <c r="F180" s="205" t="s">
        <v>628</v>
      </c>
      <c r="G180" s="203"/>
      <c r="H180" s="203"/>
      <c r="I180" s="206"/>
      <c r="J180" s="207">
        <f>BK180</f>
        <v>0</v>
      </c>
      <c r="K180" s="203"/>
      <c r="L180" s="208"/>
      <c r="M180" s="209"/>
      <c r="N180" s="210"/>
      <c r="O180" s="210"/>
      <c r="P180" s="211">
        <f>P181+P188</f>
        <v>0</v>
      </c>
      <c r="Q180" s="210"/>
      <c r="R180" s="211">
        <f>R181+R188</f>
        <v>0.0043759999999999997</v>
      </c>
      <c r="S180" s="210"/>
      <c r="T180" s="212">
        <f>T181+T188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84</v>
      </c>
      <c r="AT180" s="214" t="s">
        <v>73</v>
      </c>
      <c r="AU180" s="214" t="s">
        <v>74</v>
      </c>
      <c r="AY180" s="213" t="s">
        <v>153</v>
      </c>
      <c r="BK180" s="215">
        <f>BK181+BK188</f>
        <v>0</v>
      </c>
    </row>
    <row r="181" s="12" customFormat="1" ht="22.8" customHeight="1">
      <c r="A181" s="12"/>
      <c r="B181" s="202"/>
      <c r="C181" s="203"/>
      <c r="D181" s="204" t="s">
        <v>73</v>
      </c>
      <c r="E181" s="216" t="s">
        <v>629</v>
      </c>
      <c r="F181" s="216" t="s">
        <v>630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SUM(P182:P187)</f>
        <v>0</v>
      </c>
      <c r="Q181" s="210"/>
      <c r="R181" s="211">
        <f>SUM(R182:R187)</f>
        <v>0.002</v>
      </c>
      <c r="S181" s="210"/>
      <c r="T181" s="212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84</v>
      </c>
      <c r="AT181" s="214" t="s">
        <v>73</v>
      </c>
      <c r="AU181" s="214" t="s">
        <v>82</v>
      </c>
      <c r="AY181" s="213" t="s">
        <v>153</v>
      </c>
      <c r="BK181" s="215">
        <f>SUM(BK182:BK187)</f>
        <v>0</v>
      </c>
    </row>
    <row r="182" s="2" customFormat="1" ht="33" customHeight="1">
      <c r="A182" s="37"/>
      <c r="B182" s="38"/>
      <c r="C182" s="218" t="s">
        <v>7</v>
      </c>
      <c r="D182" s="218" t="s">
        <v>155</v>
      </c>
      <c r="E182" s="219" t="s">
        <v>637</v>
      </c>
      <c r="F182" s="220" t="s">
        <v>638</v>
      </c>
      <c r="G182" s="221" t="s">
        <v>260</v>
      </c>
      <c r="H182" s="222">
        <v>4.6399999999999997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39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232</v>
      </c>
      <c r="AT182" s="230" t="s">
        <v>155</v>
      </c>
      <c r="AU182" s="230" t="s">
        <v>84</v>
      </c>
      <c r="AY182" s="16" t="s">
        <v>153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82</v>
      </c>
      <c r="BK182" s="231">
        <f>ROUND(I182*H182,2)</f>
        <v>0</v>
      </c>
      <c r="BL182" s="16" t="s">
        <v>232</v>
      </c>
      <c r="BM182" s="230" t="s">
        <v>1404</v>
      </c>
    </row>
    <row r="183" s="13" customFormat="1">
      <c r="A183" s="13"/>
      <c r="B183" s="232"/>
      <c r="C183" s="233"/>
      <c r="D183" s="234" t="s">
        <v>161</v>
      </c>
      <c r="E183" s="235" t="s">
        <v>1</v>
      </c>
      <c r="F183" s="236" t="s">
        <v>1405</v>
      </c>
      <c r="G183" s="233"/>
      <c r="H183" s="237">
        <v>4.6399999999999997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161</v>
      </c>
      <c r="AU183" s="243" t="s">
        <v>84</v>
      </c>
      <c r="AV183" s="13" t="s">
        <v>84</v>
      </c>
      <c r="AW183" s="13" t="s">
        <v>31</v>
      </c>
      <c r="AX183" s="13" t="s">
        <v>82</v>
      </c>
      <c r="AY183" s="243" t="s">
        <v>153</v>
      </c>
    </row>
    <row r="184" s="2" customFormat="1" ht="16.5" customHeight="1">
      <c r="A184" s="37"/>
      <c r="B184" s="38"/>
      <c r="C184" s="244" t="s">
        <v>263</v>
      </c>
      <c r="D184" s="244" t="s">
        <v>207</v>
      </c>
      <c r="E184" s="245" t="s">
        <v>642</v>
      </c>
      <c r="F184" s="246" t="s">
        <v>643</v>
      </c>
      <c r="G184" s="247" t="s">
        <v>210</v>
      </c>
      <c r="H184" s="248">
        <v>0.002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39</v>
      </c>
      <c r="O184" s="90"/>
      <c r="P184" s="228">
        <f>O184*H184</f>
        <v>0</v>
      </c>
      <c r="Q184" s="228">
        <v>1</v>
      </c>
      <c r="R184" s="228">
        <f>Q184*H184</f>
        <v>0.002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314</v>
      </c>
      <c r="AT184" s="230" t="s">
        <v>207</v>
      </c>
      <c r="AU184" s="230" t="s">
        <v>84</v>
      </c>
      <c r="AY184" s="16" t="s">
        <v>153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82</v>
      </c>
      <c r="BK184" s="231">
        <f>ROUND(I184*H184,2)</f>
        <v>0</v>
      </c>
      <c r="BL184" s="16" t="s">
        <v>232</v>
      </c>
      <c r="BM184" s="230" t="s">
        <v>1406</v>
      </c>
    </row>
    <row r="185" s="13" customFormat="1">
      <c r="A185" s="13"/>
      <c r="B185" s="232"/>
      <c r="C185" s="233"/>
      <c r="D185" s="234" t="s">
        <v>161</v>
      </c>
      <c r="E185" s="235" t="s">
        <v>1</v>
      </c>
      <c r="F185" s="236" t="s">
        <v>1405</v>
      </c>
      <c r="G185" s="233"/>
      <c r="H185" s="237">
        <v>4.6399999999999997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161</v>
      </c>
      <c r="AU185" s="243" t="s">
        <v>84</v>
      </c>
      <c r="AV185" s="13" t="s">
        <v>84</v>
      </c>
      <c r="AW185" s="13" t="s">
        <v>31</v>
      </c>
      <c r="AX185" s="13" t="s">
        <v>82</v>
      </c>
      <c r="AY185" s="243" t="s">
        <v>153</v>
      </c>
    </row>
    <row r="186" s="13" customFormat="1">
      <c r="A186" s="13"/>
      <c r="B186" s="232"/>
      <c r="C186" s="233"/>
      <c r="D186" s="234" t="s">
        <v>161</v>
      </c>
      <c r="E186" s="233"/>
      <c r="F186" s="236" t="s">
        <v>1407</v>
      </c>
      <c r="G186" s="233"/>
      <c r="H186" s="237">
        <v>0.002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161</v>
      </c>
      <c r="AU186" s="243" t="s">
        <v>84</v>
      </c>
      <c r="AV186" s="13" t="s">
        <v>84</v>
      </c>
      <c r="AW186" s="13" t="s">
        <v>4</v>
      </c>
      <c r="AX186" s="13" t="s">
        <v>82</v>
      </c>
      <c r="AY186" s="243" t="s">
        <v>153</v>
      </c>
    </row>
    <row r="187" s="2" customFormat="1" ht="44.25" customHeight="1">
      <c r="A187" s="37"/>
      <c r="B187" s="38"/>
      <c r="C187" s="218" t="s">
        <v>268</v>
      </c>
      <c r="D187" s="218" t="s">
        <v>155</v>
      </c>
      <c r="E187" s="219" t="s">
        <v>667</v>
      </c>
      <c r="F187" s="220" t="s">
        <v>668</v>
      </c>
      <c r="G187" s="221" t="s">
        <v>210</v>
      </c>
      <c r="H187" s="222">
        <v>0.002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39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232</v>
      </c>
      <c r="AT187" s="230" t="s">
        <v>155</v>
      </c>
      <c r="AU187" s="230" t="s">
        <v>84</v>
      </c>
      <c r="AY187" s="16" t="s">
        <v>153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82</v>
      </c>
      <c r="BK187" s="231">
        <f>ROUND(I187*H187,2)</f>
        <v>0</v>
      </c>
      <c r="BL187" s="16" t="s">
        <v>232</v>
      </c>
      <c r="BM187" s="230" t="s">
        <v>1408</v>
      </c>
    </row>
    <row r="188" s="12" customFormat="1" ht="22.8" customHeight="1">
      <c r="A188" s="12"/>
      <c r="B188" s="202"/>
      <c r="C188" s="203"/>
      <c r="D188" s="204" t="s">
        <v>73</v>
      </c>
      <c r="E188" s="216" t="s">
        <v>1032</v>
      </c>
      <c r="F188" s="216" t="s">
        <v>1033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SUM(P189:P192)</f>
        <v>0</v>
      </c>
      <c r="Q188" s="210"/>
      <c r="R188" s="211">
        <f>SUM(R189:R192)</f>
        <v>0.0023760000000000001</v>
      </c>
      <c r="S188" s="210"/>
      <c r="T188" s="212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84</v>
      </c>
      <c r="AT188" s="214" t="s">
        <v>73</v>
      </c>
      <c r="AU188" s="214" t="s">
        <v>82</v>
      </c>
      <c r="AY188" s="213" t="s">
        <v>153</v>
      </c>
      <c r="BK188" s="215">
        <f>SUM(BK189:BK192)</f>
        <v>0</v>
      </c>
    </row>
    <row r="189" s="2" customFormat="1" ht="44.25" customHeight="1">
      <c r="A189" s="37"/>
      <c r="B189" s="38"/>
      <c r="C189" s="218" t="s">
        <v>274</v>
      </c>
      <c r="D189" s="218" t="s">
        <v>155</v>
      </c>
      <c r="E189" s="219" t="s">
        <v>1035</v>
      </c>
      <c r="F189" s="220" t="s">
        <v>1036</v>
      </c>
      <c r="G189" s="221" t="s">
        <v>260</v>
      </c>
      <c r="H189" s="222">
        <v>7.2000000000000002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39</v>
      </c>
      <c r="O189" s="90"/>
      <c r="P189" s="228">
        <f>O189*H189</f>
        <v>0</v>
      </c>
      <c r="Q189" s="228">
        <v>0.00033</v>
      </c>
      <c r="R189" s="228">
        <f>Q189*H189</f>
        <v>0.0023760000000000001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232</v>
      </c>
      <c r="AT189" s="230" t="s">
        <v>155</v>
      </c>
      <c r="AU189" s="230" t="s">
        <v>84</v>
      </c>
      <c r="AY189" s="16" t="s">
        <v>153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82</v>
      </c>
      <c r="BK189" s="231">
        <f>ROUND(I189*H189,2)</f>
        <v>0</v>
      </c>
      <c r="BL189" s="16" t="s">
        <v>232</v>
      </c>
      <c r="BM189" s="230" t="s">
        <v>1409</v>
      </c>
    </row>
    <row r="190" s="13" customFormat="1">
      <c r="A190" s="13"/>
      <c r="B190" s="232"/>
      <c r="C190" s="233"/>
      <c r="D190" s="234" t="s">
        <v>161</v>
      </c>
      <c r="E190" s="235" t="s">
        <v>1</v>
      </c>
      <c r="F190" s="236" t="s">
        <v>1401</v>
      </c>
      <c r="G190" s="233"/>
      <c r="H190" s="237">
        <v>4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161</v>
      </c>
      <c r="AU190" s="243" t="s">
        <v>84</v>
      </c>
      <c r="AV190" s="13" t="s">
        <v>84</v>
      </c>
      <c r="AW190" s="13" t="s">
        <v>31</v>
      </c>
      <c r="AX190" s="13" t="s">
        <v>74</v>
      </c>
      <c r="AY190" s="243" t="s">
        <v>153</v>
      </c>
    </row>
    <row r="191" s="13" customFormat="1">
      <c r="A191" s="13"/>
      <c r="B191" s="232"/>
      <c r="C191" s="233"/>
      <c r="D191" s="234" t="s">
        <v>161</v>
      </c>
      <c r="E191" s="235" t="s">
        <v>1</v>
      </c>
      <c r="F191" s="236" t="s">
        <v>1402</v>
      </c>
      <c r="G191" s="233"/>
      <c r="H191" s="237">
        <v>3.2000000000000002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161</v>
      </c>
      <c r="AU191" s="243" t="s">
        <v>84</v>
      </c>
      <c r="AV191" s="13" t="s">
        <v>84</v>
      </c>
      <c r="AW191" s="13" t="s">
        <v>31</v>
      </c>
      <c r="AX191" s="13" t="s">
        <v>74</v>
      </c>
      <c r="AY191" s="243" t="s">
        <v>153</v>
      </c>
    </row>
    <row r="192" s="14" customFormat="1">
      <c r="A192" s="14"/>
      <c r="B192" s="255"/>
      <c r="C192" s="256"/>
      <c r="D192" s="234" t="s">
        <v>161</v>
      </c>
      <c r="E192" s="257" t="s">
        <v>1</v>
      </c>
      <c r="F192" s="258" t="s">
        <v>247</v>
      </c>
      <c r="G192" s="256"/>
      <c r="H192" s="259">
        <v>7.2000000000000002</v>
      </c>
      <c r="I192" s="260"/>
      <c r="J192" s="256"/>
      <c r="K192" s="256"/>
      <c r="L192" s="261"/>
      <c r="M192" s="266"/>
      <c r="N192" s="267"/>
      <c r="O192" s="267"/>
      <c r="P192" s="267"/>
      <c r="Q192" s="267"/>
      <c r="R192" s="267"/>
      <c r="S192" s="267"/>
      <c r="T192" s="26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161</v>
      </c>
      <c r="AU192" s="265" t="s">
        <v>84</v>
      </c>
      <c r="AV192" s="14" t="s">
        <v>159</v>
      </c>
      <c r="AW192" s="14" t="s">
        <v>31</v>
      </c>
      <c r="AX192" s="14" t="s">
        <v>82</v>
      </c>
      <c r="AY192" s="265" t="s">
        <v>153</v>
      </c>
    </row>
    <row r="193" s="2" customFormat="1" ht="6.96" customHeight="1">
      <c r="A193" s="37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43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sheetProtection sheet="1" autoFilter="0" formatColumns="0" formatRows="0" objects="1" scenarios="1" spinCount="100000" saltValue="qZI7esBiu5bA4iAfiwQRsORKhJ2LomroZQco5j61zhZsZNow5IGBBGxFuz1anQRkmZ0D2ChO4xuz5zD2wGPxhQ==" hashValue="6Ik0iuGYXX0tLWFrT6k2NLVQlyAEwQQk8o22rfoJYy10kIgHVsGaUTskyxHFFuktA90pGMKKxY+In+1ndtvShg==" algorithmName="SHA-512" password="CC35"/>
  <autoFilter ref="C125:K19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Lukovany - Kanalizace a ČOV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1410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26</v>
      </c>
      <c r="G12" s="37"/>
      <c r="H12" s="37"/>
      <c r="I12" s="139" t="s">
        <v>22</v>
      </c>
      <c r="J12" s="143" t="str">
        <f>'Rekapitulace stavby'!AN8</f>
        <v>11. 3. 2021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ROUND((SUM(BE122:BE166)),  2)</f>
        <v>0</v>
      </c>
      <c r="G33" s="37"/>
      <c r="H33" s="37"/>
      <c r="I33" s="154">
        <v>0.20999999999999999</v>
      </c>
      <c r="J33" s="153">
        <f>ROUND(((SUM(BE122:BE166))*I33),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ROUND((SUM(BF122:BF166)),  2)</f>
        <v>0</v>
      </c>
      <c r="G34" s="37"/>
      <c r="H34" s="37"/>
      <c r="I34" s="154">
        <v>0.14999999999999999</v>
      </c>
      <c r="J34" s="153">
        <f>ROUND(((SUM(BF122:BF166))*I34),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ROUND((SUM(BG122:BG166)),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ROUND((SUM(BH122:BH166)),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ROUND((SUM(BI122:BI166)),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Lukovany - Kanalizace a ČOV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SO-02.6 - Obslužná komunikace, zpevněné plochy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11. 3. 2021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114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119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1049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121</v>
      </c>
      <c r="E101" s="187"/>
      <c r="F101" s="187"/>
      <c r="G101" s="187"/>
      <c r="H101" s="187"/>
      <c r="I101" s="187"/>
      <c r="J101" s="188">
        <f>J154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122</v>
      </c>
      <c r="E102" s="187"/>
      <c r="F102" s="187"/>
      <c r="G102" s="187"/>
      <c r="H102" s="187"/>
      <c r="I102" s="187"/>
      <c r="J102" s="188">
        <f>J165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Lukovany - Kanalizace a ČOV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SO-02.6 - Obslužná komunikace, zpevněné plochy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11. 3. 2021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30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32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139</v>
      </c>
      <c r="D121" s="193" t="s">
        <v>59</v>
      </c>
      <c r="E121" s="193" t="s">
        <v>55</v>
      </c>
      <c r="F121" s="193" t="s">
        <v>56</v>
      </c>
      <c r="G121" s="193" t="s">
        <v>140</v>
      </c>
      <c r="H121" s="193" t="s">
        <v>141</v>
      </c>
      <c r="I121" s="193" t="s">
        <v>142</v>
      </c>
      <c r="J121" s="194" t="s">
        <v>111</v>
      </c>
      <c r="K121" s="195" t="s">
        <v>143</v>
      </c>
      <c r="L121" s="196"/>
      <c r="M121" s="99" t="s">
        <v>1</v>
      </c>
      <c r="N121" s="100" t="s">
        <v>38</v>
      </c>
      <c r="O121" s="100" t="s">
        <v>144</v>
      </c>
      <c r="P121" s="100" t="s">
        <v>145</v>
      </c>
      <c r="Q121" s="100" t="s">
        <v>146</v>
      </c>
      <c r="R121" s="100" t="s">
        <v>147</v>
      </c>
      <c r="S121" s="100" t="s">
        <v>148</v>
      </c>
      <c r="T121" s="101" t="s">
        <v>149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150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</f>
        <v>0</v>
      </c>
      <c r="Q122" s="103"/>
      <c r="R122" s="199">
        <f>R123</f>
        <v>34.907221960000001</v>
      </c>
      <c r="S122" s="103"/>
      <c r="T122" s="20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73</v>
      </c>
      <c r="AU122" s="16" t="s">
        <v>113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73</v>
      </c>
      <c r="E123" s="205" t="s">
        <v>151</v>
      </c>
      <c r="F123" s="205" t="s">
        <v>152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P124+P127+P146+P154+P165</f>
        <v>0</v>
      </c>
      <c r="Q123" s="210"/>
      <c r="R123" s="211">
        <f>R124+R127+R146+R154+R165</f>
        <v>34.907221960000001</v>
      </c>
      <c r="S123" s="210"/>
      <c r="T123" s="212">
        <f>T124+T127+T146+T154+T165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82</v>
      </c>
      <c r="AT123" s="214" t="s">
        <v>73</v>
      </c>
      <c r="AU123" s="214" t="s">
        <v>74</v>
      </c>
      <c r="AY123" s="213" t="s">
        <v>153</v>
      </c>
      <c r="BK123" s="215">
        <f>BK124+BK127+BK146+BK154+BK165</f>
        <v>0</v>
      </c>
    </row>
    <row r="124" s="12" customFormat="1" ht="22.8" customHeight="1">
      <c r="A124" s="12"/>
      <c r="B124" s="202"/>
      <c r="C124" s="203"/>
      <c r="D124" s="204" t="s">
        <v>73</v>
      </c>
      <c r="E124" s="216" t="s">
        <v>82</v>
      </c>
      <c r="F124" s="216" t="s">
        <v>154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SUM(P125:P126)</f>
        <v>0</v>
      </c>
      <c r="Q124" s="210"/>
      <c r="R124" s="211">
        <f>SUM(R125:R126)</f>
        <v>0</v>
      </c>
      <c r="S124" s="210"/>
      <c r="T124" s="212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82</v>
      </c>
      <c r="AT124" s="214" t="s">
        <v>73</v>
      </c>
      <c r="AU124" s="214" t="s">
        <v>82</v>
      </c>
      <c r="AY124" s="213" t="s">
        <v>153</v>
      </c>
      <c r="BK124" s="215">
        <f>SUM(BK125:BK126)</f>
        <v>0</v>
      </c>
    </row>
    <row r="125" s="2" customFormat="1" ht="21.75" customHeight="1">
      <c r="A125" s="37"/>
      <c r="B125" s="38"/>
      <c r="C125" s="218" t="s">
        <v>82</v>
      </c>
      <c r="D125" s="218" t="s">
        <v>155</v>
      </c>
      <c r="E125" s="219" t="s">
        <v>1411</v>
      </c>
      <c r="F125" s="220" t="s">
        <v>1412</v>
      </c>
      <c r="G125" s="221" t="s">
        <v>260</v>
      </c>
      <c r="H125" s="222">
        <v>112.09999999999999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39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159</v>
      </c>
      <c r="AT125" s="230" t="s">
        <v>155</v>
      </c>
      <c r="AU125" s="230" t="s">
        <v>84</v>
      </c>
      <c r="AY125" s="16" t="s">
        <v>153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82</v>
      </c>
      <c r="BK125" s="231">
        <f>ROUND(I125*H125,2)</f>
        <v>0</v>
      </c>
      <c r="BL125" s="16" t="s">
        <v>159</v>
      </c>
      <c r="BM125" s="230" t="s">
        <v>1413</v>
      </c>
    </row>
    <row r="126" s="13" customFormat="1">
      <c r="A126" s="13"/>
      <c r="B126" s="232"/>
      <c r="C126" s="233"/>
      <c r="D126" s="234" t="s">
        <v>161</v>
      </c>
      <c r="E126" s="235" t="s">
        <v>1</v>
      </c>
      <c r="F126" s="236" t="s">
        <v>1414</v>
      </c>
      <c r="G126" s="233"/>
      <c r="H126" s="237">
        <v>112.09999999999999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161</v>
      </c>
      <c r="AU126" s="243" t="s">
        <v>84</v>
      </c>
      <c r="AV126" s="13" t="s">
        <v>84</v>
      </c>
      <c r="AW126" s="13" t="s">
        <v>31</v>
      </c>
      <c r="AX126" s="13" t="s">
        <v>82</v>
      </c>
      <c r="AY126" s="243" t="s">
        <v>153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177</v>
      </c>
      <c r="F127" s="216" t="s">
        <v>462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SUM(P128:P145)</f>
        <v>0</v>
      </c>
      <c r="Q127" s="210"/>
      <c r="R127" s="211">
        <f>SUM(R128:R145)</f>
        <v>16.480695000000001</v>
      </c>
      <c r="S127" s="210"/>
      <c r="T127" s="212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82</v>
      </c>
      <c r="AT127" s="214" t="s">
        <v>73</v>
      </c>
      <c r="AU127" s="214" t="s">
        <v>82</v>
      </c>
      <c r="AY127" s="213" t="s">
        <v>153</v>
      </c>
      <c r="BK127" s="215">
        <f>SUM(BK128:BK145)</f>
        <v>0</v>
      </c>
    </row>
    <row r="128" s="2" customFormat="1" ht="33" customHeight="1">
      <c r="A128" s="37"/>
      <c r="B128" s="38"/>
      <c r="C128" s="218" t="s">
        <v>84</v>
      </c>
      <c r="D128" s="218" t="s">
        <v>155</v>
      </c>
      <c r="E128" s="219" t="s">
        <v>1415</v>
      </c>
      <c r="F128" s="220" t="s">
        <v>1416</v>
      </c>
      <c r="G128" s="221" t="s">
        <v>260</v>
      </c>
      <c r="H128" s="222">
        <v>75.099999999999994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39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159</v>
      </c>
      <c r="AT128" s="230" t="s">
        <v>155</v>
      </c>
      <c r="AU128" s="230" t="s">
        <v>84</v>
      </c>
      <c r="AY128" s="16" t="s">
        <v>153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82</v>
      </c>
      <c r="BK128" s="231">
        <f>ROUND(I128*H128,2)</f>
        <v>0</v>
      </c>
      <c r="BL128" s="16" t="s">
        <v>159</v>
      </c>
      <c r="BM128" s="230" t="s">
        <v>1417</v>
      </c>
    </row>
    <row r="129" s="13" customFormat="1">
      <c r="A129" s="13"/>
      <c r="B129" s="232"/>
      <c r="C129" s="233"/>
      <c r="D129" s="234" t="s">
        <v>161</v>
      </c>
      <c r="E129" s="235" t="s">
        <v>1</v>
      </c>
      <c r="F129" s="236" t="s">
        <v>1418</v>
      </c>
      <c r="G129" s="233"/>
      <c r="H129" s="237">
        <v>75.099999999999994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161</v>
      </c>
      <c r="AU129" s="243" t="s">
        <v>84</v>
      </c>
      <c r="AV129" s="13" t="s">
        <v>84</v>
      </c>
      <c r="AW129" s="13" t="s">
        <v>31</v>
      </c>
      <c r="AX129" s="13" t="s">
        <v>82</v>
      </c>
      <c r="AY129" s="243" t="s">
        <v>153</v>
      </c>
    </row>
    <row r="130" s="2" customFormat="1" ht="21.75" customHeight="1">
      <c r="A130" s="37"/>
      <c r="B130" s="38"/>
      <c r="C130" s="218" t="s">
        <v>168</v>
      </c>
      <c r="D130" s="218" t="s">
        <v>155</v>
      </c>
      <c r="E130" s="219" t="s">
        <v>1419</v>
      </c>
      <c r="F130" s="220" t="s">
        <v>1420</v>
      </c>
      <c r="G130" s="221" t="s">
        <v>260</v>
      </c>
      <c r="H130" s="222">
        <v>211.30000000000001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39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159</v>
      </c>
      <c r="AT130" s="230" t="s">
        <v>155</v>
      </c>
      <c r="AU130" s="230" t="s">
        <v>84</v>
      </c>
      <c r="AY130" s="16" t="s">
        <v>153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82</v>
      </c>
      <c r="BK130" s="231">
        <f>ROUND(I130*H130,2)</f>
        <v>0</v>
      </c>
      <c r="BL130" s="16" t="s">
        <v>159</v>
      </c>
      <c r="BM130" s="230" t="s">
        <v>1421</v>
      </c>
    </row>
    <row r="131" s="13" customFormat="1">
      <c r="A131" s="13"/>
      <c r="B131" s="232"/>
      <c r="C131" s="233"/>
      <c r="D131" s="234" t="s">
        <v>161</v>
      </c>
      <c r="E131" s="235" t="s">
        <v>1</v>
      </c>
      <c r="F131" s="236" t="s">
        <v>1422</v>
      </c>
      <c r="G131" s="233"/>
      <c r="H131" s="237">
        <v>99.200000000000003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161</v>
      </c>
      <c r="AU131" s="243" t="s">
        <v>84</v>
      </c>
      <c r="AV131" s="13" t="s">
        <v>84</v>
      </c>
      <c r="AW131" s="13" t="s">
        <v>31</v>
      </c>
      <c r="AX131" s="13" t="s">
        <v>74</v>
      </c>
      <c r="AY131" s="243" t="s">
        <v>153</v>
      </c>
    </row>
    <row r="132" s="13" customFormat="1">
      <c r="A132" s="13"/>
      <c r="B132" s="232"/>
      <c r="C132" s="233"/>
      <c r="D132" s="234" t="s">
        <v>161</v>
      </c>
      <c r="E132" s="235" t="s">
        <v>1</v>
      </c>
      <c r="F132" s="236" t="s">
        <v>1423</v>
      </c>
      <c r="G132" s="233"/>
      <c r="H132" s="237">
        <v>112.09999999999999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161</v>
      </c>
      <c r="AU132" s="243" t="s">
        <v>84</v>
      </c>
      <c r="AV132" s="13" t="s">
        <v>84</v>
      </c>
      <c r="AW132" s="13" t="s">
        <v>31</v>
      </c>
      <c r="AX132" s="13" t="s">
        <v>74</v>
      </c>
      <c r="AY132" s="243" t="s">
        <v>153</v>
      </c>
    </row>
    <row r="133" s="14" customFormat="1">
      <c r="A133" s="14"/>
      <c r="B133" s="255"/>
      <c r="C133" s="256"/>
      <c r="D133" s="234" t="s">
        <v>161</v>
      </c>
      <c r="E133" s="257" t="s">
        <v>1</v>
      </c>
      <c r="F133" s="258" t="s">
        <v>247</v>
      </c>
      <c r="G133" s="256"/>
      <c r="H133" s="259">
        <v>211.30000000000001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161</v>
      </c>
      <c r="AU133" s="265" t="s">
        <v>84</v>
      </c>
      <c r="AV133" s="14" t="s">
        <v>159</v>
      </c>
      <c r="AW133" s="14" t="s">
        <v>31</v>
      </c>
      <c r="AX133" s="14" t="s">
        <v>82</v>
      </c>
      <c r="AY133" s="265" t="s">
        <v>153</v>
      </c>
    </row>
    <row r="134" s="2" customFormat="1" ht="44.25" customHeight="1">
      <c r="A134" s="37"/>
      <c r="B134" s="38"/>
      <c r="C134" s="218" t="s">
        <v>159</v>
      </c>
      <c r="D134" s="218" t="s">
        <v>155</v>
      </c>
      <c r="E134" s="219" t="s">
        <v>1424</v>
      </c>
      <c r="F134" s="220" t="s">
        <v>1425</v>
      </c>
      <c r="G134" s="221" t="s">
        <v>260</v>
      </c>
      <c r="H134" s="222">
        <v>99.200000000000003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39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159</v>
      </c>
      <c r="AT134" s="230" t="s">
        <v>155</v>
      </c>
      <c r="AU134" s="230" t="s">
        <v>84</v>
      </c>
      <c r="AY134" s="16" t="s">
        <v>153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82</v>
      </c>
      <c r="BK134" s="231">
        <f>ROUND(I134*H134,2)</f>
        <v>0</v>
      </c>
      <c r="BL134" s="16" t="s">
        <v>159</v>
      </c>
      <c r="BM134" s="230" t="s">
        <v>1426</v>
      </c>
    </row>
    <row r="135" s="13" customFormat="1">
      <c r="A135" s="13"/>
      <c r="B135" s="232"/>
      <c r="C135" s="233"/>
      <c r="D135" s="234" t="s">
        <v>161</v>
      </c>
      <c r="E135" s="235" t="s">
        <v>1</v>
      </c>
      <c r="F135" s="236" t="s">
        <v>1427</v>
      </c>
      <c r="G135" s="233"/>
      <c r="H135" s="237">
        <v>99.200000000000003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84</v>
      </c>
      <c r="AW135" s="13" t="s">
        <v>31</v>
      </c>
      <c r="AX135" s="13" t="s">
        <v>82</v>
      </c>
      <c r="AY135" s="243" t="s">
        <v>153</v>
      </c>
    </row>
    <row r="136" s="2" customFormat="1" ht="21.75" customHeight="1">
      <c r="A136" s="37"/>
      <c r="B136" s="38"/>
      <c r="C136" s="218" t="s">
        <v>177</v>
      </c>
      <c r="D136" s="218" t="s">
        <v>155</v>
      </c>
      <c r="E136" s="219" t="s">
        <v>1428</v>
      </c>
      <c r="F136" s="220" t="s">
        <v>1429</v>
      </c>
      <c r="G136" s="221" t="s">
        <v>260</v>
      </c>
      <c r="H136" s="222">
        <v>99.200000000000003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39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159</v>
      </c>
      <c r="AT136" s="230" t="s">
        <v>155</v>
      </c>
      <c r="AU136" s="230" t="s">
        <v>84</v>
      </c>
      <c r="AY136" s="16" t="s">
        <v>153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82</v>
      </c>
      <c r="BK136" s="231">
        <f>ROUND(I136*H136,2)</f>
        <v>0</v>
      </c>
      <c r="BL136" s="16" t="s">
        <v>159</v>
      </c>
      <c r="BM136" s="230" t="s">
        <v>1430</v>
      </c>
    </row>
    <row r="137" s="13" customFormat="1">
      <c r="A137" s="13"/>
      <c r="B137" s="232"/>
      <c r="C137" s="233"/>
      <c r="D137" s="234" t="s">
        <v>161</v>
      </c>
      <c r="E137" s="235" t="s">
        <v>1</v>
      </c>
      <c r="F137" s="236" t="s">
        <v>1427</v>
      </c>
      <c r="G137" s="233"/>
      <c r="H137" s="237">
        <v>99.200000000000003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161</v>
      </c>
      <c r="AU137" s="243" t="s">
        <v>84</v>
      </c>
      <c r="AV137" s="13" t="s">
        <v>84</v>
      </c>
      <c r="AW137" s="13" t="s">
        <v>31</v>
      </c>
      <c r="AX137" s="13" t="s">
        <v>82</v>
      </c>
      <c r="AY137" s="243" t="s">
        <v>153</v>
      </c>
    </row>
    <row r="138" s="2" customFormat="1" ht="21.75" customHeight="1">
      <c r="A138" s="37"/>
      <c r="B138" s="38"/>
      <c r="C138" s="218" t="s">
        <v>182</v>
      </c>
      <c r="D138" s="218" t="s">
        <v>155</v>
      </c>
      <c r="E138" s="219" t="s">
        <v>1431</v>
      </c>
      <c r="F138" s="220" t="s">
        <v>1432</v>
      </c>
      <c r="G138" s="221" t="s">
        <v>260</v>
      </c>
      <c r="H138" s="222">
        <v>99.200000000000003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39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159</v>
      </c>
      <c r="AT138" s="230" t="s">
        <v>155</v>
      </c>
      <c r="AU138" s="230" t="s">
        <v>84</v>
      </c>
      <c r="AY138" s="16" t="s">
        <v>153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82</v>
      </c>
      <c r="BK138" s="231">
        <f>ROUND(I138*H138,2)</f>
        <v>0</v>
      </c>
      <c r="BL138" s="16" t="s">
        <v>159</v>
      </c>
      <c r="BM138" s="230" t="s">
        <v>1433</v>
      </c>
    </row>
    <row r="139" s="13" customFormat="1">
      <c r="A139" s="13"/>
      <c r="B139" s="232"/>
      <c r="C139" s="233"/>
      <c r="D139" s="234" t="s">
        <v>161</v>
      </c>
      <c r="E139" s="235" t="s">
        <v>1</v>
      </c>
      <c r="F139" s="236" t="s">
        <v>1427</v>
      </c>
      <c r="G139" s="233"/>
      <c r="H139" s="237">
        <v>99.200000000000003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161</v>
      </c>
      <c r="AU139" s="243" t="s">
        <v>84</v>
      </c>
      <c r="AV139" s="13" t="s">
        <v>84</v>
      </c>
      <c r="AW139" s="13" t="s">
        <v>31</v>
      </c>
      <c r="AX139" s="13" t="s">
        <v>82</v>
      </c>
      <c r="AY139" s="243" t="s">
        <v>153</v>
      </c>
    </row>
    <row r="140" s="2" customFormat="1" ht="44.25" customHeight="1">
      <c r="A140" s="37"/>
      <c r="B140" s="38"/>
      <c r="C140" s="218" t="s">
        <v>187</v>
      </c>
      <c r="D140" s="218" t="s">
        <v>155</v>
      </c>
      <c r="E140" s="219" t="s">
        <v>1434</v>
      </c>
      <c r="F140" s="220" t="s">
        <v>1435</v>
      </c>
      <c r="G140" s="221" t="s">
        <v>260</v>
      </c>
      <c r="H140" s="222">
        <v>99.200000000000003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39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159</v>
      </c>
      <c r="AT140" s="230" t="s">
        <v>155</v>
      </c>
      <c r="AU140" s="230" t="s">
        <v>84</v>
      </c>
      <c r="AY140" s="16" t="s">
        <v>153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82</v>
      </c>
      <c r="BK140" s="231">
        <f>ROUND(I140*H140,2)</f>
        <v>0</v>
      </c>
      <c r="BL140" s="16" t="s">
        <v>159</v>
      </c>
      <c r="BM140" s="230" t="s">
        <v>1436</v>
      </c>
    </row>
    <row r="141" s="13" customFormat="1">
      <c r="A141" s="13"/>
      <c r="B141" s="232"/>
      <c r="C141" s="233"/>
      <c r="D141" s="234" t="s">
        <v>161</v>
      </c>
      <c r="E141" s="235" t="s">
        <v>1</v>
      </c>
      <c r="F141" s="236" t="s">
        <v>1427</v>
      </c>
      <c r="G141" s="233"/>
      <c r="H141" s="237">
        <v>99.200000000000003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84</v>
      </c>
      <c r="AW141" s="13" t="s">
        <v>31</v>
      </c>
      <c r="AX141" s="13" t="s">
        <v>82</v>
      </c>
      <c r="AY141" s="243" t="s">
        <v>153</v>
      </c>
    </row>
    <row r="142" s="2" customFormat="1" ht="66.75" customHeight="1">
      <c r="A142" s="37"/>
      <c r="B142" s="38"/>
      <c r="C142" s="218" t="s">
        <v>192</v>
      </c>
      <c r="D142" s="218" t="s">
        <v>155</v>
      </c>
      <c r="E142" s="219" t="s">
        <v>1437</v>
      </c>
      <c r="F142" s="220" t="s">
        <v>1438</v>
      </c>
      <c r="G142" s="221" t="s">
        <v>260</v>
      </c>
      <c r="H142" s="222">
        <v>75.099999999999994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39</v>
      </c>
      <c r="O142" s="90"/>
      <c r="P142" s="228">
        <f>O142*H142</f>
        <v>0</v>
      </c>
      <c r="Q142" s="228">
        <v>0.10100000000000001</v>
      </c>
      <c r="R142" s="228">
        <f>Q142*H142</f>
        <v>7.5850999999999997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159</v>
      </c>
      <c r="AT142" s="230" t="s">
        <v>155</v>
      </c>
      <c r="AU142" s="230" t="s">
        <v>84</v>
      </c>
      <c r="AY142" s="16" t="s">
        <v>153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82</v>
      </c>
      <c r="BK142" s="231">
        <f>ROUND(I142*H142,2)</f>
        <v>0</v>
      </c>
      <c r="BL142" s="16" t="s">
        <v>159</v>
      </c>
      <c r="BM142" s="230" t="s">
        <v>1439</v>
      </c>
    </row>
    <row r="143" s="13" customFormat="1">
      <c r="A143" s="13"/>
      <c r="B143" s="232"/>
      <c r="C143" s="233"/>
      <c r="D143" s="234" t="s">
        <v>161</v>
      </c>
      <c r="E143" s="235" t="s">
        <v>1</v>
      </c>
      <c r="F143" s="236" t="s">
        <v>1418</v>
      </c>
      <c r="G143" s="233"/>
      <c r="H143" s="237">
        <v>75.099999999999994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161</v>
      </c>
      <c r="AU143" s="243" t="s">
        <v>84</v>
      </c>
      <c r="AV143" s="13" t="s">
        <v>84</v>
      </c>
      <c r="AW143" s="13" t="s">
        <v>31</v>
      </c>
      <c r="AX143" s="13" t="s">
        <v>82</v>
      </c>
      <c r="AY143" s="243" t="s">
        <v>153</v>
      </c>
    </row>
    <row r="144" s="2" customFormat="1" ht="21.75" customHeight="1">
      <c r="A144" s="37"/>
      <c r="B144" s="38"/>
      <c r="C144" s="244" t="s">
        <v>196</v>
      </c>
      <c r="D144" s="244" t="s">
        <v>207</v>
      </c>
      <c r="E144" s="245" t="s">
        <v>1440</v>
      </c>
      <c r="F144" s="246" t="s">
        <v>1441</v>
      </c>
      <c r="G144" s="247" t="s">
        <v>260</v>
      </c>
      <c r="H144" s="248">
        <v>77.352999999999994</v>
      </c>
      <c r="I144" s="249"/>
      <c r="J144" s="250">
        <f>ROUND(I144*H144,2)</f>
        <v>0</v>
      </c>
      <c r="K144" s="251"/>
      <c r="L144" s="252"/>
      <c r="M144" s="253" t="s">
        <v>1</v>
      </c>
      <c r="N144" s="254" t="s">
        <v>39</v>
      </c>
      <c r="O144" s="90"/>
      <c r="P144" s="228">
        <f>O144*H144</f>
        <v>0</v>
      </c>
      <c r="Q144" s="228">
        <v>0.11500000000000001</v>
      </c>
      <c r="R144" s="228">
        <f>Q144*H144</f>
        <v>8.8955950000000001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192</v>
      </c>
      <c r="AT144" s="230" t="s">
        <v>207</v>
      </c>
      <c r="AU144" s="230" t="s">
        <v>84</v>
      </c>
      <c r="AY144" s="16" t="s">
        <v>153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82</v>
      </c>
      <c r="BK144" s="231">
        <f>ROUND(I144*H144,2)</f>
        <v>0</v>
      </c>
      <c r="BL144" s="16" t="s">
        <v>159</v>
      </c>
      <c r="BM144" s="230" t="s">
        <v>1442</v>
      </c>
    </row>
    <row r="145" s="13" customFormat="1">
      <c r="A145" s="13"/>
      <c r="B145" s="232"/>
      <c r="C145" s="233"/>
      <c r="D145" s="234" t="s">
        <v>161</v>
      </c>
      <c r="E145" s="233"/>
      <c r="F145" s="236" t="s">
        <v>1443</v>
      </c>
      <c r="G145" s="233"/>
      <c r="H145" s="237">
        <v>77.352999999999994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161</v>
      </c>
      <c r="AU145" s="243" t="s">
        <v>84</v>
      </c>
      <c r="AV145" s="13" t="s">
        <v>84</v>
      </c>
      <c r="AW145" s="13" t="s">
        <v>4</v>
      </c>
      <c r="AX145" s="13" t="s">
        <v>82</v>
      </c>
      <c r="AY145" s="243" t="s">
        <v>153</v>
      </c>
    </row>
    <row r="146" s="12" customFormat="1" ht="22.8" customHeight="1">
      <c r="A146" s="12"/>
      <c r="B146" s="202"/>
      <c r="C146" s="203"/>
      <c r="D146" s="204" t="s">
        <v>73</v>
      </c>
      <c r="E146" s="216" t="s">
        <v>192</v>
      </c>
      <c r="F146" s="216" t="s">
        <v>1079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SUM(P147:P153)</f>
        <v>0</v>
      </c>
      <c r="Q146" s="210"/>
      <c r="R146" s="211">
        <f>SUM(R147:R153)</f>
        <v>0.63647000000000009</v>
      </c>
      <c r="S146" s="210"/>
      <c r="T146" s="212">
        <f>SUM(T147:T153)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82</v>
      </c>
      <c r="AT146" s="214" t="s">
        <v>73</v>
      </c>
      <c r="AU146" s="214" t="s">
        <v>82</v>
      </c>
      <c r="AY146" s="213" t="s">
        <v>153</v>
      </c>
      <c r="BK146" s="215">
        <f>SUM(BK147:BK153)</f>
        <v>0</v>
      </c>
    </row>
    <row r="147" s="2" customFormat="1" ht="21.75" customHeight="1">
      <c r="A147" s="37"/>
      <c r="B147" s="38"/>
      <c r="C147" s="218" t="s">
        <v>202</v>
      </c>
      <c r="D147" s="218" t="s">
        <v>155</v>
      </c>
      <c r="E147" s="219" t="s">
        <v>1444</v>
      </c>
      <c r="F147" s="220" t="s">
        <v>1445</v>
      </c>
      <c r="G147" s="221" t="s">
        <v>199</v>
      </c>
      <c r="H147" s="222">
        <v>1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39</v>
      </c>
      <c r="O147" s="90"/>
      <c r="P147" s="228">
        <f>O147*H147</f>
        <v>0</v>
      </c>
      <c r="Q147" s="228">
        <v>0.34089999999999998</v>
      </c>
      <c r="R147" s="228">
        <f>Q147*H147</f>
        <v>0.34089999999999998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159</v>
      </c>
      <c r="AT147" s="230" t="s">
        <v>155</v>
      </c>
      <c r="AU147" s="230" t="s">
        <v>84</v>
      </c>
      <c r="AY147" s="16" t="s">
        <v>153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82</v>
      </c>
      <c r="BK147" s="231">
        <f>ROUND(I147*H147,2)</f>
        <v>0</v>
      </c>
      <c r="BL147" s="16" t="s">
        <v>159</v>
      </c>
      <c r="BM147" s="230" t="s">
        <v>1446</v>
      </c>
    </row>
    <row r="148" s="13" customFormat="1">
      <c r="A148" s="13"/>
      <c r="B148" s="232"/>
      <c r="C148" s="233"/>
      <c r="D148" s="234" t="s">
        <v>161</v>
      </c>
      <c r="E148" s="235" t="s">
        <v>1</v>
      </c>
      <c r="F148" s="236" t="s">
        <v>82</v>
      </c>
      <c r="G148" s="233"/>
      <c r="H148" s="237">
        <v>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161</v>
      </c>
      <c r="AU148" s="243" t="s">
        <v>84</v>
      </c>
      <c r="AV148" s="13" t="s">
        <v>84</v>
      </c>
      <c r="AW148" s="13" t="s">
        <v>31</v>
      </c>
      <c r="AX148" s="13" t="s">
        <v>82</v>
      </c>
      <c r="AY148" s="243" t="s">
        <v>153</v>
      </c>
    </row>
    <row r="149" s="2" customFormat="1" ht="16.5" customHeight="1">
      <c r="A149" s="37"/>
      <c r="B149" s="38"/>
      <c r="C149" s="244" t="s">
        <v>206</v>
      </c>
      <c r="D149" s="244" t="s">
        <v>207</v>
      </c>
      <c r="E149" s="245" t="s">
        <v>1447</v>
      </c>
      <c r="F149" s="246" t="s">
        <v>1448</v>
      </c>
      <c r="G149" s="247" t="s">
        <v>199</v>
      </c>
      <c r="H149" s="248">
        <v>1</v>
      </c>
      <c r="I149" s="249"/>
      <c r="J149" s="250">
        <f>ROUND(I149*H149,2)</f>
        <v>0</v>
      </c>
      <c r="K149" s="251"/>
      <c r="L149" s="252"/>
      <c r="M149" s="253" t="s">
        <v>1</v>
      </c>
      <c r="N149" s="254" t="s">
        <v>39</v>
      </c>
      <c r="O149" s="90"/>
      <c r="P149" s="228">
        <f>O149*H149</f>
        <v>0</v>
      </c>
      <c r="Q149" s="228">
        <v>0.01823</v>
      </c>
      <c r="R149" s="228">
        <f>Q149*H149</f>
        <v>0.01823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192</v>
      </c>
      <c r="AT149" s="230" t="s">
        <v>207</v>
      </c>
      <c r="AU149" s="230" t="s">
        <v>84</v>
      </c>
      <c r="AY149" s="16" t="s">
        <v>153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82</v>
      </c>
      <c r="BK149" s="231">
        <f>ROUND(I149*H149,2)</f>
        <v>0</v>
      </c>
      <c r="BL149" s="16" t="s">
        <v>159</v>
      </c>
      <c r="BM149" s="230" t="s">
        <v>1449</v>
      </c>
    </row>
    <row r="150" s="13" customFormat="1">
      <c r="A150" s="13"/>
      <c r="B150" s="232"/>
      <c r="C150" s="233"/>
      <c r="D150" s="234" t="s">
        <v>161</v>
      </c>
      <c r="E150" s="235" t="s">
        <v>1</v>
      </c>
      <c r="F150" s="236" t="s">
        <v>82</v>
      </c>
      <c r="G150" s="233"/>
      <c r="H150" s="237">
        <v>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161</v>
      </c>
      <c r="AU150" s="243" t="s">
        <v>84</v>
      </c>
      <c r="AV150" s="13" t="s">
        <v>84</v>
      </c>
      <c r="AW150" s="13" t="s">
        <v>31</v>
      </c>
      <c r="AX150" s="13" t="s">
        <v>82</v>
      </c>
      <c r="AY150" s="243" t="s">
        <v>153</v>
      </c>
    </row>
    <row r="151" s="2" customFormat="1" ht="21.75" customHeight="1">
      <c r="A151" s="37"/>
      <c r="B151" s="38"/>
      <c r="C151" s="218" t="s">
        <v>213</v>
      </c>
      <c r="D151" s="218" t="s">
        <v>155</v>
      </c>
      <c r="E151" s="219" t="s">
        <v>1450</v>
      </c>
      <c r="F151" s="220" t="s">
        <v>1451</v>
      </c>
      <c r="G151" s="221" t="s">
        <v>199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39</v>
      </c>
      <c r="O151" s="90"/>
      <c r="P151" s="228">
        <f>O151*H151</f>
        <v>0</v>
      </c>
      <c r="Q151" s="228">
        <v>0.21734000000000001</v>
      </c>
      <c r="R151" s="228">
        <f>Q151*H151</f>
        <v>0.21734000000000001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159</v>
      </c>
      <c r="AT151" s="230" t="s">
        <v>155</v>
      </c>
      <c r="AU151" s="230" t="s">
        <v>84</v>
      </c>
      <c r="AY151" s="16" t="s">
        <v>153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82</v>
      </c>
      <c r="BK151" s="231">
        <f>ROUND(I151*H151,2)</f>
        <v>0</v>
      </c>
      <c r="BL151" s="16" t="s">
        <v>159</v>
      </c>
      <c r="BM151" s="230" t="s">
        <v>1452</v>
      </c>
    </row>
    <row r="152" s="13" customFormat="1">
      <c r="A152" s="13"/>
      <c r="B152" s="232"/>
      <c r="C152" s="233"/>
      <c r="D152" s="234" t="s">
        <v>161</v>
      </c>
      <c r="E152" s="235" t="s">
        <v>1</v>
      </c>
      <c r="F152" s="236" t="s">
        <v>82</v>
      </c>
      <c r="G152" s="233"/>
      <c r="H152" s="237">
        <v>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161</v>
      </c>
      <c r="AU152" s="243" t="s">
        <v>84</v>
      </c>
      <c r="AV152" s="13" t="s">
        <v>84</v>
      </c>
      <c r="AW152" s="13" t="s">
        <v>31</v>
      </c>
      <c r="AX152" s="13" t="s">
        <v>82</v>
      </c>
      <c r="AY152" s="243" t="s">
        <v>153</v>
      </c>
    </row>
    <row r="153" s="2" customFormat="1" ht="16.5" customHeight="1">
      <c r="A153" s="37"/>
      <c r="B153" s="38"/>
      <c r="C153" s="244" t="s">
        <v>218</v>
      </c>
      <c r="D153" s="244" t="s">
        <v>207</v>
      </c>
      <c r="E153" s="245" t="s">
        <v>1453</v>
      </c>
      <c r="F153" s="246" t="s">
        <v>1454</v>
      </c>
      <c r="G153" s="247" t="s">
        <v>199</v>
      </c>
      <c r="H153" s="248">
        <v>1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39</v>
      </c>
      <c r="O153" s="90"/>
      <c r="P153" s="228">
        <f>O153*H153</f>
        <v>0</v>
      </c>
      <c r="Q153" s="228">
        <v>0.059999999999999998</v>
      </c>
      <c r="R153" s="228">
        <f>Q153*H153</f>
        <v>0.059999999999999998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192</v>
      </c>
      <c r="AT153" s="230" t="s">
        <v>207</v>
      </c>
      <c r="AU153" s="230" t="s">
        <v>84</v>
      </c>
      <c r="AY153" s="16" t="s">
        <v>153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82</v>
      </c>
      <c r="BK153" s="231">
        <f>ROUND(I153*H153,2)</f>
        <v>0</v>
      </c>
      <c r="BL153" s="16" t="s">
        <v>159</v>
      </c>
      <c r="BM153" s="230" t="s">
        <v>1455</v>
      </c>
    </row>
    <row r="154" s="12" customFormat="1" ht="22.8" customHeight="1">
      <c r="A154" s="12"/>
      <c r="B154" s="202"/>
      <c r="C154" s="203"/>
      <c r="D154" s="204" t="s">
        <v>73</v>
      </c>
      <c r="E154" s="216" t="s">
        <v>196</v>
      </c>
      <c r="F154" s="216" t="s">
        <v>501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SUM(P155:P164)</f>
        <v>0</v>
      </c>
      <c r="Q154" s="210"/>
      <c r="R154" s="211">
        <f>SUM(R155:R164)</f>
        <v>17.790056960000001</v>
      </c>
      <c r="S154" s="210"/>
      <c r="T154" s="212">
        <f>SUM(T155:T164)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82</v>
      </c>
      <c r="AT154" s="214" t="s">
        <v>73</v>
      </c>
      <c r="AU154" s="214" t="s">
        <v>82</v>
      </c>
      <c r="AY154" s="213" t="s">
        <v>153</v>
      </c>
      <c r="BK154" s="215">
        <f>SUM(BK155:BK164)</f>
        <v>0</v>
      </c>
    </row>
    <row r="155" s="2" customFormat="1" ht="44.25" customHeight="1">
      <c r="A155" s="37"/>
      <c r="B155" s="38"/>
      <c r="C155" s="218" t="s">
        <v>223</v>
      </c>
      <c r="D155" s="218" t="s">
        <v>155</v>
      </c>
      <c r="E155" s="219" t="s">
        <v>1456</v>
      </c>
      <c r="F155" s="220" t="s">
        <v>1457</v>
      </c>
      <c r="G155" s="221" t="s">
        <v>287</v>
      </c>
      <c r="H155" s="222">
        <v>54.600000000000001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39</v>
      </c>
      <c r="O155" s="90"/>
      <c r="P155" s="228">
        <f>O155*H155</f>
        <v>0</v>
      </c>
      <c r="Q155" s="228">
        <v>0.15540000000000001</v>
      </c>
      <c r="R155" s="228">
        <f>Q155*H155</f>
        <v>8.4848400000000002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159</v>
      </c>
      <c r="AT155" s="230" t="s">
        <v>155</v>
      </c>
      <c r="AU155" s="230" t="s">
        <v>84</v>
      </c>
      <c r="AY155" s="16" t="s">
        <v>153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82</v>
      </c>
      <c r="BK155" s="231">
        <f>ROUND(I155*H155,2)</f>
        <v>0</v>
      </c>
      <c r="BL155" s="16" t="s">
        <v>159</v>
      </c>
      <c r="BM155" s="230" t="s">
        <v>1458</v>
      </c>
    </row>
    <row r="156" s="13" customFormat="1">
      <c r="A156" s="13"/>
      <c r="B156" s="232"/>
      <c r="C156" s="233"/>
      <c r="D156" s="234" t="s">
        <v>161</v>
      </c>
      <c r="E156" s="235" t="s">
        <v>1</v>
      </c>
      <c r="F156" s="236" t="s">
        <v>1459</v>
      </c>
      <c r="G156" s="233"/>
      <c r="H156" s="237">
        <v>54.600000000000001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161</v>
      </c>
      <c r="AU156" s="243" t="s">
        <v>84</v>
      </c>
      <c r="AV156" s="13" t="s">
        <v>84</v>
      </c>
      <c r="AW156" s="13" t="s">
        <v>31</v>
      </c>
      <c r="AX156" s="13" t="s">
        <v>82</v>
      </c>
      <c r="AY156" s="243" t="s">
        <v>153</v>
      </c>
    </row>
    <row r="157" s="2" customFormat="1" ht="16.5" customHeight="1">
      <c r="A157" s="37"/>
      <c r="B157" s="38"/>
      <c r="C157" s="244" t="s">
        <v>8</v>
      </c>
      <c r="D157" s="244" t="s">
        <v>207</v>
      </c>
      <c r="E157" s="245" t="s">
        <v>1460</v>
      </c>
      <c r="F157" s="246" t="s">
        <v>1461</v>
      </c>
      <c r="G157" s="247" t="s">
        <v>287</v>
      </c>
      <c r="H157" s="248">
        <v>55.692</v>
      </c>
      <c r="I157" s="249"/>
      <c r="J157" s="250">
        <f>ROUND(I157*H157,2)</f>
        <v>0</v>
      </c>
      <c r="K157" s="251"/>
      <c r="L157" s="252"/>
      <c r="M157" s="253" t="s">
        <v>1</v>
      </c>
      <c r="N157" s="254" t="s">
        <v>39</v>
      </c>
      <c r="O157" s="90"/>
      <c r="P157" s="228">
        <f>O157*H157</f>
        <v>0</v>
      </c>
      <c r="Q157" s="228">
        <v>0.040000000000000001</v>
      </c>
      <c r="R157" s="228">
        <f>Q157*H157</f>
        <v>2.2276799999999999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192</v>
      </c>
      <c r="AT157" s="230" t="s">
        <v>207</v>
      </c>
      <c r="AU157" s="230" t="s">
        <v>84</v>
      </c>
      <c r="AY157" s="16" t="s">
        <v>153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82</v>
      </c>
      <c r="BK157" s="231">
        <f>ROUND(I157*H157,2)</f>
        <v>0</v>
      </c>
      <c r="BL157" s="16" t="s">
        <v>159</v>
      </c>
      <c r="BM157" s="230" t="s">
        <v>1462</v>
      </c>
    </row>
    <row r="158" s="13" customFormat="1">
      <c r="A158" s="13"/>
      <c r="B158" s="232"/>
      <c r="C158" s="233"/>
      <c r="D158" s="234" t="s">
        <v>161</v>
      </c>
      <c r="E158" s="233"/>
      <c r="F158" s="236" t="s">
        <v>1463</v>
      </c>
      <c r="G158" s="233"/>
      <c r="H158" s="237">
        <v>55.692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161</v>
      </c>
      <c r="AU158" s="243" t="s">
        <v>84</v>
      </c>
      <c r="AV158" s="13" t="s">
        <v>84</v>
      </c>
      <c r="AW158" s="13" t="s">
        <v>4</v>
      </c>
      <c r="AX158" s="13" t="s">
        <v>82</v>
      </c>
      <c r="AY158" s="243" t="s">
        <v>153</v>
      </c>
    </row>
    <row r="159" s="2" customFormat="1" ht="44.25" customHeight="1">
      <c r="A159" s="37"/>
      <c r="B159" s="38"/>
      <c r="C159" s="218" t="s">
        <v>232</v>
      </c>
      <c r="D159" s="218" t="s">
        <v>155</v>
      </c>
      <c r="E159" s="219" t="s">
        <v>1464</v>
      </c>
      <c r="F159" s="220" t="s">
        <v>1465</v>
      </c>
      <c r="G159" s="221" t="s">
        <v>287</v>
      </c>
      <c r="H159" s="222">
        <v>37.899999999999999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39</v>
      </c>
      <c r="O159" s="90"/>
      <c r="P159" s="228">
        <f>O159*H159</f>
        <v>0</v>
      </c>
      <c r="Q159" s="228">
        <v>0.1295</v>
      </c>
      <c r="R159" s="228">
        <f>Q159*H159</f>
        <v>4.9080500000000002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159</v>
      </c>
      <c r="AT159" s="230" t="s">
        <v>155</v>
      </c>
      <c r="AU159" s="230" t="s">
        <v>84</v>
      </c>
      <c r="AY159" s="16" t="s">
        <v>153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82</v>
      </c>
      <c r="BK159" s="231">
        <f>ROUND(I159*H159,2)</f>
        <v>0</v>
      </c>
      <c r="BL159" s="16" t="s">
        <v>159</v>
      </c>
      <c r="BM159" s="230" t="s">
        <v>1466</v>
      </c>
    </row>
    <row r="160" s="13" customFormat="1">
      <c r="A160" s="13"/>
      <c r="B160" s="232"/>
      <c r="C160" s="233"/>
      <c r="D160" s="234" t="s">
        <v>161</v>
      </c>
      <c r="E160" s="235" t="s">
        <v>1</v>
      </c>
      <c r="F160" s="236" t="s">
        <v>1467</v>
      </c>
      <c r="G160" s="233"/>
      <c r="H160" s="237">
        <v>37.899999999999999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161</v>
      </c>
      <c r="AU160" s="243" t="s">
        <v>84</v>
      </c>
      <c r="AV160" s="13" t="s">
        <v>84</v>
      </c>
      <c r="AW160" s="13" t="s">
        <v>31</v>
      </c>
      <c r="AX160" s="13" t="s">
        <v>82</v>
      </c>
      <c r="AY160" s="243" t="s">
        <v>153</v>
      </c>
    </row>
    <row r="161" s="2" customFormat="1" ht="16.5" customHeight="1">
      <c r="A161" s="37"/>
      <c r="B161" s="38"/>
      <c r="C161" s="244" t="s">
        <v>237</v>
      </c>
      <c r="D161" s="244" t="s">
        <v>207</v>
      </c>
      <c r="E161" s="245" t="s">
        <v>1468</v>
      </c>
      <c r="F161" s="246" t="s">
        <v>1469</v>
      </c>
      <c r="G161" s="247" t="s">
        <v>287</v>
      </c>
      <c r="H161" s="248">
        <v>38.658000000000001</v>
      </c>
      <c r="I161" s="249"/>
      <c r="J161" s="250">
        <f>ROUND(I161*H161,2)</f>
        <v>0</v>
      </c>
      <c r="K161" s="251"/>
      <c r="L161" s="252"/>
      <c r="M161" s="253" t="s">
        <v>1</v>
      </c>
      <c r="N161" s="254" t="s">
        <v>39</v>
      </c>
      <c r="O161" s="90"/>
      <c r="P161" s="228">
        <f>O161*H161</f>
        <v>0</v>
      </c>
      <c r="Q161" s="228">
        <v>0.056120000000000003</v>
      </c>
      <c r="R161" s="228">
        <f>Q161*H161</f>
        <v>2.1694869600000004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192</v>
      </c>
      <c r="AT161" s="230" t="s">
        <v>207</v>
      </c>
      <c r="AU161" s="230" t="s">
        <v>84</v>
      </c>
      <c r="AY161" s="16" t="s">
        <v>153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82</v>
      </c>
      <c r="BK161" s="231">
        <f>ROUND(I161*H161,2)</f>
        <v>0</v>
      </c>
      <c r="BL161" s="16" t="s">
        <v>159</v>
      </c>
      <c r="BM161" s="230" t="s">
        <v>1470</v>
      </c>
    </row>
    <row r="162" s="13" customFormat="1">
      <c r="A162" s="13"/>
      <c r="B162" s="232"/>
      <c r="C162" s="233"/>
      <c r="D162" s="234" t="s">
        <v>161</v>
      </c>
      <c r="E162" s="233"/>
      <c r="F162" s="236" t="s">
        <v>1471</v>
      </c>
      <c r="G162" s="233"/>
      <c r="H162" s="237">
        <v>38.658000000000001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161</v>
      </c>
      <c r="AU162" s="243" t="s">
        <v>84</v>
      </c>
      <c r="AV162" s="13" t="s">
        <v>84</v>
      </c>
      <c r="AW162" s="13" t="s">
        <v>4</v>
      </c>
      <c r="AX162" s="13" t="s">
        <v>82</v>
      </c>
      <c r="AY162" s="243" t="s">
        <v>153</v>
      </c>
    </row>
    <row r="163" s="2" customFormat="1" ht="16.5" customHeight="1">
      <c r="A163" s="37"/>
      <c r="B163" s="38"/>
      <c r="C163" s="218" t="s">
        <v>242</v>
      </c>
      <c r="D163" s="218" t="s">
        <v>155</v>
      </c>
      <c r="E163" s="219" t="s">
        <v>1472</v>
      </c>
      <c r="F163" s="220" t="s">
        <v>1473</v>
      </c>
      <c r="G163" s="221" t="s">
        <v>526</v>
      </c>
      <c r="H163" s="222">
        <v>2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39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159</v>
      </c>
      <c r="AT163" s="230" t="s">
        <v>155</v>
      </c>
      <c r="AU163" s="230" t="s">
        <v>84</v>
      </c>
      <c r="AY163" s="16" t="s">
        <v>153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82</v>
      </c>
      <c r="BK163" s="231">
        <f>ROUND(I163*H163,2)</f>
        <v>0</v>
      </c>
      <c r="BL163" s="16" t="s">
        <v>159</v>
      </c>
      <c r="BM163" s="230" t="s">
        <v>1474</v>
      </c>
    </row>
    <row r="164" s="13" customFormat="1">
      <c r="A164" s="13"/>
      <c r="B164" s="232"/>
      <c r="C164" s="233"/>
      <c r="D164" s="234" t="s">
        <v>161</v>
      </c>
      <c r="E164" s="235" t="s">
        <v>1</v>
      </c>
      <c r="F164" s="236" t="s">
        <v>84</v>
      </c>
      <c r="G164" s="233"/>
      <c r="H164" s="237">
        <v>2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161</v>
      </c>
      <c r="AU164" s="243" t="s">
        <v>84</v>
      </c>
      <c r="AV164" s="13" t="s">
        <v>84</v>
      </c>
      <c r="AW164" s="13" t="s">
        <v>31</v>
      </c>
      <c r="AX164" s="13" t="s">
        <v>82</v>
      </c>
      <c r="AY164" s="243" t="s">
        <v>153</v>
      </c>
    </row>
    <row r="165" s="12" customFormat="1" ht="22.8" customHeight="1">
      <c r="A165" s="12"/>
      <c r="B165" s="202"/>
      <c r="C165" s="203"/>
      <c r="D165" s="204" t="s">
        <v>73</v>
      </c>
      <c r="E165" s="216" t="s">
        <v>621</v>
      </c>
      <c r="F165" s="216" t="s">
        <v>622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P166</f>
        <v>0</v>
      </c>
      <c r="Q165" s="210"/>
      <c r="R165" s="211">
        <f>R166</f>
        <v>0</v>
      </c>
      <c r="S165" s="210"/>
      <c r="T165" s="21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82</v>
      </c>
      <c r="AT165" s="214" t="s">
        <v>73</v>
      </c>
      <c r="AU165" s="214" t="s">
        <v>82</v>
      </c>
      <c r="AY165" s="213" t="s">
        <v>153</v>
      </c>
      <c r="BK165" s="215">
        <f>BK166</f>
        <v>0</v>
      </c>
    </row>
    <row r="166" s="2" customFormat="1" ht="44.25" customHeight="1">
      <c r="A166" s="37"/>
      <c r="B166" s="38"/>
      <c r="C166" s="218" t="s">
        <v>248</v>
      </c>
      <c r="D166" s="218" t="s">
        <v>155</v>
      </c>
      <c r="E166" s="219" t="s">
        <v>1475</v>
      </c>
      <c r="F166" s="220" t="s">
        <v>1476</v>
      </c>
      <c r="G166" s="221" t="s">
        <v>210</v>
      </c>
      <c r="H166" s="222">
        <v>34.906999999999996</v>
      </c>
      <c r="I166" s="223"/>
      <c r="J166" s="224">
        <f>ROUND(I166*H166,2)</f>
        <v>0</v>
      </c>
      <c r="K166" s="225"/>
      <c r="L166" s="43"/>
      <c r="M166" s="273" t="s">
        <v>1</v>
      </c>
      <c r="N166" s="274" t="s">
        <v>39</v>
      </c>
      <c r="O166" s="275"/>
      <c r="P166" s="276">
        <f>O166*H166</f>
        <v>0</v>
      </c>
      <c r="Q166" s="276">
        <v>0</v>
      </c>
      <c r="R166" s="276">
        <f>Q166*H166</f>
        <v>0</v>
      </c>
      <c r="S166" s="276">
        <v>0</v>
      </c>
      <c r="T166" s="27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159</v>
      </c>
      <c r="AT166" s="230" t="s">
        <v>155</v>
      </c>
      <c r="AU166" s="230" t="s">
        <v>84</v>
      </c>
      <c r="AY166" s="16" t="s">
        <v>153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82</v>
      </c>
      <c r="BK166" s="231">
        <f>ROUND(I166*H166,2)</f>
        <v>0</v>
      </c>
      <c r="BL166" s="16" t="s">
        <v>159</v>
      </c>
      <c r="BM166" s="230" t="s">
        <v>1477</v>
      </c>
    </row>
    <row r="167" s="2" customFormat="1" ht="6.96" customHeight="1">
      <c r="A167" s="37"/>
      <c r="B167" s="65"/>
      <c r="C167" s="66"/>
      <c r="D167" s="66"/>
      <c r="E167" s="66"/>
      <c r="F167" s="66"/>
      <c r="G167" s="66"/>
      <c r="H167" s="66"/>
      <c r="I167" s="66"/>
      <c r="J167" s="66"/>
      <c r="K167" s="66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OkDsAXay/0Zc/YcH5FczlMf3TXYHKlS/XaydxUgC/Hc2Poko8RitFZeT+vvfqQ41so//IMpPfZMoBXcLnvqATA==" hashValue="4EOH8B5EMnb1UA8lkcog8EkEporJsSn6vsTdCL7FBUxtdCBMyREskQHnup74wppAoc4J1KSVFeXvCI0MLnMIBA==" algorithmName="SHA-512" password="CC35"/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Lukovany - Kanalizace a ČOV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1478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26</v>
      </c>
      <c r="G12" s="37"/>
      <c r="H12" s="37"/>
      <c r="I12" s="139" t="s">
        <v>22</v>
      </c>
      <c r="J12" s="143" t="str">
        <f>'Rekapitulace stavby'!AN8</f>
        <v>11. 3. 2021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ROUND((SUM(BE119:BE207)),  2)</f>
        <v>0</v>
      </c>
      <c r="G33" s="37"/>
      <c r="H33" s="37"/>
      <c r="I33" s="154">
        <v>0.20999999999999999</v>
      </c>
      <c r="J33" s="153">
        <f>ROUND(((SUM(BE119:BE207))*I33),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ROUND((SUM(BF119:BF207)),  2)</f>
        <v>0</v>
      </c>
      <c r="G34" s="37"/>
      <c r="H34" s="37"/>
      <c r="I34" s="154">
        <v>0.14999999999999999</v>
      </c>
      <c r="J34" s="153">
        <f>ROUND(((SUM(BF119:BF207))*I34),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ROUND((SUM(BG119:BG207)),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ROUND((SUM(BH119:BH207)),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ROUND((SUM(BI119:BI207)),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Lukovany - Kanalizace a ČOV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SO-02.7 - Terénní úpravy s ozelenění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11. 3. 2021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114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122</v>
      </c>
      <c r="E99" s="187"/>
      <c r="F99" s="187"/>
      <c r="G99" s="187"/>
      <c r="H99" s="187"/>
      <c r="I99" s="187"/>
      <c r="J99" s="188">
        <f>J206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138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Lukovany - Kanalizace a ČOV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SO-02.7 - Terénní úpravy s ozelenění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11. 3. 2021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30</v>
      </c>
      <c r="J115" s="35" t="str">
        <f>E21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32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139</v>
      </c>
      <c r="D118" s="193" t="s">
        <v>59</v>
      </c>
      <c r="E118" s="193" t="s">
        <v>55</v>
      </c>
      <c r="F118" s="193" t="s">
        <v>56</v>
      </c>
      <c r="G118" s="193" t="s">
        <v>140</v>
      </c>
      <c r="H118" s="193" t="s">
        <v>141</v>
      </c>
      <c r="I118" s="193" t="s">
        <v>142</v>
      </c>
      <c r="J118" s="194" t="s">
        <v>111</v>
      </c>
      <c r="K118" s="195" t="s">
        <v>143</v>
      </c>
      <c r="L118" s="196"/>
      <c r="M118" s="99" t="s">
        <v>1</v>
      </c>
      <c r="N118" s="100" t="s">
        <v>38</v>
      </c>
      <c r="O118" s="100" t="s">
        <v>144</v>
      </c>
      <c r="P118" s="100" t="s">
        <v>145</v>
      </c>
      <c r="Q118" s="100" t="s">
        <v>146</v>
      </c>
      <c r="R118" s="100" t="s">
        <v>147</v>
      </c>
      <c r="S118" s="100" t="s">
        <v>148</v>
      </c>
      <c r="T118" s="101" t="s">
        <v>149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150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0.133765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73</v>
      </c>
      <c r="AU119" s="16" t="s">
        <v>113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73</v>
      </c>
      <c r="E120" s="205" t="s">
        <v>151</v>
      </c>
      <c r="F120" s="205" t="s">
        <v>152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P121+P206</f>
        <v>0</v>
      </c>
      <c r="Q120" s="210"/>
      <c r="R120" s="211">
        <f>R121+R206</f>
        <v>0.133765</v>
      </c>
      <c r="S120" s="210"/>
      <c r="T120" s="212">
        <f>T121+T206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82</v>
      </c>
      <c r="AT120" s="214" t="s">
        <v>73</v>
      </c>
      <c r="AU120" s="214" t="s">
        <v>74</v>
      </c>
      <c r="AY120" s="213" t="s">
        <v>153</v>
      </c>
      <c r="BK120" s="215">
        <f>BK121+BK206</f>
        <v>0</v>
      </c>
    </row>
    <row r="121" s="12" customFormat="1" ht="22.8" customHeight="1">
      <c r="A121" s="12"/>
      <c r="B121" s="202"/>
      <c r="C121" s="203"/>
      <c r="D121" s="204" t="s">
        <v>73</v>
      </c>
      <c r="E121" s="216" t="s">
        <v>82</v>
      </c>
      <c r="F121" s="216" t="s">
        <v>154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SUM(P122:P205)</f>
        <v>0</v>
      </c>
      <c r="Q121" s="210"/>
      <c r="R121" s="211">
        <f>SUM(R122:R205)</f>
        <v>0.133765</v>
      </c>
      <c r="S121" s="210"/>
      <c r="T121" s="212">
        <f>SUM(T122:T205)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82</v>
      </c>
      <c r="AT121" s="214" t="s">
        <v>73</v>
      </c>
      <c r="AU121" s="214" t="s">
        <v>82</v>
      </c>
      <c r="AY121" s="213" t="s">
        <v>153</v>
      </c>
      <c r="BK121" s="215">
        <f>SUM(BK122:BK205)</f>
        <v>0</v>
      </c>
    </row>
    <row r="122" s="2" customFormat="1" ht="21.75" customHeight="1">
      <c r="A122" s="37"/>
      <c r="B122" s="38"/>
      <c r="C122" s="218" t="s">
        <v>82</v>
      </c>
      <c r="D122" s="218" t="s">
        <v>155</v>
      </c>
      <c r="E122" s="219" t="s">
        <v>1479</v>
      </c>
      <c r="F122" s="220" t="s">
        <v>1480</v>
      </c>
      <c r="G122" s="221" t="s">
        <v>260</v>
      </c>
      <c r="H122" s="222">
        <v>1510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39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159</v>
      </c>
      <c r="AT122" s="230" t="s">
        <v>155</v>
      </c>
      <c r="AU122" s="230" t="s">
        <v>84</v>
      </c>
      <c r="AY122" s="16" t="s">
        <v>153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82</v>
      </c>
      <c r="BK122" s="231">
        <f>ROUND(I122*H122,2)</f>
        <v>0</v>
      </c>
      <c r="BL122" s="16" t="s">
        <v>159</v>
      </c>
      <c r="BM122" s="230" t="s">
        <v>1481</v>
      </c>
    </row>
    <row r="123" s="13" customFormat="1">
      <c r="A123" s="13"/>
      <c r="B123" s="232"/>
      <c r="C123" s="233"/>
      <c r="D123" s="234" t="s">
        <v>161</v>
      </c>
      <c r="E123" s="235" t="s">
        <v>1</v>
      </c>
      <c r="F123" s="236" t="s">
        <v>1482</v>
      </c>
      <c r="G123" s="233"/>
      <c r="H123" s="237">
        <v>1510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161</v>
      </c>
      <c r="AU123" s="243" t="s">
        <v>84</v>
      </c>
      <c r="AV123" s="13" t="s">
        <v>84</v>
      </c>
      <c r="AW123" s="13" t="s">
        <v>31</v>
      </c>
      <c r="AX123" s="13" t="s">
        <v>82</v>
      </c>
      <c r="AY123" s="243" t="s">
        <v>153</v>
      </c>
    </row>
    <row r="124" s="2" customFormat="1" ht="33" customHeight="1">
      <c r="A124" s="37"/>
      <c r="B124" s="38"/>
      <c r="C124" s="218" t="s">
        <v>84</v>
      </c>
      <c r="D124" s="218" t="s">
        <v>155</v>
      </c>
      <c r="E124" s="219" t="s">
        <v>1483</v>
      </c>
      <c r="F124" s="220" t="s">
        <v>1484</v>
      </c>
      <c r="G124" s="221" t="s">
        <v>171</v>
      </c>
      <c r="H124" s="222">
        <v>660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39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159</v>
      </c>
      <c r="AT124" s="230" t="s">
        <v>155</v>
      </c>
      <c r="AU124" s="230" t="s">
        <v>84</v>
      </c>
      <c r="AY124" s="16" t="s">
        <v>153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82</v>
      </c>
      <c r="BK124" s="231">
        <f>ROUND(I124*H124,2)</f>
        <v>0</v>
      </c>
      <c r="BL124" s="16" t="s">
        <v>159</v>
      </c>
      <c r="BM124" s="230" t="s">
        <v>1485</v>
      </c>
    </row>
    <row r="125" s="13" customFormat="1">
      <c r="A125" s="13"/>
      <c r="B125" s="232"/>
      <c r="C125" s="233"/>
      <c r="D125" s="234" t="s">
        <v>161</v>
      </c>
      <c r="E125" s="235" t="s">
        <v>1</v>
      </c>
      <c r="F125" s="236" t="s">
        <v>217</v>
      </c>
      <c r="G125" s="233"/>
      <c r="H125" s="237">
        <v>660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161</v>
      </c>
      <c r="AU125" s="243" t="s">
        <v>84</v>
      </c>
      <c r="AV125" s="13" t="s">
        <v>84</v>
      </c>
      <c r="AW125" s="13" t="s">
        <v>31</v>
      </c>
      <c r="AX125" s="13" t="s">
        <v>82</v>
      </c>
      <c r="AY125" s="243" t="s">
        <v>153</v>
      </c>
    </row>
    <row r="126" s="2" customFormat="1" ht="33" customHeight="1">
      <c r="A126" s="37"/>
      <c r="B126" s="38"/>
      <c r="C126" s="218" t="s">
        <v>168</v>
      </c>
      <c r="D126" s="218" t="s">
        <v>155</v>
      </c>
      <c r="E126" s="219" t="s">
        <v>1486</v>
      </c>
      <c r="F126" s="220" t="s">
        <v>1487</v>
      </c>
      <c r="G126" s="221" t="s">
        <v>171</v>
      </c>
      <c r="H126" s="222">
        <v>529.55999999999995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39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159</v>
      </c>
      <c r="AT126" s="230" t="s">
        <v>155</v>
      </c>
      <c r="AU126" s="230" t="s">
        <v>84</v>
      </c>
      <c r="AY126" s="16" t="s">
        <v>153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82</v>
      </c>
      <c r="BK126" s="231">
        <f>ROUND(I126*H126,2)</f>
        <v>0</v>
      </c>
      <c r="BL126" s="16" t="s">
        <v>159</v>
      </c>
      <c r="BM126" s="230" t="s">
        <v>1488</v>
      </c>
    </row>
    <row r="127" s="13" customFormat="1">
      <c r="A127" s="13"/>
      <c r="B127" s="232"/>
      <c r="C127" s="233"/>
      <c r="D127" s="234" t="s">
        <v>161</v>
      </c>
      <c r="E127" s="235" t="s">
        <v>1</v>
      </c>
      <c r="F127" s="236" t="s">
        <v>1489</v>
      </c>
      <c r="G127" s="233"/>
      <c r="H127" s="237">
        <v>302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161</v>
      </c>
      <c r="AU127" s="243" t="s">
        <v>84</v>
      </c>
      <c r="AV127" s="13" t="s">
        <v>84</v>
      </c>
      <c r="AW127" s="13" t="s">
        <v>31</v>
      </c>
      <c r="AX127" s="13" t="s">
        <v>74</v>
      </c>
      <c r="AY127" s="243" t="s">
        <v>153</v>
      </c>
    </row>
    <row r="128" s="13" customFormat="1">
      <c r="A128" s="13"/>
      <c r="B128" s="232"/>
      <c r="C128" s="233"/>
      <c r="D128" s="234" t="s">
        <v>161</v>
      </c>
      <c r="E128" s="235" t="s">
        <v>1</v>
      </c>
      <c r="F128" s="236" t="s">
        <v>1490</v>
      </c>
      <c r="G128" s="233"/>
      <c r="H128" s="237">
        <v>227.56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161</v>
      </c>
      <c r="AU128" s="243" t="s">
        <v>84</v>
      </c>
      <c r="AV128" s="13" t="s">
        <v>84</v>
      </c>
      <c r="AW128" s="13" t="s">
        <v>31</v>
      </c>
      <c r="AX128" s="13" t="s">
        <v>74</v>
      </c>
      <c r="AY128" s="243" t="s">
        <v>153</v>
      </c>
    </row>
    <row r="129" s="14" customFormat="1">
      <c r="A129" s="14"/>
      <c r="B129" s="255"/>
      <c r="C129" s="256"/>
      <c r="D129" s="234" t="s">
        <v>161</v>
      </c>
      <c r="E129" s="257" t="s">
        <v>1</v>
      </c>
      <c r="F129" s="258" t="s">
        <v>247</v>
      </c>
      <c r="G129" s="256"/>
      <c r="H129" s="259">
        <v>529.55999999999995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161</v>
      </c>
      <c r="AU129" s="265" t="s">
        <v>84</v>
      </c>
      <c r="AV129" s="14" t="s">
        <v>159</v>
      </c>
      <c r="AW129" s="14" t="s">
        <v>31</v>
      </c>
      <c r="AX129" s="14" t="s">
        <v>82</v>
      </c>
      <c r="AY129" s="265" t="s">
        <v>153</v>
      </c>
    </row>
    <row r="130" s="2" customFormat="1" ht="55.5" customHeight="1">
      <c r="A130" s="37"/>
      <c r="B130" s="38"/>
      <c r="C130" s="218" t="s">
        <v>159</v>
      </c>
      <c r="D130" s="218" t="s">
        <v>155</v>
      </c>
      <c r="E130" s="219" t="s">
        <v>214</v>
      </c>
      <c r="F130" s="220" t="s">
        <v>215</v>
      </c>
      <c r="G130" s="221" t="s">
        <v>171</v>
      </c>
      <c r="H130" s="222">
        <v>660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39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159</v>
      </c>
      <c r="AT130" s="230" t="s">
        <v>155</v>
      </c>
      <c r="AU130" s="230" t="s">
        <v>84</v>
      </c>
      <c r="AY130" s="16" t="s">
        <v>153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82</v>
      </c>
      <c r="BK130" s="231">
        <f>ROUND(I130*H130,2)</f>
        <v>0</v>
      </c>
      <c r="BL130" s="16" t="s">
        <v>159</v>
      </c>
      <c r="BM130" s="230" t="s">
        <v>1491</v>
      </c>
    </row>
    <row r="131" s="13" customFormat="1">
      <c r="A131" s="13"/>
      <c r="B131" s="232"/>
      <c r="C131" s="233"/>
      <c r="D131" s="234" t="s">
        <v>161</v>
      </c>
      <c r="E131" s="235" t="s">
        <v>1</v>
      </c>
      <c r="F131" s="236" t="s">
        <v>1492</v>
      </c>
      <c r="G131" s="233"/>
      <c r="H131" s="237">
        <v>660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161</v>
      </c>
      <c r="AU131" s="243" t="s">
        <v>84</v>
      </c>
      <c r="AV131" s="13" t="s">
        <v>84</v>
      </c>
      <c r="AW131" s="13" t="s">
        <v>31</v>
      </c>
      <c r="AX131" s="13" t="s">
        <v>82</v>
      </c>
      <c r="AY131" s="243" t="s">
        <v>153</v>
      </c>
    </row>
    <row r="132" s="2" customFormat="1" ht="21.75" customHeight="1">
      <c r="A132" s="37"/>
      <c r="B132" s="38"/>
      <c r="C132" s="218" t="s">
        <v>177</v>
      </c>
      <c r="D132" s="218" t="s">
        <v>155</v>
      </c>
      <c r="E132" s="219" t="s">
        <v>1493</v>
      </c>
      <c r="F132" s="220" t="s">
        <v>1494</v>
      </c>
      <c r="G132" s="221" t="s">
        <v>171</v>
      </c>
      <c r="H132" s="222">
        <v>227.56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39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159</v>
      </c>
      <c r="AT132" s="230" t="s">
        <v>155</v>
      </c>
      <c r="AU132" s="230" t="s">
        <v>84</v>
      </c>
      <c r="AY132" s="16" t="s">
        <v>153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82</v>
      </c>
      <c r="BK132" s="231">
        <f>ROUND(I132*H132,2)</f>
        <v>0</v>
      </c>
      <c r="BL132" s="16" t="s">
        <v>159</v>
      </c>
      <c r="BM132" s="230" t="s">
        <v>1495</v>
      </c>
    </row>
    <row r="133" s="13" customFormat="1">
      <c r="A133" s="13"/>
      <c r="B133" s="232"/>
      <c r="C133" s="233"/>
      <c r="D133" s="234" t="s">
        <v>161</v>
      </c>
      <c r="E133" s="235" t="s">
        <v>1</v>
      </c>
      <c r="F133" s="236" t="s">
        <v>1490</v>
      </c>
      <c r="G133" s="233"/>
      <c r="H133" s="237">
        <v>227.56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161</v>
      </c>
      <c r="AU133" s="243" t="s">
        <v>84</v>
      </c>
      <c r="AV133" s="13" t="s">
        <v>84</v>
      </c>
      <c r="AW133" s="13" t="s">
        <v>31</v>
      </c>
      <c r="AX133" s="13" t="s">
        <v>82</v>
      </c>
      <c r="AY133" s="243" t="s">
        <v>153</v>
      </c>
    </row>
    <row r="134" s="2" customFormat="1" ht="44.25" customHeight="1">
      <c r="A134" s="37"/>
      <c r="B134" s="38"/>
      <c r="C134" s="218" t="s">
        <v>182</v>
      </c>
      <c r="D134" s="218" t="s">
        <v>155</v>
      </c>
      <c r="E134" s="219" t="s">
        <v>238</v>
      </c>
      <c r="F134" s="220" t="s">
        <v>239</v>
      </c>
      <c r="G134" s="221" t="s">
        <v>171</v>
      </c>
      <c r="H134" s="222">
        <v>660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39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159</v>
      </c>
      <c r="AT134" s="230" t="s">
        <v>155</v>
      </c>
      <c r="AU134" s="230" t="s">
        <v>84</v>
      </c>
      <c r="AY134" s="16" t="s">
        <v>153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82</v>
      </c>
      <c r="BK134" s="231">
        <f>ROUND(I134*H134,2)</f>
        <v>0</v>
      </c>
      <c r="BL134" s="16" t="s">
        <v>159</v>
      </c>
      <c r="BM134" s="230" t="s">
        <v>1496</v>
      </c>
    </row>
    <row r="135" s="13" customFormat="1">
      <c r="A135" s="13"/>
      <c r="B135" s="232"/>
      <c r="C135" s="233"/>
      <c r="D135" s="234" t="s">
        <v>161</v>
      </c>
      <c r="E135" s="235" t="s">
        <v>1</v>
      </c>
      <c r="F135" s="236" t="s">
        <v>1497</v>
      </c>
      <c r="G135" s="233"/>
      <c r="H135" s="237">
        <v>660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84</v>
      </c>
      <c r="AW135" s="13" t="s">
        <v>31</v>
      </c>
      <c r="AX135" s="13" t="s">
        <v>82</v>
      </c>
      <c r="AY135" s="243" t="s">
        <v>153</v>
      </c>
    </row>
    <row r="136" s="2" customFormat="1" ht="33" customHeight="1">
      <c r="A136" s="37"/>
      <c r="B136" s="38"/>
      <c r="C136" s="218" t="s">
        <v>187</v>
      </c>
      <c r="D136" s="218" t="s">
        <v>155</v>
      </c>
      <c r="E136" s="219" t="s">
        <v>1498</v>
      </c>
      <c r="F136" s="220" t="s">
        <v>1499</v>
      </c>
      <c r="G136" s="221" t="s">
        <v>260</v>
      </c>
      <c r="H136" s="222">
        <v>160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39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159</v>
      </c>
      <c r="AT136" s="230" t="s">
        <v>155</v>
      </c>
      <c r="AU136" s="230" t="s">
        <v>84</v>
      </c>
      <c r="AY136" s="16" t="s">
        <v>153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82</v>
      </c>
      <c r="BK136" s="231">
        <f>ROUND(I136*H136,2)</f>
        <v>0</v>
      </c>
      <c r="BL136" s="16" t="s">
        <v>159</v>
      </c>
      <c r="BM136" s="230" t="s">
        <v>1500</v>
      </c>
    </row>
    <row r="137" s="13" customFormat="1">
      <c r="A137" s="13"/>
      <c r="B137" s="232"/>
      <c r="C137" s="233"/>
      <c r="D137" s="234" t="s">
        <v>161</v>
      </c>
      <c r="E137" s="235" t="s">
        <v>1</v>
      </c>
      <c r="F137" s="236" t="s">
        <v>1501</v>
      </c>
      <c r="G137" s="233"/>
      <c r="H137" s="237">
        <v>160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161</v>
      </c>
      <c r="AU137" s="243" t="s">
        <v>84</v>
      </c>
      <c r="AV137" s="13" t="s">
        <v>84</v>
      </c>
      <c r="AW137" s="13" t="s">
        <v>31</v>
      </c>
      <c r="AX137" s="13" t="s">
        <v>82</v>
      </c>
      <c r="AY137" s="243" t="s">
        <v>153</v>
      </c>
    </row>
    <row r="138" s="2" customFormat="1" ht="44.25" customHeight="1">
      <c r="A138" s="37"/>
      <c r="B138" s="38"/>
      <c r="C138" s="218" t="s">
        <v>192</v>
      </c>
      <c r="D138" s="218" t="s">
        <v>155</v>
      </c>
      <c r="E138" s="219" t="s">
        <v>1502</v>
      </c>
      <c r="F138" s="220" t="s">
        <v>1503</v>
      </c>
      <c r="G138" s="221" t="s">
        <v>260</v>
      </c>
      <c r="H138" s="222">
        <v>480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39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159</v>
      </c>
      <c r="AT138" s="230" t="s">
        <v>155</v>
      </c>
      <c r="AU138" s="230" t="s">
        <v>84</v>
      </c>
      <c r="AY138" s="16" t="s">
        <v>153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82</v>
      </c>
      <c r="BK138" s="231">
        <f>ROUND(I138*H138,2)</f>
        <v>0</v>
      </c>
      <c r="BL138" s="16" t="s">
        <v>159</v>
      </c>
      <c r="BM138" s="230" t="s">
        <v>1504</v>
      </c>
    </row>
    <row r="139" s="13" customFormat="1">
      <c r="A139" s="13"/>
      <c r="B139" s="232"/>
      <c r="C139" s="233"/>
      <c r="D139" s="234" t="s">
        <v>161</v>
      </c>
      <c r="E139" s="235" t="s">
        <v>1</v>
      </c>
      <c r="F139" s="236" t="s">
        <v>1505</v>
      </c>
      <c r="G139" s="233"/>
      <c r="H139" s="237">
        <v>480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161</v>
      </c>
      <c r="AU139" s="243" t="s">
        <v>84</v>
      </c>
      <c r="AV139" s="13" t="s">
        <v>84</v>
      </c>
      <c r="AW139" s="13" t="s">
        <v>31</v>
      </c>
      <c r="AX139" s="13" t="s">
        <v>82</v>
      </c>
      <c r="AY139" s="243" t="s">
        <v>153</v>
      </c>
    </row>
    <row r="140" s="2" customFormat="1" ht="33" customHeight="1">
      <c r="A140" s="37"/>
      <c r="B140" s="38"/>
      <c r="C140" s="218" t="s">
        <v>196</v>
      </c>
      <c r="D140" s="218" t="s">
        <v>155</v>
      </c>
      <c r="E140" s="219" t="s">
        <v>1506</v>
      </c>
      <c r="F140" s="220" t="s">
        <v>1507</v>
      </c>
      <c r="G140" s="221" t="s">
        <v>260</v>
      </c>
      <c r="H140" s="222">
        <v>257.80000000000001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39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159</v>
      </c>
      <c r="AT140" s="230" t="s">
        <v>155</v>
      </c>
      <c r="AU140" s="230" t="s">
        <v>84</v>
      </c>
      <c r="AY140" s="16" t="s">
        <v>153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82</v>
      </c>
      <c r="BK140" s="231">
        <f>ROUND(I140*H140,2)</f>
        <v>0</v>
      </c>
      <c r="BL140" s="16" t="s">
        <v>159</v>
      </c>
      <c r="BM140" s="230" t="s">
        <v>1508</v>
      </c>
    </row>
    <row r="141" s="13" customFormat="1">
      <c r="A141" s="13"/>
      <c r="B141" s="232"/>
      <c r="C141" s="233"/>
      <c r="D141" s="234" t="s">
        <v>161</v>
      </c>
      <c r="E141" s="235" t="s">
        <v>1</v>
      </c>
      <c r="F141" s="236" t="s">
        <v>1509</v>
      </c>
      <c r="G141" s="233"/>
      <c r="H141" s="237">
        <v>257.80000000000001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84</v>
      </c>
      <c r="AW141" s="13" t="s">
        <v>31</v>
      </c>
      <c r="AX141" s="13" t="s">
        <v>82</v>
      </c>
      <c r="AY141" s="243" t="s">
        <v>153</v>
      </c>
    </row>
    <row r="142" s="2" customFormat="1" ht="33" customHeight="1">
      <c r="A142" s="37"/>
      <c r="B142" s="38"/>
      <c r="C142" s="218" t="s">
        <v>202</v>
      </c>
      <c r="D142" s="218" t="s">
        <v>155</v>
      </c>
      <c r="E142" s="219" t="s">
        <v>1510</v>
      </c>
      <c r="F142" s="220" t="s">
        <v>1511</v>
      </c>
      <c r="G142" s="221" t="s">
        <v>260</v>
      </c>
      <c r="H142" s="222">
        <v>640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39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159</v>
      </c>
      <c r="AT142" s="230" t="s">
        <v>155</v>
      </c>
      <c r="AU142" s="230" t="s">
        <v>84</v>
      </c>
      <c r="AY142" s="16" t="s">
        <v>153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82</v>
      </c>
      <c r="BK142" s="231">
        <f>ROUND(I142*H142,2)</f>
        <v>0</v>
      </c>
      <c r="BL142" s="16" t="s">
        <v>159</v>
      </c>
      <c r="BM142" s="230" t="s">
        <v>1512</v>
      </c>
    </row>
    <row r="143" s="13" customFormat="1">
      <c r="A143" s="13"/>
      <c r="B143" s="232"/>
      <c r="C143" s="233"/>
      <c r="D143" s="234" t="s">
        <v>161</v>
      </c>
      <c r="E143" s="235" t="s">
        <v>1</v>
      </c>
      <c r="F143" s="236" t="s">
        <v>1501</v>
      </c>
      <c r="G143" s="233"/>
      <c r="H143" s="237">
        <v>160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161</v>
      </c>
      <c r="AU143" s="243" t="s">
        <v>84</v>
      </c>
      <c r="AV143" s="13" t="s">
        <v>84</v>
      </c>
      <c r="AW143" s="13" t="s">
        <v>31</v>
      </c>
      <c r="AX143" s="13" t="s">
        <v>74</v>
      </c>
      <c r="AY143" s="243" t="s">
        <v>153</v>
      </c>
    </row>
    <row r="144" s="13" customFormat="1">
      <c r="A144" s="13"/>
      <c r="B144" s="232"/>
      <c r="C144" s="233"/>
      <c r="D144" s="234" t="s">
        <v>161</v>
      </c>
      <c r="E144" s="235" t="s">
        <v>1</v>
      </c>
      <c r="F144" s="236" t="s">
        <v>1505</v>
      </c>
      <c r="G144" s="233"/>
      <c r="H144" s="237">
        <v>480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161</v>
      </c>
      <c r="AU144" s="243" t="s">
        <v>84</v>
      </c>
      <c r="AV144" s="13" t="s">
        <v>84</v>
      </c>
      <c r="AW144" s="13" t="s">
        <v>31</v>
      </c>
      <c r="AX144" s="13" t="s">
        <v>74</v>
      </c>
      <c r="AY144" s="243" t="s">
        <v>153</v>
      </c>
    </row>
    <row r="145" s="14" customFormat="1">
      <c r="A145" s="14"/>
      <c r="B145" s="255"/>
      <c r="C145" s="256"/>
      <c r="D145" s="234" t="s">
        <v>161</v>
      </c>
      <c r="E145" s="257" t="s">
        <v>1</v>
      </c>
      <c r="F145" s="258" t="s">
        <v>247</v>
      </c>
      <c r="G145" s="256"/>
      <c r="H145" s="259">
        <v>640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161</v>
      </c>
      <c r="AU145" s="265" t="s">
        <v>84</v>
      </c>
      <c r="AV145" s="14" t="s">
        <v>159</v>
      </c>
      <c r="AW145" s="14" t="s">
        <v>31</v>
      </c>
      <c r="AX145" s="14" t="s">
        <v>82</v>
      </c>
      <c r="AY145" s="265" t="s">
        <v>153</v>
      </c>
    </row>
    <row r="146" s="2" customFormat="1" ht="44.25" customHeight="1">
      <c r="A146" s="37"/>
      <c r="B146" s="38"/>
      <c r="C146" s="218" t="s">
        <v>206</v>
      </c>
      <c r="D146" s="218" t="s">
        <v>155</v>
      </c>
      <c r="E146" s="219" t="s">
        <v>1513</v>
      </c>
      <c r="F146" s="220" t="s">
        <v>1514</v>
      </c>
      <c r="G146" s="221" t="s">
        <v>260</v>
      </c>
      <c r="H146" s="222">
        <v>4.7999999999999998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39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159</v>
      </c>
      <c r="AT146" s="230" t="s">
        <v>155</v>
      </c>
      <c r="AU146" s="230" t="s">
        <v>84</v>
      </c>
      <c r="AY146" s="16" t="s">
        <v>153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82</v>
      </c>
      <c r="BK146" s="231">
        <f>ROUND(I146*H146,2)</f>
        <v>0</v>
      </c>
      <c r="BL146" s="16" t="s">
        <v>159</v>
      </c>
      <c r="BM146" s="230" t="s">
        <v>1515</v>
      </c>
    </row>
    <row r="147" s="13" customFormat="1">
      <c r="A147" s="13"/>
      <c r="B147" s="232"/>
      <c r="C147" s="233"/>
      <c r="D147" s="234" t="s">
        <v>161</v>
      </c>
      <c r="E147" s="235" t="s">
        <v>1</v>
      </c>
      <c r="F147" s="236" t="s">
        <v>1516</v>
      </c>
      <c r="G147" s="233"/>
      <c r="H147" s="237">
        <v>4.7999999999999998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161</v>
      </c>
      <c r="AU147" s="243" t="s">
        <v>84</v>
      </c>
      <c r="AV147" s="13" t="s">
        <v>84</v>
      </c>
      <c r="AW147" s="13" t="s">
        <v>31</v>
      </c>
      <c r="AX147" s="13" t="s">
        <v>82</v>
      </c>
      <c r="AY147" s="243" t="s">
        <v>153</v>
      </c>
    </row>
    <row r="148" s="2" customFormat="1" ht="33" customHeight="1">
      <c r="A148" s="37"/>
      <c r="B148" s="38"/>
      <c r="C148" s="218" t="s">
        <v>213</v>
      </c>
      <c r="D148" s="218" t="s">
        <v>155</v>
      </c>
      <c r="E148" s="219" t="s">
        <v>1517</v>
      </c>
      <c r="F148" s="220" t="s">
        <v>1518</v>
      </c>
      <c r="G148" s="221" t="s">
        <v>260</v>
      </c>
      <c r="H148" s="222">
        <v>253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39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159</v>
      </c>
      <c r="AT148" s="230" t="s">
        <v>155</v>
      </c>
      <c r="AU148" s="230" t="s">
        <v>84</v>
      </c>
      <c r="AY148" s="16" t="s">
        <v>153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82</v>
      </c>
      <c r="BK148" s="231">
        <f>ROUND(I148*H148,2)</f>
        <v>0</v>
      </c>
      <c r="BL148" s="16" t="s">
        <v>159</v>
      </c>
      <c r="BM148" s="230" t="s">
        <v>1519</v>
      </c>
    </row>
    <row r="149" s="13" customFormat="1">
      <c r="A149" s="13"/>
      <c r="B149" s="232"/>
      <c r="C149" s="233"/>
      <c r="D149" s="234" t="s">
        <v>161</v>
      </c>
      <c r="E149" s="235" t="s">
        <v>1</v>
      </c>
      <c r="F149" s="236" t="s">
        <v>1520</v>
      </c>
      <c r="G149" s="233"/>
      <c r="H149" s="237">
        <v>253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161</v>
      </c>
      <c r="AU149" s="243" t="s">
        <v>84</v>
      </c>
      <c r="AV149" s="13" t="s">
        <v>84</v>
      </c>
      <c r="AW149" s="13" t="s">
        <v>31</v>
      </c>
      <c r="AX149" s="13" t="s">
        <v>82</v>
      </c>
      <c r="AY149" s="243" t="s">
        <v>153</v>
      </c>
    </row>
    <row r="150" s="2" customFormat="1" ht="33" customHeight="1">
      <c r="A150" s="37"/>
      <c r="B150" s="38"/>
      <c r="C150" s="218" t="s">
        <v>218</v>
      </c>
      <c r="D150" s="218" t="s">
        <v>155</v>
      </c>
      <c r="E150" s="219" t="s">
        <v>1521</v>
      </c>
      <c r="F150" s="220" t="s">
        <v>1522</v>
      </c>
      <c r="G150" s="221" t="s">
        <v>260</v>
      </c>
      <c r="H150" s="222">
        <v>257.80000000000001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39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159</v>
      </c>
      <c r="AT150" s="230" t="s">
        <v>155</v>
      </c>
      <c r="AU150" s="230" t="s">
        <v>84</v>
      </c>
      <c r="AY150" s="16" t="s">
        <v>153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82</v>
      </c>
      <c r="BK150" s="231">
        <f>ROUND(I150*H150,2)</f>
        <v>0</v>
      </c>
      <c r="BL150" s="16" t="s">
        <v>159</v>
      </c>
      <c r="BM150" s="230" t="s">
        <v>1523</v>
      </c>
    </row>
    <row r="151" s="13" customFormat="1">
      <c r="A151" s="13"/>
      <c r="B151" s="232"/>
      <c r="C151" s="233"/>
      <c r="D151" s="234" t="s">
        <v>161</v>
      </c>
      <c r="E151" s="235" t="s">
        <v>1</v>
      </c>
      <c r="F151" s="236" t="s">
        <v>1509</v>
      </c>
      <c r="G151" s="233"/>
      <c r="H151" s="237">
        <v>257.80000000000001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161</v>
      </c>
      <c r="AU151" s="243" t="s">
        <v>84</v>
      </c>
      <c r="AV151" s="13" t="s">
        <v>84</v>
      </c>
      <c r="AW151" s="13" t="s">
        <v>31</v>
      </c>
      <c r="AX151" s="13" t="s">
        <v>82</v>
      </c>
      <c r="AY151" s="243" t="s">
        <v>153</v>
      </c>
    </row>
    <row r="152" s="2" customFormat="1" ht="16.5" customHeight="1">
      <c r="A152" s="37"/>
      <c r="B152" s="38"/>
      <c r="C152" s="244" t="s">
        <v>223</v>
      </c>
      <c r="D152" s="244" t="s">
        <v>207</v>
      </c>
      <c r="E152" s="245" t="s">
        <v>1524</v>
      </c>
      <c r="F152" s="246" t="s">
        <v>1525</v>
      </c>
      <c r="G152" s="247" t="s">
        <v>943</v>
      </c>
      <c r="H152" s="248">
        <v>16</v>
      </c>
      <c r="I152" s="249"/>
      <c r="J152" s="250">
        <f>ROUND(I152*H152,2)</f>
        <v>0</v>
      </c>
      <c r="K152" s="251"/>
      <c r="L152" s="252"/>
      <c r="M152" s="253" t="s">
        <v>1</v>
      </c>
      <c r="N152" s="254" t="s">
        <v>39</v>
      </c>
      <c r="O152" s="90"/>
      <c r="P152" s="228">
        <f>O152*H152</f>
        <v>0</v>
      </c>
      <c r="Q152" s="228">
        <v>0.001</v>
      </c>
      <c r="R152" s="228">
        <f>Q152*H152</f>
        <v>0.016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192</v>
      </c>
      <c r="AT152" s="230" t="s">
        <v>207</v>
      </c>
      <c r="AU152" s="230" t="s">
        <v>84</v>
      </c>
      <c r="AY152" s="16" t="s">
        <v>153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82</v>
      </c>
      <c r="BK152" s="231">
        <f>ROUND(I152*H152,2)</f>
        <v>0</v>
      </c>
      <c r="BL152" s="16" t="s">
        <v>159</v>
      </c>
      <c r="BM152" s="230" t="s">
        <v>1526</v>
      </c>
    </row>
    <row r="153" s="13" customFormat="1">
      <c r="A153" s="13"/>
      <c r="B153" s="232"/>
      <c r="C153" s="233"/>
      <c r="D153" s="234" t="s">
        <v>161</v>
      </c>
      <c r="E153" s="235" t="s">
        <v>1</v>
      </c>
      <c r="F153" s="236" t="s">
        <v>1527</v>
      </c>
      <c r="G153" s="233"/>
      <c r="H153" s="237">
        <v>16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161</v>
      </c>
      <c r="AU153" s="243" t="s">
        <v>84</v>
      </c>
      <c r="AV153" s="13" t="s">
        <v>84</v>
      </c>
      <c r="AW153" s="13" t="s">
        <v>31</v>
      </c>
      <c r="AX153" s="13" t="s">
        <v>82</v>
      </c>
      <c r="AY153" s="243" t="s">
        <v>153</v>
      </c>
    </row>
    <row r="154" s="2" customFormat="1" ht="16.5" customHeight="1">
      <c r="A154" s="37"/>
      <c r="B154" s="38"/>
      <c r="C154" s="244" t="s">
        <v>8</v>
      </c>
      <c r="D154" s="244" t="s">
        <v>207</v>
      </c>
      <c r="E154" s="245" t="s">
        <v>1528</v>
      </c>
      <c r="F154" s="246" t="s">
        <v>1529</v>
      </c>
      <c r="G154" s="247" t="s">
        <v>943</v>
      </c>
      <c r="H154" s="248">
        <v>6.4450000000000003</v>
      </c>
      <c r="I154" s="249"/>
      <c r="J154" s="250">
        <f>ROUND(I154*H154,2)</f>
        <v>0</v>
      </c>
      <c r="K154" s="251"/>
      <c r="L154" s="252"/>
      <c r="M154" s="253" t="s">
        <v>1</v>
      </c>
      <c r="N154" s="254" t="s">
        <v>39</v>
      </c>
      <c r="O154" s="90"/>
      <c r="P154" s="228">
        <f>O154*H154</f>
        <v>0</v>
      </c>
      <c r="Q154" s="228">
        <v>0.001</v>
      </c>
      <c r="R154" s="228">
        <f>Q154*H154</f>
        <v>0.0064450000000000002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192</v>
      </c>
      <c r="AT154" s="230" t="s">
        <v>207</v>
      </c>
      <c r="AU154" s="230" t="s">
        <v>84</v>
      </c>
      <c r="AY154" s="16" t="s">
        <v>153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82</v>
      </c>
      <c r="BK154" s="231">
        <f>ROUND(I154*H154,2)</f>
        <v>0</v>
      </c>
      <c r="BL154" s="16" t="s">
        <v>159</v>
      </c>
      <c r="BM154" s="230" t="s">
        <v>1530</v>
      </c>
    </row>
    <row r="155" s="13" customFormat="1">
      <c r="A155" s="13"/>
      <c r="B155" s="232"/>
      <c r="C155" s="233"/>
      <c r="D155" s="234" t="s">
        <v>161</v>
      </c>
      <c r="E155" s="235" t="s">
        <v>1</v>
      </c>
      <c r="F155" s="236" t="s">
        <v>1531</v>
      </c>
      <c r="G155" s="233"/>
      <c r="H155" s="237">
        <v>6.4450000000000003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161</v>
      </c>
      <c r="AU155" s="243" t="s">
        <v>84</v>
      </c>
      <c r="AV155" s="13" t="s">
        <v>84</v>
      </c>
      <c r="AW155" s="13" t="s">
        <v>31</v>
      </c>
      <c r="AX155" s="13" t="s">
        <v>82</v>
      </c>
      <c r="AY155" s="243" t="s">
        <v>153</v>
      </c>
    </row>
    <row r="156" s="2" customFormat="1" ht="33" customHeight="1">
      <c r="A156" s="37"/>
      <c r="B156" s="38"/>
      <c r="C156" s="218" t="s">
        <v>232</v>
      </c>
      <c r="D156" s="218" t="s">
        <v>155</v>
      </c>
      <c r="E156" s="219" t="s">
        <v>1532</v>
      </c>
      <c r="F156" s="220" t="s">
        <v>1533</v>
      </c>
      <c r="G156" s="221" t="s">
        <v>199</v>
      </c>
      <c r="H156" s="222">
        <v>10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39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159</v>
      </c>
      <c r="AT156" s="230" t="s">
        <v>155</v>
      </c>
      <c r="AU156" s="230" t="s">
        <v>84</v>
      </c>
      <c r="AY156" s="16" t="s">
        <v>153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82</v>
      </c>
      <c r="BK156" s="231">
        <f>ROUND(I156*H156,2)</f>
        <v>0</v>
      </c>
      <c r="BL156" s="16" t="s">
        <v>159</v>
      </c>
      <c r="BM156" s="230" t="s">
        <v>1534</v>
      </c>
    </row>
    <row r="157" s="13" customFormat="1">
      <c r="A157" s="13"/>
      <c r="B157" s="232"/>
      <c r="C157" s="233"/>
      <c r="D157" s="234" t="s">
        <v>161</v>
      </c>
      <c r="E157" s="235" t="s">
        <v>1</v>
      </c>
      <c r="F157" s="236" t="s">
        <v>202</v>
      </c>
      <c r="G157" s="233"/>
      <c r="H157" s="237">
        <v>10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161</v>
      </c>
      <c r="AU157" s="243" t="s">
        <v>84</v>
      </c>
      <c r="AV157" s="13" t="s">
        <v>84</v>
      </c>
      <c r="AW157" s="13" t="s">
        <v>31</v>
      </c>
      <c r="AX157" s="13" t="s">
        <v>82</v>
      </c>
      <c r="AY157" s="243" t="s">
        <v>153</v>
      </c>
    </row>
    <row r="158" s="2" customFormat="1" ht="33" customHeight="1">
      <c r="A158" s="37"/>
      <c r="B158" s="38"/>
      <c r="C158" s="218" t="s">
        <v>237</v>
      </c>
      <c r="D158" s="218" t="s">
        <v>155</v>
      </c>
      <c r="E158" s="219" t="s">
        <v>1535</v>
      </c>
      <c r="F158" s="220" t="s">
        <v>1536</v>
      </c>
      <c r="G158" s="221" t="s">
        <v>199</v>
      </c>
      <c r="H158" s="222">
        <v>3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39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159</v>
      </c>
      <c r="AT158" s="230" t="s">
        <v>155</v>
      </c>
      <c r="AU158" s="230" t="s">
        <v>84</v>
      </c>
      <c r="AY158" s="16" t="s">
        <v>153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82</v>
      </c>
      <c r="BK158" s="231">
        <f>ROUND(I158*H158,2)</f>
        <v>0</v>
      </c>
      <c r="BL158" s="16" t="s">
        <v>159</v>
      </c>
      <c r="BM158" s="230" t="s">
        <v>1537</v>
      </c>
    </row>
    <row r="159" s="13" customFormat="1">
      <c r="A159" s="13"/>
      <c r="B159" s="232"/>
      <c r="C159" s="233"/>
      <c r="D159" s="234" t="s">
        <v>161</v>
      </c>
      <c r="E159" s="235" t="s">
        <v>1</v>
      </c>
      <c r="F159" s="236" t="s">
        <v>168</v>
      </c>
      <c r="G159" s="233"/>
      <c r="H159" s="237">
        <v>3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161</v>
      </c>
      <c r="AU159" s="243" t="s">
        <v>84</v>
      </c>
      <c r="AV159" s="13" t="s">
        <v>84</v>
      </c>
      <c r="AW159" s="13" t="s">
        <v>31</v>
      </c>
      <c r="AX159" s="13" t="s">
        <v>82</v>
      </c>
      <c r="AY159" s="243" t="s">
        <v>153</v>
      </c>
    </row>
    <row r="160" s="2" customFormat="1" ht="16.5" customHeight="1">
      <c r="A160" s="37"/>
      <c r="B160" s="38"/>
      <c r="C160" s="244" t="s">
        <v>242</v>
      </c>
      <c r="D160" s="244" t="s">
        <v>207</v>
      </c>
      <c r="E160" s="245" t="s">
        <v>1538</v>
      </c>
      <c r="F160" s="246" t="s">
        <v>1539</v>
      </c>
      <c r="G160" s="247" t="s">
        <v>199</v>
      </c>
      <c r="H160" s="248">
        <v>3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39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192</v>
      </c>
      <c r="AT160" s="230" t="s">
        <v>207</v>
      </c>
      <c r="AU160" s="230" t="s">
        <v>84</v>
      </c>
      <c r="AY160" s="16" t="s">
        <v>153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82</v>
      </c>
      <c r="BK160" s="231">
        <f>ROUND(I160*H160,2)</f>
        <v>0</v>
      </c>
      <c r="BL160" s="16" t="s">
        <v>159</v>
      </c>
      <c r="BM160" s="230" t="s">
        <v>1540</v>
      </c>
    </row>
    <row r="161" s="13" customFormat="1">
      <c r="A161" s="13"/>
      <c r="B161" s="232"/>
      <c r="C161" s="233"/>
      <c r="D161" s="234" t="s">
        <v>161</v>
      </c>
      <c r="E161" s="235" t="s">
        <v>1</v>
      </c>
      <c r="F161" s="236" t="s">
        <v>168</v>
      </c>
      <c r="G161" s="233"/>
      <c r="H161" s="237">
        <v>3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161</v>
      </c>
      <c r="AU161" s="243" t="s">
        <v>84</v>
      </c>
      <c r="AV161" s="13" t="s">
        <v>84</v>
      </c>
      <c r="AW161" s="13" t="s">
        <v>31</v>
      </c>
      <c r="AX161" s="13" t="s">
        <v>82</v>
      </c>
      <c r="AY161" s="243" t="s">
        <v>153</v>
      </c>
    </row>
    <row r="162" s="2" customFormat="1" ht="44.25" customHeight="1">
      <c r="A162" s="37"/>
      <c r="B162" s="38"/>
      <c r="C162" s="218" t="s">
        <v>248</v>
      </c>
      <c r="D162" s="218" t="s">
        <v>155</v>
      </c>
      <c r="E162" s="219" t="s">
        <v>1541</v>
      </c>
      <c r="F162" s="220" t="s">
        <v>1542</v>
      </c>
      <c r="G162" s="221" t="s">
        <v>199</v>
      </c>
      <c r="H162" s="222">
        <v>10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39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159</v>
      </c>
      <c r="AT162" s="230" t="s">
        <v>155</v>
      </c>
      <c r="AU162" s="230" t="s">
        <v>84</v>
      </c>
      <c r="AY162" s="16" t="s">
        <v>153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82</v>
      </c>
      <c r="BK162" s="231">
        <f>ROUND(I162*H162,2)</f>
        <v>0</v>
      </c>
      <c r="BL162" s="16" t="s">
        <v>159</v>
      </c>
      <c r="BM162" s="230" t="s">
        <v>1543</v>
      </c>
    </row>
    <row r="163" s="13" customFormat="1">
      <c r="A163" s="13"/>
      <c r="B163" s="232"/>
      <c r="C163" s="233"/>
      <c r="D163" s="234" t="s">
        <v>161</v>
      </c>
      <c r="E163" s="235" t="s">
        <v>1</v>
      </c>
      <c r="F163" s="236" t="s">
        <v>202</v>
      </c>
      <c r="G163" s="233"/>
      <c r="H163" s="237">
        <v>10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161</v>
      </c>
      <c r="AU163" s="243" t="s">
        <v>84</v>
      </c>
      <c r="AV163" s="13" t="s">
        <v>84</v>
      </c>
      <c r="AW163" s="13" t="s">
        <v>31</v>
      </c>
      <c r="AX163" s="13" t="s">
        <v>82</v>
      </c>
      <c r="AY163" s="243" t="s">
        <v>153</v>
      </c>
    </row>
    <row r="164" s="2" customFormat="1" ht="21.75" customHeight="1">
      <c r="A164" s="37"/>
      <c r="B164" s="38"/>
      <c r="C164" s="244" t="s">
        <v>253</v>
      </c>
      <c r="D164" s="244" t="s">
        <v>207</v>
      </c>
      <c r="E164" s="245" t="s">
        <v>1544</v>
      </c>
      <c r="F164" s="246" t="s">
        <v>1545</v>
      </c>
      <c r="G164" s="247" t="s">
        <v>199</v>
      </c>
      <c r="H164" s="248">
        <v>4</v>
      </c>
      <c r="I164" s="249"/>
      <c r="J164" s="250">
        <f>ROUND(I164*H164,2)</f>
        <v>0</v>
      </c>
      <c r="K164" s="251"/>
      <c r="L164" s="252"/>
      <c r="M164" s="253" t="s">
        <v>1</v>
      </c>
      <c r="N164" s="254" t="s">
        <v>39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192</v>
      </c>
      <c r="AT164" s="230" t="s">
        <v>207</v>
      </c>
      <c r="AU164" s="230" t="s">
        <v>84</v>
      </c>
      <c r="AY164" s="16" t="s">
        <v>153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82</v>
      </c>
      <c r="BK164" s="231">
        <f>ROUND(I164*H164,2)</f>
        <v>0</v>
      </c>
      <c r="BL164" s="16" t="s">
        <v>159</v>
      </c>
      <c r="BM164" s="230" t="s">
        <v>1546</v>
      </c>
    </row>
    <row r="165" s="13" customFormat="1">
      <c r="A165" s="13"/>
      <c r="B165" s="232"/>
      <c r="C165" s="233"/>
      <c r="D165" s="234" t="s">
        <v>161</v>
      </c>
      <c r="E165" s="235" t="s">
        <v>1</v>
      </c>
      <c r="F165" s="236" t="s">
        <v>159</v>
      </c>
      <c r="G165" s="233"/>
      <c r="H165" s="237">
        <v>4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161</v>
      </c>
      <c r="AU165" s="243" t="s">
        <v>84</v>
      </c>
      <c r="AV165" s="13" t="s">
        <v>84</v>
      </c>
      <c r="AW165" s="13" t="s">
        <v>31</v>
      </c>
      <c r="AX165" s="13" t="s">
        <v>82</v>
      </c>
      <c r="AY165" s="243" t="s">
        <v>153</v>
      </c>
    </row>
    <row r="166" s="2" customFormat="1" ht="21.75" customHeight="1">
      <c r="A166" s="37"/>
      <c r="B166" s="38"/>
      <c r="C166" s="244" t="s">
        <v>7</v>
      </c>
      <c r="D166" s="244" t="s">
        <v>207</v>
      </c>
      <c r="E166" s="245" t="s">
        <v>1547</v>
      </c>
      <c r="F166" s="246" t="s">
        <v>1548</v>
      </c>
      <c r="G166" s="247" t="s">
        <v>199</v>
      </c>
      <c r="H166" s="248">
        <v>3</v>
      </c>
      <c r="I166" s="249"/>
      <c r="J166" s="250">
        <f>ROUND(I166*H166,2)</f>
        <v>0</v>
      </c>
      <c r="K166" s="251"/>
      <c r="L166" s="252"/>
      <c r="M166" s="253" t="s">
        <v>1</v>
      </c>
      <c r="N166" s="254" t="s">
        <v>39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192</v>
      </c>
      <c r="AT166" s="230" t="s">
        <v>207</v>
      </c>
      <c r="AU166" s="230" t="s">
        <v>84</v>
      </c>
      <c r="AY166" s="16" t="s">
        <v>153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82</v>
      </c>
      <c r="BK166" s="231">
        <f>ROUND(I166*H166,2)</f>
        <v>0</v>
      </c>
      <c r="BL166" s="16" t="s">
        <v>159</v>
      </c>
      <c r="BM166" s="230" t="s">
        <v>1549</v>
      </c>
    </row>
    <row r="167" s="13" customFormat="1">
      <c r="A167" s="13"/>
      <c r="B167" s="232"/>
      <c r="C167" s="233"/>
      <c r="D167" s="234" t="s">
        <v>161</v>
      </c>
      <c r="E167" s="235" t="s">
        <v>1</v>
      </c>
      <c r="F167" s="236" t="s">
        <v>168</v>
      </c>
      <c r="G167" s="233"/>
      <c r="H167" s="237">
        <v>3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161</v>
      </c>
      <c r="AU167" s="243" t="s">
        <v>84</v>
      </c>
      <c r="AV167" s="13" t="s">
        <v>84</v>
      </c>
      <c r="AW167" s="13" t="s">
        <v>31</v>
      </c>
      <c r="AX167" s="13" t="s">
        <v>82</v>
      </c>
      <c r="AY167" s="243" t="s">
        <v>153</v>
      </c>
    </row>
    <row r="168" s="2" customFormat="1" ht="21.75" customHeight="1">
      <c r="A168" s="37"/>
      <c r="B168" s="38"/>
      <c r="C168" s="244" t="s">
        <v>263</v>
      </c>
      <c r="D168" s="244" t="s">
        <v>207</v>
      </c>
      <c r="E168" s="245" t="s">
        <v>1550</v>
      </c>
      <c r="F168" s="246" t="s">
        <v>1551</v>
      </c>
      <c r="G168" s="247" t="s">
        <v>199</v>
      </c>
      <c r="H168" s="248">
        <v>3</v>
      </c>
      <c r="I168" s="249"/>
      <c r="J168" s="250">
        <f>ROUND(I168*H168,2)</f>
        <v>0</v>
      </c>
      <c r="K168" s="251"/>
      <c r="L168" s="252"/>
      <c r="M168" s="253" t="s">
        <v>1</v>
      </c>
      <c r="N168" s="254" t="s">
        <v>39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192</v>
      </c>
      <c r="AT168" s="230" t="s">
        <v>207</v>
      </c>
      <c r="AU168" s="230" t="s">
        <v>84</v>
      </c>
      <c r="AY168" s="16" t="s">
        <v>153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82</v>
      </c>
      <c r="BK168" s="231">
        <f>ROUND(I168*H168,2)</f>
        <v>0</v>
      </c>
      <c r="BL168" s="16" t="s">
        <v>159</v>
      </c>
      <c r="BM168" s="230" t="s">
        <v>1552</v>
      </c>
    </row>
    <row r="169" s="13" customFormat="1">
      <c r="A169" s="13"/>
      <c r="B169" s="232"/>
      <c r="C169" s="233"/>
      <c r="D169" s="234" t="s">
        <v>161</v>
      </c>
      <c r="E169" s="235" t="s">
        <v>1</v>
      </c>
      <c r="F169" s="236" t="s">
        <v>168</v>
      </c>
      <c r="G169" s="233"/>
      <c r="H169" s="237">
        <v>3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161</v>
      </c>
      <c r="AU169" s="243" t="s">
        <v>84</v>
      </c>
      <c r="AV169" s="13" t="s">
        <v>84</v>
      </c>
      <c r="AW169" s="13" t="s">
        <v>31</v>
      </c>
      <c r="AX169" s="13" t="s">
        <v>82</v>
      </c>
      <c r="AY169" s="243" t="s">
        <v>153</v>
      </c>
    </row>
    <row r="170" s="2" customFormat="1" ht="21.75" customHeight="1">
      <c r="A170" s="37"/>
      <c r="B170" s="38"/>
      <c r="C170" s="218" t="s">
        <v>268</v>
      </c>
      <c r="D170" s="218" t="s">
        <v>155</v>
      </c>
      <c r="E170" s="219" t="s">
        <v>1553</v>
      </c>
      <c r="F170" s="220" t="s">
        <v>1554</v>
      </c>
      <c r="G170" s="221" t="s">
        <v>199</v>
      </c>
      <c r="H170" s="222">
        <v>3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39</v>
      </c>
      <c r="O170" s="90"/>
      <c r="P170" s="228">
        <f>O170*H170</f>
        <v>0</v>
      </c>
      <c r="Q170" s="228">
        <v>6.0000000000000002E-05</v>
      </c>
      <c r="R170" s="228">
        <f>Q170*H170</f>
        <v>0.00018000000000000001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159</v>
      </c>
      <c r="AT170" s="230" t="s">
        <v>155</v>
      </c>
      <c r="AU170" s="230" t="s">
        <v>84</v>
      </c>
      <c r="AY170" s="16" t="s">
        <v>153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82</v>
      </c>
      <c r="BK170" s="231">
        <f>ROUND(I170*H170,2)</f>
        <v>0</v>
      </c>
      <c r="BL170" s="16" t="s">
        <v>159</v>
      </c>
      <c r="BM170" s="230" t="s">
        <v>1555</v>
      </c>
    </row>
    <row r="171" s="13" customFormat="1">
      <c r="A171" s="13"/>
      <c r="B171" s="232"/>
      <c r="C171" s="233"/>
      <c r="D171" s="234" t="s">
        <v>161</v>
      </c>
      <c r="E171" s="235" t="s">
        <v>1</v>
      </c>
      <c r="F171" s="236" t="s">
        <v>168</v>
      </c>
      <c r="G171" s="233"/>
      <c r="H171" s="237">
        <v>3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161</v>
      </c>
      <c r="AU171" s="243" t="s">
        <v>84</v>
      </c>
      <c r="AV171" s="13" t="s">
        <v>84</v>
      </c>
      <c r="AW171" s="13" t="s">
        <v>31</v>
      </c>
      <c r="AX171" s="13" t="s">
        <v>82</v>
      </c>
      <c r="AY171" s="243" t="s">
        <v>153</v>
      </c>
    </row>
    <row r="172" s="2" customFormat="1" ht="21.75" customHeight="1">
      <c r="A172" s="37"/>
      <c r="B172" s="38"/>
      <c r="C172" s="244" t="s">
        <v>274</v>
      </c>
      <c r="D172" s="244" t="s">
        <v>207</v>
      </c>
      <c r="E172" s="245" t="s">
        <v>1556</v>
      </c>
      <c r="F172" s="246" t="s">
        <v>1557</v>
      </c>
      <c r="G172" s="247" t="s">
        <v>199</v>
      </c>
      <c r="H172" s="248">
        <v>9</v>
      </c>
      <c r="I172" s="249"/>
      <c r="J172" s="250">
        <f>ROUND(I172*H172,2)</f>
        <v>0</v>
      </c>
      <c r="K172" s="251"/>
      <c r="L172" s="252"/>
      <c r="M172" s="253" t="s">
        <v>1</v>
      </c>
      <c r="N172" s="254" t="s">
        <v>39</v>
      </c>
      <c r="O172" s="90"/>
      <c r="P172" s="228">
        <f>O172*H172</f>
        <v>0</v>
      </c>
      <c r="Q172" s="228">
        <v>0.0058999999999999999</v>
      </c>
      <c r="R172" s="228">
        <f>Q172*H172</f>
        <v>0.053100000000000001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192</v>
      </c>
      <c r="AT172" s="230" t="s">
        <v>207</v>
      </c>
      <c r="AU172" s="230" t="s">
        <v>84</v>
      </c>
      <c r="AY172" s="16" t="s">
        <v>153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82</v>
      </c>
      <c r="BK172" s="231">
        <f>ROUND(I172*H172,2)</f>
        <v>0</v>
      </c>
      <c r="BL172" s="16" t="s">
        <v>159</v>
      </c>
      <c r="BM172" s="230" t="s">
        <v>1558</v>
      </c>
    </row>
    <row r="173" s="13" customFormat="1">
      <c r="A173" s="13"/>
      <c r="B173" s="232"/>
      <c r="C173" s="233"/>
      <c r="D173" s="234" t="s">
        <v>161</v>
      </c>
      <c r="E173" s="235" t="s">
        <v>1</v>
      </c>
      <c r="F173" s="236" t="s">
        <v>1559</v>
      </c>
      <c r="G173" s="233"/>
      <c r="H173" s="237">
        <v>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161</v>
      </c>
      <c r="AU173" s="243" t="s">
        <v>84</v>
      </c>
      <c r="AV173" s="13" t="s">
        <v>84</v>
      </c>
      <c r="AW173" s="13" t="s">
        <v>31</v>
      </c>
      <c r="AX173" s="13" t="s">
        <v>82</v>
      </c>
      <c r="AY173" s="243" t="s">
        <v>153</v>
      </c>
    </row>
    <row r="174" s="2" customFormat="1" ht="16.5" customHeight="1">
      <c r="A174" s="37"/>
      <c r="B174" s="38"/>
      <c r="C174" s="244" t="s">
        <v>279</v>
      </c>
      <c r="D174" s="244" t="s">
        <v>207</v>
      </c>
      <c r="E174" s="245" t="s">
        <v>1560</v>
      </c>
      <c r="F174" s="246" t="s">
        <v>1561</v>
      </c>
      <c r="G174" s="247" t="s">
        <v>287</v>
      </c>
      <c r="H174" s="248">
        <v>4.5</v>
      </c>
      <c r="I174" s="249"/>
      <c r="J174" s="250">
        <f>ROUND(I174*H174,2)</f>
        <v>0</v>
      </c>
      <c r="K174" s="251"/>
      <c r="L174" s="252"/>
      <c r="M174" s="253" t="s">
        <v>1</v>
      </c>
      <c r="N174" s="254" t="s">
        <v>39</v>
      </c>
      <c r="O174" s="90"/>
      <c r="P174" s="228">
        <f>O174*H174</f>
        <v>0</v>
      </c>
      <c r="Q174" s="228">
        <v>0.0038</v>
      </c>
      <c r="R174" s="228">
        <f>Q174*H174</f>
        <v>0.017100000000000001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192</v>
      </c>
      <c r="AT174" s="230" t="s">
        <v>207</v>
      </c>
      <c r="AU174" s="230" t="s">
        <v>84</v>
      </c>
      <c r="AY174" s="16" t="s">
        <v>153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82</v>
      </c>
      <c r="BK174" s="231">
        <f>ROUND(I174*H174,2)</f>
        <v>0</v>
      </c>
      <c r="BL174" s="16" t="s">
        <v>159</v>
      </c>
      <c r="BM174" s="230" t="s">
        <v>1562</v>
      </c>
    </row>
    <row r="175" s="13" customFormat="1">
      <c r="A175" s="13"/>
      <c r="B175" s="232"/>
      <c r="C175" s="233"/>
      <c r="D175" s="234" t="s">
        <v>161</v>
      </c>
      <c r="E175" s="235" t="s">
        <v>1</v>
      </c>
      <c r="F175" s="236" t="s">
        <v>1563</v>
      </c>
      <c r="G175" s="233"/>
      <c r="H175" s="237">
        <v>4.5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161</v>
      </c>
      <c r="AU175" s="243" t="s">
        <v>84</v>
      </c>
      <c r="AV175" s="13" t="s">
        <v>84</v>
      </c>
      <c r="AW175" s="13" t="s">
        <v>31</v>
      </c>
      <c r="AX175" s="13" t="s">
        <v>82</v>
      </c>
      <c r="AY175" s="243" t="s">
        <v>153</v>
      </c>
    </row>
    <row r="176" s="2" customFormat="1" ht="33" customHeight="1">
      <c r="A176" s="37"/>
      <c r="B176" s="38"/>
      <c r="C176" s="218" t="s">
        <v>284</v>
      </c>
      <c r="D176" s="218" t="s">
        <v>155</v>
      </c>
      <c r="E176" s="219" t="s">
        <v>1564</v>
      </c>
      <c r="F176" s="220" t="s">
        <v>1565</v>
      </c>
      <c r="G176" s="221" t="s">
        <v>199</v>
      </c>
      <c r="H176" s="222">
        <v>3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39</v>
      </c>
      <c r="O176" s="90"/>
      <c r="P176" s="228">
        <f>O176*H176</f>
        <v>0</v>
      </c>
      <c r="Q176" s="228">
        <v>0.0020799999999999998</v>
      </c>
      <c r="R176" s="228">
        <f>Q176*H176</f>
        <v>0.006239999999999999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159</v>
      </c>
      <c r="AT176" s="230" t="s">
        <v>155</v>
      </c>
      <c r="AU176" s="230" t="s">
        <v>84</v>
      </c>
      <c r="AY176" s="16" t="s">
        <v>153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82</v>
      </c>
      <c r="BK176" s="231">
        <f>ROUND(I176*H176,2)</f>
        <v>0</v>
      </c>
      <c r="BL176" s="16" t="s">
        <v>159</v>
      </c>
      <c r="BM176" s="230" t="s">
        <v>1566</v>
      </c>
    </row>
    <row r="177" s="13" customFormat="1">
      <c r="A177" s="13"/>
      <c r="B177" s="232"/>
      <c r="C177" s="233"/>
      <c r="D177" s="234" t="s">
        <v>161</v>
      </c>
      <c r="E177" s="235" t="s">
        <v>1</v>
      </c>
      <c r="F177" s="236" t="s">
        <v>168</v>
      </c>
      <c r="G177" s="233"/>
      <c r="H177" s="237">
        <v>3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161</v>
      </c>
      <c r="AU177" s="243" t="s">
        <v>84</v>
      </c>
      <c r="AV177" s="13" t="s">
        <v>84</v>
      </c>
      <c r="AW177" s="13" t="s">
        <v>31</v>
      </c>
      <c r="AX177" s="13" t="s">
        <v>82</v>
      </c>
      <c r="AY177" s="243" t="s">
        <v>153</v>
      </c>
    </row>
    <row r="178" s="2" customFormat="1" ht="21.75" customHeight="1">
      <c r="A178" s="37"/>
      <c r="B178" s="38"/>
      <c r="C178" s="244" t="s">
        <v>290</v>
      </c>
      <c r="D178" s="244" t="s">
        <v>207</v>
      </c>
      <c r="E178" s="245" t="s">
        <v>1567</v>
      </c>
      <c r="F178" s="246" t="s">
        <v>1568</v>
      </c>
      <c r="G178" s="247" t="s">
        <v>287</v>
      </c>
      <c r="H178" s="248">
        <v>1.5</v>
      </c>
      <c r="I178" s="249"/>
      <c r="J178" s="250">
        <f>ROUND(I178*H178,2)</f>
        <v>0</v>
      </c>
      <c r="K178" s="251"/>
      <c r="L178" s="252"/>
      <c r="M178" s="253" t="s">
        <v>1</v>
      </c>
      <c r="N178" s="254" t="s">
        <v>39</v>
      </c>
      <c r="O178" s="90"/>
      <c r="P178" s="228">
        <f>O178*H178</f>
        <v>0</v>
      </c>
      <c r="Q178" s="228">
        <v>0.0014</v>
      </c>
      <c r="R178" s="228">
        <f>Q178*H178</f>
        <v>0.0020999999999999999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192</v>
      </c>
      <c r="AT178" s="230" t="s">
        <v>207</v>
      </c>
      <c r="AU178" s="230" t="s">
        <v>84</v>
      </c>
      <c r="AY178" s="16" t="s">
        <v>153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82</v>
      </c>
      <c r="BK178" s="231">
        <f>ROUND(I178*H178,2)</f>
        <v>0</v>
      </c>
      <c r="BL178" s="16" t="s">
        <v>159</v>
      </c>
      <c r="BM178" s="230" t="s">
        <v>1569</v>
      </c>
    </row>
    <row r="179" s="13" customFormat="1">
      <c r="A179" s="13"/>
      <c r="B179" s="232"/>
      <c r="C179" s="233"/>
      <c r="D179" s="234" t="s">
        <v>161</v>
      </c>
      <c r="E179" s="235" t="s">
        <v>1</v>
      </c>
      <c r="F179" s="236" t="s">
        <v>1570</v>
      </c>
      <c r="G179" s="233"/>
      <c r="H179" s="237">
        <v>1.5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161</v>
      </c>
      <c r="AU179" s="243" t="s">
        <v>84</v>
      </c>
      <c r="AV179" s="13" t="s">
        <v>84</v>
      </c>
      <c r="AW179" s="13" t="s">
        <v>31</v>
      </c>
      <c r="AX179" s="13" t="s">
        <v>82</v>
      </c>
      <c r="AY179" s="243" t="s">
        <v>153</v>
      </c>
    </row>
    <row r="180" s="2" customFormat="1" ht="33" customHeight="1">
      <c r="A180" s="37"/>
      <c r="B180" s="38"/>
      <c r="C180" s="218" t="s">
        <v>295</v>
      </c>
      <c r="D180" s="218" t="s">
        <v>155</v>
      </c>
      <c r="E180" s="219" t="s">
        <v>1571</v>
      </c>
      <c r="F180" s="220" t="s">
        <v>1572</v>
      </c>
      <c r="G180" s="221" t="s">
        <v>1573</v>
      </c>
      <c r="H180" s="222">
        <v>10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39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159</v>
      </c>
      <c r="AT180" s="230" t="s">
        <v>155</v>
      </c>
      <c r="AU180" s="230" t="s">
        <v>84</v>
      </c>
      <c r="AY180" s="16" t="s">
        <v>153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82</v>
      </c>
      <c r="BK180" s="231">
        <f>ROUND(I180*H180,2)</f>
        <v>0</v>
      </c>
      <c r="BL180" s="16" t="s">
        <v>159</v>
      </c>
      <c r="BM180" s="230" t="s">
        <v>1574</v>
      </c>
    </row>
    <row r="181" s="13" customFormat="1">
      <c r="A181" s="13"/>
      <c r="B181" s="232"/>
      <c r="C181" s="233"/>
      <c r="D181" s="234" t="s">
        <v>161</v>
      </c>
      <c r="E181" s="235" t="s">
        <v>1</v>
      </c>
      <c r="F181" s="236" t="s">
        <v>202</v>
      </c>
      <c r="G181" s="233"/>
      <c r="H181" s="237">
        <v>10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161</v>
      </c>
      <c r="AU181" s="243" t="s">
        <v>84</v>
      </c>
      <c r="AV181" s="13" t="s">
        <v>84</v>
      </c>
      <c r="AW181" s="13" t="s">
        <v>31</v>
      </c>
      <c r="AX181" s="13" t="s">
        <v>82</v>
      </c>
      <c r="AY181" s="243" t="s">
        <v>153</v>
      </c>
    </row>
    <row r="182" s="2" customFormat="1" ht="21.75" customHeight="1">
      <c r="A182" s="37"/>
      <c r="B182" s="38"/>
      <c r="C182" s="218" t="s">
        <v>299</v>
      </c>
      <c r="D182" s="218" t="s">
        <v>155</v>
      </c>
      <c r="E182" s="219" t="s">
        <v>1575</v>
      </c>
      <c r="F182" s="220" t="s">
        <v>1576</v>
      </c>
      <c r="G182" s="221" t="s">
        <v>199</v>
      </c>
      <c r="H182" s="222">
        <v>13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39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159</v>
      </c>
      <c r="AT182" s="230" t="s">
        <v>155</v>
      </c>
      <c r="AU182" s="230" t="s">
        <v>84</v>
      </c>
      <c r="AY182" s="16" t="s">
        <v>153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82</v>
      </c>
      <c r="BK182" s="231">
        <f>ROUND(I182*H182,2)</f>
        <v>0</v>
      </c>
      <c r="BL182" s="16" t="s">
        <v>159</v>
      </c>
      <c r="BM182" s="230" t="s">
        <v>1577</v>
      </c>
    </row>
    <row r="183" s="13" customFormat="1">
      <c r="A183" s="13"/>
      <c r="B183" s="232"/>
      <c r="C183" s="233"/>
      <c r="D183" s="234" t="s">
        <v>161</v>
      </c>
      <c r="E183" s="235" t="s">
        <v>1</v>
      </c>
      <c r="F183" s="236" t="s">
        <v>1578</v>
      </c>
      <c r="G183" s="233"/>
      <c r="H183" s="237">
        <v>13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161</v>
      </c>
      <c r="AU183" s="243" t="s">
        <v>84</v>
      </c>
      <c r="AV183" s="13" t="s">
        <v>84</v>
      </c>
      <c r="AW183" s="13" t="s">
        <v>31</v>
      </c>
      <c r="AX183" s="13" t="s">
        <v>82</v>
      </c>
      <c r="AY183" s="243" t="s">
        <v>153</v>
      </c>
    </row>
    <row r="184" s="2" customFormat="1" ht="21.75" customHeight="1">
      <c r="A184" s="37"/>
      <c r="B184" s="38"/>
      <c r="C184" s="218" t="s">
        <v>304</v>
      </c>
      <c r="D184" s="218" t="s">
        <v>155</v>
      </c>
      <c r="E184" s="219" t="s">
        <v>1579</v>
      </c>
      <c r="F184" s="220" t="s">
        <v>1580</v>
      </c>
      <c r="G184" s="221" t="s">
        <v>260</v>
      </c>
      <c r="H184" s="222">
        <v>3.25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39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159</v>
      </c>
      <c r="AT184" s="230" t="s">
        <v>155</v>
      </c>
      <c r="AU184" s="230" t="s">
        <v>84</v>
      </c>
      <c r="AY184" s="16" t="s">
        <v>153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82</v>
      </c>
      <c r="BK184" s="231">
        <f>ROUND(I184*H184,2)</f>
        <v>0</v>
      </c>
      <c r="BL184" s="16" t="s">
        <v>159</v>
      </c>
      <c r="BM184" s="230" t="s">
        <v>1581</v>
      </c>
    </row>
    <row r="185" s="13" customFormat="1">
      <c r="A185" s="13"/>
      <c r="B185" s="232"/>
      <c r="C185" s="233"/>
      <c r="D185" s="234" t="s">
        <v>161</v>
      </c>
      <c r="E185" s="235" t="s">
        <v>1</v>
      </c>
      <c r="F185" s="236" t="s">
        <v>1582</v>
      </c>
      <c r="G185" s="233"/>
      <c r="H185" s="237">
        <v>0.75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161</v>
      </c>
      <c r="AU185" s="243" t="s">
        <v>84</v>
      </c>
      <c r="AV185" s="13" t="s">
        <v>84</v>
      </c>
      <c r="AW185" s="13" t="s">
        <v>31</v>
      </c>
      <c r="AX185" s="13" t="s">
        <v>74</v>
      </c>
      <c r="AY185" s="243" t="s">
        <v>153</v>
      </c>
    </row>
    <row r="186" s="13" customFormat="1">
      <c r="A186" s="13"/>
      <c r="B186" s="232"/>
      <c r="C186" s="233"/>
      <c r="D186" s="234" t="s">
        <v>161</v>
      </c>
      <c r="E186" s="235" t="s">
        <v>1</v>
      </c>
      <c r="F186" s="236" t="s">
        <v>1583</v>
      </c>
      <c r="G186" s="233"/>
      <c r="H186" s="237">
        <v>2.5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161</v>
      </c>
      <c r="AU186" s="243" t="s">
        <v>84</v>
      </c>
      <c r="AV186" s="13" t="s">
        <v>84</v>
      </c>
      <c r="AW186" s="13" t="s">
        <v>31</v>
      </c>
      <c r="AX186" s="13" t="s">
        <v>74</v>
      </c>
      <c r="AY186" s="243" t="s">
        <v>153</v>
      </c>
    </row>
    <row r="187" s="14" customFormat="1">
      <c r="A187" s="14"/>
      <c r="B187" s="255"/>
      <c r="C187" s="256"/>
      <c r="D187" s="234" t="s">
        <v>161</v>
      </c>
      <c r="E187" s="257" t="s">
        <v>1</v>
      </c>
      <c r="F187" s="258" t="s">
        <v>247</v>
      </c>
      <c r="G187" s="256"/>
      <c r="H187" s="259">
        <v>3.25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161</v>
      </c>
      <c r="AU187" s="265" t="s">
        <v>84</v>
      </c>
      <c r="AV187" s="14" t="s">
        <v>159</v>
      </c>
      <c r="AW187" s="14" t="s">
        <v>31</v>
      </c>
      <c r="AX187" s="14" t="s">
        <v>82</v>
      </c>
      <c r="AY187" s="265" t="s">
        <v>153</v>
      </c>
    </row>
    <row r="188" s="2" customFormat="1" ht="16.5" customHeight="1">
      <c r="A188" s="37"/>
      <c r="B188" s="38"/>
      <c r="C188" s="244" t="s">
        <v>309</v>
      </c>
      <c r="D188" s="244" t="s">
        <v>207</v>
      </c>
      <c r="E188" s="245" t="s">
        <v>1584</v>
      </c>
      <c r="F188" s="246" t="s">
        <v>1585</v>
      </c>
      <c r="G188" s="247" t="s">
        <v>171</v>
      </c>
      <c r="H188" s="248">
        <v>0.16300000000000001</v>
      </c>
      <c r="I188" s="249"/>
      <c r="J188" s="250">
        <f>ROUND(I188*H188,2)</f>
        <v>0</v>
      </c>
      <c r="K188" s="251"/>
      <c r="L188" s="252"/>
      <c r="M188" s="253" t="s">
        <v>1</v>
      </c>
      <c r="N188" s="254" t="s">
        <v>39</v>
      </c>
      <c r="O188" s="90"/>
      <c r="P188" s="228">
        <f>O188*H188</f>
        <v>0</v>
      </c>
      <c r="Q188" s="228">
        <v>0.20000000000000001</v>
      </c>
      <c r="R188" s="228">
        <f>Q188*H188</f>
        <v>0.032600000000000004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192</v>
      </c>
      <c r="AT188" s="230" t="s">
        <v>207</v>
      </c>
      <c r="AU188" s="230" t="s">
        <v>84</v>
      </c>
      <c r="AY188" s="16" t="s">
        <v>153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82</v>
      </c>
      <c r="BK188" s="231">
        <f>ROUND(I188*H188,2)</f>
        <v>0</v>
      </c>
      <c r="BL188" s="16" t="s">
        <v>159</v>
      </c>
      <c r="BM188" s="230" t="s">
        <v>1586</v>
      </c>
    </row>
    <row r="189" s="13" customFormat="1">
      <c r="A189" s="13"/>
      <c r="B189" s="232"/>
      <c r="C189" s="233"/>
      <c r="D189" s="234" t="s">
        <v>161</v>
      </c>
      <c r="E189" s="235" t="s">
        <v>1</v>
      </c>
      <c r="F189" s="236" t="s">
        <v>1587</v>
      </c>
      <c r="G189" s="233"/>
      <c r="H189" s="237">
        <v>0.037999999999999999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161</v>
      </c>
      <c r="AU189" s="243" t="s">
        <v>84</v>
      </c>
      <c r="AV189" s="13" t="s">
        <v>84</v>
      </c>
      <c r="AW189" s="13" t="s">
        <v>31</v>
      </c>
      <c r="AX189" s="13" t="s">
        <v>74</v>
      </c>
      <c r="AY189" s="243" t="s">
        <v>153</v>
      </c>
    </row>
    <row r="190" s="13" customFormat="1">
      <c r="A190" s="13"/>
      <c r="B190" s="232"/>
      <c r="C190" s="233"/>
      <c r="D190" s="234" t="s">
        <v>161</v>
      </c>
      <c r="E190" s="235" t="s">
        <v>1</v>
      </c>
      <c r="F190" s="236" t="s">
        <v>1588</v>
      </c>
      <c r="G190" s="233"/>
      <c r="H190" s="237">
        <v>0.125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161</v>
      </c>
      <c r="AU190" s="243" t="s">
        <v>84</v>
      </c>
      <c r="AV190" s="13" t="s">
        <v>84</v>
      </c>
      <c r="AW190" s="13" t="s">
        <v>31</v>
      </c>
      <c r="AX190" s="13" t="s">
        <v>74</v>
      </c>
      <c r="AY190" s="243" t="s">
        <v>153</v>
      </c>
    </row>
    <row r="191" s="14" customFormat="1">
      <c r="A191" s="14"/>
      <c r="B191" s="255"/>
      <c r="C191" s="256"/>
      <c r="D191" s="234" t="s">
        <v>161</v>
      </c>
      <c r="E191" s="257" t="s">
        <v>1</v>
      </c>
      <c r="F191" s="258" t="s">
        <v>247</v>
      </c>
      <c r="G191" s="256"/>
      <c r="H191" s="259">
        <v>0.16300000000000001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161</v>
      </c>
      <c r="AU191" s="265" t="s">
        <v>84</v>
      </c>
      <c r="AV191" s="14" t="s">
        <v>159</v>
      </c>
      <c r="AW191" s="14" t="s">
        <v>31</v>
      </c>
      <c r="AX191" s="14" t="s">
        <v>82</v>
      </c>
      <c r="AY191" s="265" t="s">
        <v>153</v>
      </c>
    </row>
    <row r="192" s="2" customFormat="1" ht="21.75" customHeight="1">
      <c r="A192" s="37"/>
      <c r="B192" s="38"/>
      <c r="C192" s="218" t="s">
        <v>314</v>
      </c>
      <c r="D192" s="218" t="s">
        <v>155</v>
      </c>
      <c r="E192" s="219" t="s">
        <v>1589</v>
      </c>
      <c r="F192" s="220" t="s">
        <v>1590</v>
      </c>
      <c r="G192" s="221" t="s">
        <v>260</v>
      </c>
      <c r="H192" s="222">
        <v>640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39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159</v>
      </c>
      <c r="AT192" s="230" t="s">
        <v>155</v>
      </c>
      <c r="AU192" s="230" t="s">
        <v>84</v>
      </c>
      <c r="AY192" s="16" t="s">
        <v>153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82</v>
      </c>
      <c r="BK192" s="231">
        <f>ROUND(I192*H192,2)</f>
        <v>0</v>
      </c>
      <c r="BL192" s="16" t="s">
        <v>159</v>
      </c>
      <c r="BM192" s="230" t="s">
        <v>1591</v>
      </c>
    </row>
    <row r="193" s="13" customFormat="1">
      <c r="A193" s="13"/>
      <c r="B193" s="232"/>
      <c r="C193" s="233"/>
      <c r="D193" s="234" t="s">
        <v>161</v>
      </c>
      <c r="E193" s="235" t="s">
        <v>1</v>
      </c>
      <c r="F193" s="236" t="s">
        <v>1501</v>
      </c>
      <c r="G193" s="233"/>
      <c r="H193" s="237">
        <v>160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161</v>
      </c>
      <c r="AU193" s="243" t="s">
        <v>84</v>
      </c>
      <c r="AV193" s="13" t="s">
        <v>84</v>
      </c>
      <c r="AW193" s="13" t="s">
        <v>31</v>
      </c>
      <c r="AX193" s="13" t="s">
        <v>74</v>
      </c>
      <c r="AY193" s="243" t="s">
        <v>153</v>
      </c>
    </row>
    <row r="194" s="13" customFormat="1">
      <c r="A194" s="13"/>
      <c r="B194" s="232"/>
      <c r="C194" s="233"/>
      <c r="D194" s="234" t="s">
        <v>161</v>
      </c>
      <c r="E194" s="235" t="s">
        <v>1</v>
      </c>
      <c r="F194" s="236" t="s">
        <v>1505</v>
      </c>
      <c r="G194" s="233"/>
      <c r="H194" s="237">
        <v>480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161</v>
      </c>
      <c r="AU194" s="243" t="s">
        <v>84</v>
      </c>
      <c r="AV194" s="13" t="s">
        <v>84</v>
      </c>
      <c r="AW194" s="13" t="s">
        <v>31</v>
      </c>
      <c r="AX194" s="13" t="s">
        <v>74</v>
      </c>
      <c r="AY194" s="243" t="s">
        <v>153</v>
      </c>
    </row>
    <row r="195" s="14" customFormat="1">
      <c r="A195" s="14"/>
      <c r="B195" s="255"/>
      <c r="C195" s="256"/>
      <c r="D195" s="234" t="s">
        <v>161</v>
      </c>
      <c r="E195" s="257" t="s">
        <v>1</v>
      </c>
      <c r="F195" s="258" t="s">
        <v>247</v>
      </c>
      <c r="G195" s="256"/>
      <c r="H195" s="259">
        <v>640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161</v>
      </c>
      <c r="AU195" s="265" t="s">
        <v>84</v>
      </c>
      <c r="AV195" s="14" t="s">
        <v>159</v>
      </c>
      <c r="AW195" s="14" t="s">
        <v>31</v>
      </c>
      <c r="AX195" s="14" t="s">
        <v>82</v>
      </c>
      <c r="AY195" s="265" t="s">
        <v>153</v>
      </c>
    </row>
    <row r="196" s="2" customFormat="1" ht="21.75" customHeight="1">
      <c r="A196" s="37"/>
      <c r="B196" s="38"/>
      <c r="C196" s="218" t="s">
        <v>319</v>
      </c>
      <c r="D196" s="218" t="s">
        <v>155</v>
      </c>
      <c r="E196" s="219" t="s">
        <v>1592</v>
      </c>
      <c r="F196" s="220" t="s">
        <v>1593</v>
      </c>
      <c r="G196" s="221" t="s">
        <v>171</v>
      </c>
      <c r="H196" s="222">
        <v>54.868000000000002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39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159</v>
      </c>
      <c r="AT196" s="230" t="s">
        <v>155</v>
      </c>
      <c r="AU196" s="230" t="s">
        <v>84</v>
      </c>
      <c r="AY196" s="16" t="s">
        <v>153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82</v>
      </c>
      <c r="BK196" s="231">
        <f>ROUND(I196*H196,2)</f>
        <v>0</v>
      </c>
      <c r="BL196" s="16" t="s">
        <v>159</v>
      </c>
      <c r="BM196" s="230" t="s">
        <v>1594</v>
      </c>
    </row>
    <row r="197" s="13" customFormat="1">
      <c r="A197" s="13"/>
      <c r="B197" s="232"/>
      <c r="C197" s="233"/>
      <c r="D197" s="234" t="s">
        <v>161</v>
      </c>
      <c r="E197" s="235" t="s">
        <v>1</v>
      </c>
      <c r="F197" s="236" t="s">
        <v>1595</v>
      </c>
      <c r="G197" s="233"/>
      <c r="H197" s="237">
        <v>0.45000000000000001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161</v>
      </c>
      <c r="AU197" s="243" t="s">
        <v>84</v>
      </c>
      <c r="AV197" s="13" t="s">
        <v>84</v>
      </c>
      <c r="AW197" s="13" t="s">
        <v>31</v>
      </c>
      <c r="AX197" s="13" t="s">
        <v>74</v>
      </c>
      <c r="AY197" s="243" t="s">
        <v>153</v>
      </c>
    </row>
    <row r="198" s="13" customFormat="1">
      <c r="A198" s="13"/>
      <c r="B198" s="232"/>
      <c r="C198" s="233"/>
      <c r="D198" s="234" t="s">
        <v>161</v>
      </c>
      <c r="E198" s="235" t="s">
        <v>1</v>
      </c>
      <c r="F198" s="236" t="s">
        <v>1596</v>
      </c>
      <c r="G198" s="233"/>
      <c r="H198" s="237">
        <v>0.55000000000000004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161</v>
      </c>
      <c r="AU198" s="243" t="s">
        <v>84</v>
      </c>
      <c r="AV198" s="13" t="s">
        <v>84</v>
      </c>
      <c r="AW198" s="13" t="s">
        <v>31</v>
      </c>
      <c r="AX198" s="13" t="s">
        <v>74</v>
      </c>
      <c r="AY198" s="243" t="s">
        <v>153</v>
      </c>
    </row>
    <row r="199" s="13" customFormat="1">
      <c r="A199" s="13"/>
      <c r="B199" s="232"/>
      <c r="C199" s="233"/>
      <c r="D199" s="234" t="s">
        <v>161</v>
      </c>
      <c r="E199" s="235" t="s">
        <v>1</v>
      </c>
      <c r="F199" s="236" t="s">
        <v>1597</v>
      </c>
      <c r="G199" s="233"/>
      <c r="H199" s="237">
        <v>53.868000000000002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161</v>
      </c>
      <c r="AU199" s="243" t="s">
        <v>84</v>
      </c>
      <c r="AV199" s="13" t="s">
        <v>84</v>
      </c>
      <c r="AW199" s="13" t="s">
        <v>31</v>
      </c>
      <c r="AX199" s="13" t="s">
        <v>74</v>
      </c>
      <c r="AY199" s="243" t="s">
        <v>153</v>
      </c>
    </row>
    <row r="200" s="14" customFormat="1">
      <c r="A200" s="14"/>
      <c r="B200" s="255"/>
      <c r="C200" s="256"/>
      <c r="D200" s="234" t="s">
        <v>161</v>
      </c>
      <c r="E200" s="257" t="s">
        <v>1</v>
      </c>
      <c r="F200" s="258" t="s">
        <v>247</v>
      </c>
      <c r="G200" s="256"/>
      <c r="H200" s="259">
        <v>54.868000000000002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161</v>
      </c>
      <c r="AU200" s="265" t="s">
        <v>84</v>
      </c>
      <c r="AV200" s="14" t="s">
        <v>159</v>
      </c>
      <c r="AW200" s="14" t="s">
        <v>31</v>
      </c>
      <c r="AX200" s="14" t="s">
        <v>82</v>
      </c>
      <c r="AY200" s="265" t="s">
        <v>153</v>
      </c>
    </row>
    <row r="201" s="2" customFormat="1" ht="21.75" customHeight="1">
      <c r="A201" s="37"/>
      <c r="B201" s="38"/>
      <c r="C201" s="218" t="s">
        <v>323</v>
      </c>
      <c r="D201" s="218" t="s">
        <v>155</v>
      </c>
      <c r="E201" s="219" t="s">
        <v>1598</v>
      </c>
      <c r="F201" s="220" t="s">
        <v>1599</v>
      </c>
      <c r="G201" s="221" t="s">
        <v>171</v>
      </c>
      <c r="H201" s="222">
        <v>54.868000000000002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39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159</v>
      </c>
      <c r="AT201" s="230" t="s">
        <v>155</v>
      </c>
      <c r="AU201" s="230" t="s">
        <v>84</v>
      </c>
      <c r="AY201" s="16" t="s">
        <v>153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82</v>
      </c>
      <c r="BK201" s="231">
        <f>ROUND(I201*H201,2)</f>
        <v>0</v>
      </c>
      <c r="BL201" s="16" t="s">
        <v>159</v>
      </c>
      <c r="BM201" s="230" t="s">
        <v>1600</v>
      </c>
    </row>
    <row r="202" s="13" customFormat="1">
      <c r="A202" s="13"/>
      <c r="B202" s="232"/>
      <c r="C202" s="233"/>
      <c r="D202" s="234" t="s">
        <v>161</v>
      </c>
      <c r="E202" s="235" t="s">
        <v>1</v>
      </c>
      <c r="F202" s="236" t="s">
        <v>1595</v>
      </c>
      <c r="G202" s="233"/>
      <c r="H202" s="237">
        <v>0.45000000000000001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161</v>
      </c>
      <c r="AU202" s="243" t="s">
        <v>84</v>
      </c>
      <c r="AV202" s="13" t="s">
        <v>84</v>
      </c>
      <c r="AW202" s="13" t="s">
        <v>31</v>
      </c>
      <c r="AX202" s="13" t="s">
        <v>74</v>
      </c>
      <c r="AY202" s="243" t="s">
        <v>153</v>
      </c>
    </row>
    <row r="203" s="13" customFormat="1">
      <c r="A203" s="13"/>
      <c r="B203" s="232"/>
      <c r="C203" s="233"/>
      <c r="D203" s="234" t="s">
        <v>161</v>
      </c>
      <c r="E203" s="235" t="s">
        <v>1</v>
      </c>
      <c r="F203" s="236" t="s">
        <v>1596</v>
      </c>
      <c r="G203" s="233"/>
      <c r="H203" s="237">
        <v>0.55000000000000004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161</v>
      </c>
      <c r="AU203" s="243" t="s">
        <v>84</v>
      </c>
      <c r="AV203" s="13" t="s">
        <v>84</v>
      </c>
      <c r="AW203" s="13" t="s">
        <v>31</v>
      </c>
      <c r="AX203" s="13" t="s">
        <v>74</v>
      </c>
      <c r="AY203" s="243" t="s">
        <v>153</v>
      </c>
    </row>
    <row r="204" s="13" customFormat="1">
      <c r="A204" s="13"/>
      <c r="B204" s="232"/>
      <c r="C204" s="233"/>
      <c r="D204" s="234" t="s">
        <v>161</v>
      </c>
      <c r="E204" s="235" t="s">
        <v>1</v>
      </c>
      <c r="F204" s="236" t="s">
        <v>1597</v>
      </c>
      <c r="G204" s="233"/>
      <c r="H204" s="237">
        <v>53.868000000000002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161</v>
      </c>
      <c r="AU204" s="243" t="s">
        <v>84</v>
      </c>
      <c r="AV204" s="13" t="s">
        <v>84</v>
      </c>
      <c r="AW204" s="13" t="s">
        <v>31</v>
      </c>
      <c r="AX204" s="13" t="s">
        <v>74</v>
      </c>
      <c r="AY204" s="243" t="s">
        <v>153</v>
      </c>
    </row>
    <row r="205" s="14" customFormat="1">
      <c r="A205" s="14"/>
      <c r="B205" s="255"/>
      <c r="C205" s="256"/>
      <c r="D205" s="234" t="s">
        <v>161</v>
      </c>
      <c r="E205" s="257" t="s">
        <v>1</v>
      </c>
      <c r="F205" s="258" t="s">
        <v>247</v>
      </c>
      <c r="G205" s="256"/>
      <c r="H205" s="259">
        <v>54.868000000000002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161</v>
      </c>
      <c r="AU205" s="265" t="s">
        <v>84</v>
      </c>
      <c r="AV205" s="14" t="s">
        <v>159</v>
      </c>
      <c r="AW205" s="14" t="s">
        <v>31</v>
      </c>
      <c r="AX205" s="14" t="s">
        <v>82</v>
      </c>
      <c r="AY205" s="265" t="s">
        <v>153</v>
      </c>
    </row>
    <row r="206" s="12" customFormat="1" ht="22.8" customHeight="1">
      <c r="A206" s="12"/>
      <c r="B206" s="202"/>
      <c r="C206" s="203"/>
      <c r="D206" s="204" t="s">
        <v>73</v>
      </c>
      <c r="E206" s="216" t="s">
        <v>621</v>
      </c>
      <c r="F206" s="216" t="s">
        <v>622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P207</f>
        <v>0</v>
      </c>
      <c r="Q206" s="210"/>
      <c r="R206" s="211">
        <f>R207</f>
        <v>0</v>
      </c>
      <c r="S206" s="210"/>
      <c r="T206" s="212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82</v>
      </c>
      <c r="AT206" s="214" t="s">
        <v>73</v>
      </c>
      <c r="AU206" s="214" t="s">
        <v>82</v>
      </c>
      <c r="AY206" s="213" t="s">
        <v>153</v>
      </c>
      <c r="BK206" s="215">
        <f>BK207</f>
        <v>0</v>
      </c>
    </row>
    <row r="207" s="2" customFormat="1" ht="33" customHeight="1">
      <c r="A207" s="37"/>
      <c r="B207" s="38"/>
      <c r="C207" s="218" t="s">
        <v>329</v>
      </c>
      <c r="D207" s="218" t="s">
        <v>155</v>
      </c>
      <c r="E207" s="219" t="s">
        <v>1601</v>
      </c>
      <c r="F207" s="220" t="s">
        <v>1602</v>
      </c>
      <c r="G207" s="221" t="s">
        <v>210</v>
      </c>
      <c r="H207" s="222">
        <v>0.13400000000000001</v>
      </c>
      <c r="I207" s="223"/>
      <c r="J207" s="224">
        <f>ROUND(I207*H207,2)</f>
        <v>0</v>
      </c>
      <c r="K207" s="225"/>
      <c r="L207" s="43"/>
      <c r="M207" s="273" t="s">
        <v>1</v>
      </c>
      <c r="N207" s="274" t="s">
        <v>39</v>
      </c>
      <c r="O207" s="275"/>
      <c r="P207" s="276">
        <f>O207*H207</f>
        <v>0</v>
      </c>
      <c r="Q207" s="276">
        <v>0</v>
      </c>
      <c r="R207" s="276">
        <f>Q207*H207</f>
        <v>0</v>
      </c>
      <c r="S207" s="276">
        <v>0</v>
      </c>
      <c r="T207" s="27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159</v>
      </c>
      <c r="AT207" s="230" t="s">
        <v>155</v>
      </c>
      <c r="AU207" s="230" t="s">
        <v>84</v>
      </c>
      <c r="AY207" s="16" t="s">
        <v>153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82</v>
      </c>
      <c r="BK207" s="231">
        <f>ROUND(I207*H207,2)</f>
        <v>0</v>
      </c>
      <c r="BL207" s="16" t="s">
        <v>159</v>
      </c>
      <c r="BM207" s="230" t="s">
        <v>1603</v>
      </c>
    </row>
    <row r="208" s="2" customFormat="1" ht="6.96" customHeight="1">
      <c r="A208" s="37"/>
      <c r="B208" s="65"/>
      <c r="C208" s="66"/>
      <c r="D208" s="66"/>
      <c r="E208" s="66"/>
      <c r="F208" s="66"/>
      <c r="G208" s="66"/>
      <c r="H208" s="66"/>
      <c r="I208" s="66"/>
      <c r="J208" s="66"/>
      <c r="K208" s="66"/>
      <c r="L208" s="43"/>
      <c r="M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</row>
  </sheetData>
  <sheetProtection sheet="1" autoFilter="0" formatColumns="0" formatRows="0" objects="1" scenarios="1" spinCount="100000" saltValue="bRHFfWeRWG5lSKu5XhBk6JNszV3ETi4l/RAe5v3VMDtediMYWyC6fpy3sesZTueU0XFdEd5apB13BJ1gN8L3IQ==" hashValue="dCIb/wUVvwa1FmlyxlayzyYDhffTufPSJ4gsxJdmIn6z5YgQjLZoEMZm2JrDz/uqLh70u6rIxbFBogLAP50cgg==" algorithmName="SHA-512" password="CC35"/>
  <autoFilter ref="C118:K20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Lukovany - Kanalizace a ČOV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1604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26</v>
      </c>
      <c r="G12" s="37"/>
      <c r="H12" s="37"/>
      <c r="I12" s="139" t="s">
        <v>22</v>
      </c>
      <c r="J12" s="143" t="str">
        <f>'Rekapitulace stavby'!AN8</f>
        <v>11. 3. 2021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ROUND((SUM(BE122:BE166)),  2)</f>
        <v>0</v>
      </c>
      <c r="G33" s="37"/>
      <c r="H33" s="37"/>
      <c r="I33" s="154">
        <v>0.20999999999999999</v>
      </c>
      <c r="J33" s="153">
        <f>ROUND(((SUM(BE122:BE166))*I33),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ROUND((SUM(BF122:BF166)),  2)</f>
        <v>0</v>
      </c>
      <c r="G34" s="37"/>
      <c r="H34" s="37"/>
      <c r="I34" s="154">
        <v>0.14999999999999999</v>
      </c>
      <c r="J34" s="153">
        <f>ROUND(((SUM(BF122:BF166))*I34),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ROUND((SUM(BG122:BG166)),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ROUND((SUM(BH122:BH166)),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ROUND((SUM(BI122:BI166)),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Lukovany - Kanalizace a ČOV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SO-02.8 - Oplocení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11. 3. 2021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114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116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117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121</v>
      </c>
      <c r="E101" s="187"/>
      <c r="F101" s="187"/>
      <c r="G101" s="187"/>
      <c r="H101" s="187"/>
      <c r="I101" s="187"/>
      <c r="J101" s="188">
        <f>J160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122</v>
      </c>
      <c r="E102" s="187"/>
      <c r="F102" s="187"/>
      <c r="G102" s="187"/>
      <c r="H102" s="187"/>
      <c r="I102" s="187"/>
      <c r="J102" s="188">
        <f>J165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Lukovany - Kanalizace a ČOV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SO-02.8 - Oplocení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11. 3. 2021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30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32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139</v>
      </c>
      <c r="D121" s="193" t="s">
        <v>59</v>
      </c>
      <c r="E121" s="193" t="s">
        <v>55</v>
      </c>
      <c r="F121" s="193" t="s">
        <v>56</v>
      </c>
      <c r="G121" s="193" t="s">
        <v>140</v>
      </c>
      <c r="H121" s="193" t="s">
        <v>141</v>
      </c>
      <c r="I121" s="193" t="s">
        <v>142</v>
      </c>
      <c r="J121" s="194" t="s">
        <v>111</v>
      </c>
      <c r="K121" s="195" t="s">
        <v>143</v>
      </c>
      <c r="L121" s="196"/>
      <c r="M121" s="99" t="s">
        <v>1</v>
      </c>
      <c r="N121" s="100" t="s">
        <v>38</v>
      </c>
      <c r="O121" s="100" t="s">
        <v>144</v>
      </c>
      <c r="P121" s="100" t="s">
        <v>145</v>
      </c>
      <c r="Q121" s="100" t="s">
        <v>146</v>
      </c>
      <c r="R121" s="100" t="s">
        <v>147</v>
      </c>
      <c r="S121" s="100" t="s">
        <v>148</v>
      </c>
      <c r="T121" s="101" t="s">
        <v>149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150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</f>
        <v>0</v>
      </c>
      <c r="Q122" s="103"/>
      <c r="R122" s="199">
        <f>R123</f>
        <v>24.016505500000001</v>
      </c>
      <c r="S122" s="103"/>
      <c r="T122" s="200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73</v>
      </c>
      <c r="AU122" s="16" t="s">
        <v>113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73</v>
      </c>
      <c r="E123" s="205" t="s">
        <v>151</v>
      </c>
      <c r="F123" s="205" t="s">
        <v>152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P124+P129+P132+P160+P165</f>
        <v>0</v>
      </c>
      <c r="Q123" s="210"/>
      <c r="R123" s="211">
        <f>R124+R129+R132+R160+R165</f>
        <v>24.016505500000001</v>
      </c>
      <c r="S123" s="210"/>
      <c r="T123" s="212">
        <f>T124+T129+T132+T160+T165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82</v>
      </c>
      <c r="AT123" s="214" t="s">
        <v>73</v>
      </c>
      <c r="AU123" s="214" t="s">
        <v>74</v>
      </c>
      <c r="AY123" s="213" t="s">
        <v>153</v>
      </c>
      <c r="BK123" s="215">
        <f>BK124+BK129+BK132+BK160+BK165</f>
        <v>0</v>
      </c>
    </row>
    <row r="124" s="12" customFormat="1" ht="22.8" customHeight="1">
      <c r="A124" s="12"/>
      <c r="B124" s="202"/>
      <c r="C124" s="203"/>
      <c r="D124" s="204" t="s">
        <v>73</v>
      </c>
      <c r="E124" s="216" t="s">
        <v>82</v>
      </c>
      <c r="F124" s="216" t="s">
        <v>154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SUM(P125:P128)</f>
        <v>0</v>
      </c>
      <c r="Q124" s="210"/>
      <c r="R124" s="211">
        <f>SUM(R125:R128)</f>
        <v>0</v>
      </c>
      <c r="S124" s="210"/>
      <c r="T124" s="212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82</v>
      </c>
      <c r="AT124" s="214" t="s">
        <v>73</v>
      </c>
      <c r="AU124" s="214" t="s">
        <v>82</v>
      </c>
      <c r="AY124" s="213" t="s">
        <v>153</v>
      </c>
      <c r="BK124" s="215">
        <f>SUM(BK125:BK128)</f>
        <v>0</v>
      </c>
    </row>
    <row r="125" s="2" customFormat="1" ht="21.75" customHeight="1">
      <c r="A125" s="37"/>
      <c r="B125" s="38"/>
      <c r="C125" s="218" t="s">
        <v>82</v>
      </c>
      <c r="D125" s="218" t="s">
        <v>155</v>
      </c>
      <c r="E125" s="219" t="s">
        <v>1605</v>
      </c>
      <c r="F125" s="220" t="s">
        <v>1606</v>
      </c>
      <c r="G125" s="221" t="s">
        <v>287</v>
      </c>
      <c r="H125" s="222">
        <v>35.200000000000003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39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159</v>
      </c>
      <c r="AT125" s="230" t="s">
        <v>155</v>
      </c>
      <c r="AU125" s="230" t="s">
        <v>84</v>
      </c>
      <c r="AY125" s="16" t="s">
        <v>153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82</v>
      </c>
      <c r="BK125" s="231">
        <f>ROUND(I125*H125,2)</f>
        <v>0</v>
      </c>
      <c r="BL125" s="16" t="s">
        <v>159</v>
      </c>
      <c r="BM125" s="230" t="s">
        <v>1607</v>
      </c>
    </row>
    <row r="126" s="13" customFormat="1">
      <c r="A126" s="13"/>
      <c r="B126" s="232"/>
      <c r="C126" s="233"/>
      <c r="D126" s="234" t="s">
        <v>161</v>
      </c>
      <c r="E126" s="235" t="s">
        <v>1</v>
      </c>
      <c r="F126" s="236" t="s">
        <v>1608</v>
      </c>
      <c r="G126" s="233"/>
      <c r="H126" s="237">
        <v>35.200000000000003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161</v>
      </c>
      <c r="AU126" s="243" t="s">
        <v>84</v>
      </c>
      <c r="AV126" s="13" t="s">
        <v>84</v>
      </c>
      <c r="AW126" s="13" t="s">
        <v>31</v>
      </c>
      <c r="AX126" s="13" t="s">
        <v>82</v>
      </c>
      <c r="AY126" s="243" t="s">
        <v>153</v>
      </c>
    </row>
    <row r="127" s="2" customFormat="1" ht="44.25" customHeight="1">
      <c r="A127" s="37"/>
      <c r="B127" s="38"/>
      <c r="C127" s="218" t="s">
        <v>84</v>
      </c>
      <c r="D127" s="218" t="s">
        <v>155</v>
      </c>
      <c r="E127" s="219" t="s">
        <v>1609</v>
      </c>
      <c r="F127" s="220" t="s">
        <v>1610</v>
      </c>
      <c r="G127" s="221" t="s">
        <v>171</v>
      </c>
      <c r="H127" s="222">
        <v>1.95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39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159</v>
      </c>
      <c r="AT127" s="230" t="s">
        <v>155</v>
      </c>
      <c r="AU127" s="230" t="s">
        <v>84</v>
      </c>
      <c r="AY127" s="16" t="s">
        <v>153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82</v>
      </c>
      <c r="BK127" s="231">
        <f>ROUND(I127*H127,2)</f>
        <v>0</v>
      </c>
      <c r="BL127" s="16" t="s">
        <v>159</v>
      </c>
      <c r="BM127" s="230" t="s">
        <v>1611</v>
      </c>
    </row>
    <row r="128" s="13" customFormat="1">
      <c r="A128" s="13"/>
      <c r="B128" s="232"/>
      <c r="C128" s="233"/>
      <c r="D128" s="234" t="s">
        <v>161</v>
      </c>
      <c r="E128" s="235" t="s">
        <v>1</v>
      </c>
      <c r="F128" s="236" t="s">
        <v>1612</v>
      </c>
      <c r="G128" s="233"/>
      <c r="H128" s="237">
        <v>1.95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161</v>
      </c>
      <c r="AU128" s="243" t="s">
        <v>84</v>
      </c>
      <c r="AV128" s="13" t="s">
        <v>84</v>
      </c>
      <c r="AW128" s="13" t="s">
        <v>31</v>
      </c>
      <c r="AX128" s="13" t="s">
        <v>82</v>
      </c>
      <c r="AY128" s="243" t="s">
        <v>153</v>
      </c>
    </row>
    <row r="129" s="12" customFormat="1" ht="22.8" customHeight="1">
      <c r="A129" s="12"/>
      <c r="B129" s="202"/>
      <c r="C129" s="203"/>
      <c r="D129" s="204" t="s">
        <v>73</v>
      </c>
      <c r="E129" s="216" t="s">
        <v>84</v>
      </c>
      <c r="F129" s="216" t="s">
        <v>273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SUM(P130:P131)</f>
        <v>0</v>
      </c>
      <c r="Q129" s="210"/>
      <c r="R129" s="211">
        <f>SUM(R130:R131)</f>
        <v>4.7839155</v>
      </c>
      <c r="S129" s="210"/>
      <c r="T129" s="212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82</v>
      </c>
      <c r="AT129" s="214" t="s">
        <v>73</v>
      </c>
      <c r="AU129" s="214" t="s">
        <v>82</v>
      </c>
      <c r="AY129" s="213" t="s">
        <v>153</v>
      </c>
      <c r="BK129" s="215">
        <f>SUM(BK130:BK131)</f>
        <v>0</v>
      </c>
    </row>
    <row r="130" s="2" customFormat="1" ht="33" customHeight="1">
      <c r="A130" s="37"/>
      <c r="B130" s="38"/>
      <c r="C130" s="218" t="s">
        <v>168</v>
      </c>
      <c r="D130" s="218" t="s">
        <v>155</v>
      </c>
      <c r="E130" s="219" t="s">
        <v>1613</v>
      </c>
      <c r="F130" s="220" t="s">
        <v>1614</v>
      </c>
      <c r="G130" s="221" t="s">
        <v>171</v>
      </c>
      <c r="H130" s="222">
        <v>1.95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39</v>
      </c>
      <c r="O130" s="90"/>
      <c r="P130" s="228">
        <f>O130*H130</f>
        <v>0</v>
      </c>
      <c r="Q130" s="228">
        <v>2.45329</v>
      </c>
      <c r="R130" s="228">
        <f>Q130*H130</f>
        <v>4.7839155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159</v>
      </c>
      <c r="AT130" s="230" t="s">
        <v>155</v>
      </c>
      <c r="AU130" s="230" t="s">
        <v>84</v>
      </c>
      <c r="AY130" s="16" t="s">
        <v>153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82</v>
      </c>
      <c r="BK130" s="231">
        <f>ROUND(I130*H130,2)</f>
        <v>0</v>
      </c>
      <c r="BL130" s="16" t="s">
        <v>159</v>
      </c>
      <c r="BM130" s="230" t="s">
        <v>1615</v>
      </c>
    </row>
    <row r="131" s="13" customFormat="1">
      <c r="A131" s="13"/>
      <c r="B131" s="232"/>
      <c r="C131" s="233"/>
      <c r="D131" s="234" t="s">
        <v>161</v>
      </c>
      <c r="E131" s="235" t="s">
        <v>1</v>
      </c>
      <c r="F131" s="236" t="s">
        <v>1616</v>
      </c>
      <c r="G131" s="233"/>
      <c r="H131" s="237">
        <v>1.95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161</v>
      </c>
      <c r="AU131" s="243" t="s">
        <v>84</v>
      </c>
      <c r="AV131" s="13" t="s">
        <v>84</v>
      </c>
      <c r="AW131" s="13" t="s">
        <v>31</v>
      </c>
      <c r="AX131" s="13" t="s">
        <v>82</v>
      </c>
      <c r="AY131" s="243" t="s">
        <v>153</v>
      </c>
    </row>
    <row r="132" s="12" customFormat="1" ht="22.8" customHeight="1">
      <c r="A132" s="12"/>
      <c r="B132" s="202"/>
      <c r="C132" s="203"/>
      <c r="D132" s="204" t="s">
        <v>73</v>
      </c>
      <c r="E132" s="216" t="s">
        <v>168</v>
      </c>
      <c r="F132" s="216" t="s">
        <v>328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SUM(P133:P159)</f>
        <v>0</v>
      </c>
      <c r="Q132" s="210"/>
      <c r="R132" s="211">
        <f>SUM(R133:R159)</f>
        <v>8.0104600000000001</v>
      </c>
      <c r="S132" s="210"/>
      <c r="T132" s="212">
        <f>SUM(T133:T159)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82</v>
      </c>
      <c r="AT132" s="214" t="s">
        <v>73</v>
      </c>
      <c r="AU132" s="214" t="s">
        <v>82</v>
      </c>
      <c r="AY132" s="213" t="s">
        <v>153</v>
      </c>
      <c r="BK132" s="215">
        <f>SUM(BK133:BK159)</f>
        <v>0</v>
      </c>
    </row>
    <row r="133" s="2" customFormat="1" ht="44.25" customHeight="1">
      <c r="A133" s="37"/>
      <c r="B133" s="38"/>
      <c r="C133" s="218" t="s">
        <v>159</v>
      </c>
      <c r="D133" s="218" t="s">
        <v>155</v>
      </c>
      <c r="E133" s="219" t="s">
        <v>1617</v>
      </c>
      <c r="F133" s="220" t="s">
        <v>1618</v>
      </c>
      <c r="G133" s="221" t="s">
        <v>199</v>
      </c>
      <c r="H133" s="222">
        <v>44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39</v>
      </c>
      <c r="O133" s="90"/>
      <c r="P133" s="228">
        <f>O133*H133</f>
        <v>0</v>
      </c>
      <c r="Q133" s="228">
        <v>0.17488999999999999</v>
      </c>
      <c r="R133" s="228">
        <f>Q133*H133</f>
        <v>7.6951599999999996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159</v>
      </c>
      <c r="AT133" s="230" t="s">
        <v>155</v>
      </c>
      <c r="AU133" s="230" t="s">
        <v>84</v>
      </c>
      <c r="AY133" s="16" t="s">
        <v>153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82</v>
      </c>
      <c r="BK133" s="231">
        <f>ROUND(I133*H133,2)</f>
        <v>0</v>
      </c>
      <c r="BL133" s="16" t="s">
        <v>159</v>
      </c>
      <c r="BM133" s="230" t="s">
        <v>1619</v>
      </c>
    </row>
    <row r="134" s="13" customFormat="1">
      <c r="A134" s="13"/>
      <c r="B134" s="232"/>
      <c r="C134" s="233"/>
      <c r="D134" s="234" t="s">
        <v>161</v>
      </c>
      <c r="E134" s="235" t="s">
        <v>1</v>
      </c>
      <c r="F134" s="236" t="s">
        <v>295</v>
      </c>
      <c r="G134" s="233"/>
      <c r="H134" s="237">
        <v>28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161</v>
      </c>
      <c r="AU134" s="243" t="s">
        <v>84</v>
      </c>
      <c r="AV134" s="13" t="s">
        <v>84</v>
      </c>
      <c r="AW134" s="13" t="s">
        <v>31</v>
      </c>
      <c r="AX134" s="13" t="s">
        <v>74</v>
      </c>
      <c r="AY134" s="243" t="s">
        <v>153</v>
      </c>
    </row>
    <row r="135" s="13" customFormat="1">
      <c r="A135" s="13"/>
      <c r="B135" s="232"/>
      <c r="C135" s="233"/>
      <c r="D135" s="234" t="s">
        <v>161</v>
      </c>
      <c r="E135" s="235" t="s">
        <v>1</v>
      </c>
      <c r="F135" s="236" t="s">
        <v>1620</v>
      </c>
      <c r="G135" s="233"/>
      <c r="H135" s="237">
        <v>6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84</v>
      </c>
      <c r="AW135" s="13" t="s">
        <v>31</v>
      </c>
      <c r="AX135" s="13" t="s">
        <v>74</v>
      </c>
      <c r="AY135" s="243" t="s">
        <v>153</v>
      </c>
    </row>
    <row r="136" s="13" customFormat="1">
      <c r="A136" s="13"/>
      <c r="B136" s="232"/>
      <c r="C136" s="233"/>
      <c r="D136" s="234" t="s">
        <v>161</v>
      </c>
      <c r="E136" s="235" t="s">
        <v>1</v>
      </c>
      <c r="F136" s="236" t="s">
        <v>1621</v>
      </c>
      <c r="G136" s="233"/>
      <c r="H136" s="237">
        <v>10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161</v>
      </c>
      <c r="AU136" s="243" t="s">
        <v>84</v>
      </c>
      <c r="AV136" s="13" t="s">
        <v>84</v>
      </c>
      <c r="AW136" s="13" t="s">
        <v>31</v>
      </c>
      <c r="AX136" s="13" t="s">
        <v>74</v>
      </c>
      <c r="AY136" s="243" t="s">
        <v>153</v>
      </c>
    </row>
    <row r="137" s="14" customFormat="1">
      <c r="A137" s="14"/>
      <c r="B137" s="255"/>
      <c r="C137" s="256"/>
      <c r="D137" s="234" t="s">
        <v>161</v>
      </c>
      <c r="E137" s="257" t="s">
        <v>1</v>
      </c>
      <c r="F137" s="258" t="s">
        <v>247</v>
      </c>
      <c r="G137" s="256"/>
      <c r="H137" s="259">
        <v>44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161</v>
      </c>
      <c r="AU137" s="265" t="s">
        <v>84</v>
      </c>
      <c r="AV137" s="14" t="s">
        <v>159</v>
      </c>
      <c r="AW137" s="14" t="s">
        <v>31</v>
      </c>
      <c r="AX137" s="14" t="s">
        <v>82</v>
      </c>
      <c r="AY137" s="265" t="s">
        <v>153</v>
      </c>
    </row>
    <row r="138" s="2" customFormat="1" ht="21.75" customHeight="1">
      <c r="A138" s="37"/>
      <c r="B138" s="38"/>
      <c r="C138" s="244" t="s">
        <v>177</v>
      </c>
      <c r="D138" s="244" t="s">
        <v>207</v>
      </c>
      <c r="E138" s="245" t="s">
        <v>1622</v>
      </c>
      <c r="F138" s="246" t="s">
        <v>1623</v>
      </c>
      <c r="G138" s="247" t="s">
        <v>199</v>
      </c>
      <c r="H138" s="248">
        <v>6</v>
      </c>
      <c r="I138" s="249"/>
      <c r="J138" s="250">
        <f>ROUND(I138*H138,2)</f>
        <v>0</v>
      </c>
      <c r="K138" s="251"/>
      <c r="L138" s="252"/>
      <c r="M138" s="253" t="s">
        <v>1</v>
      </c>
      <c r="N138" s="254" t="s">
        <v>39</v>
      </c>
      <c r="O138" s="90"/>
      <c r="P138" s="228">
        <f>O138*H138</f>
        <v>0</v>
      </c>
      <c r="Q138" s="228">
        <v>0.0047000000000000002</v>
      </c>
      <c r="R138" s="228">
        <f>Q138*H138</f>
        <v>0.028200000000000003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192</v>
      </c>
      <c r="AT138" s="230" t="s">
        <v>207</v>
      </c>
      <c r="AU138" s="230" t="s">
        <v>84</v>
      </c>
      <c r="AY138" s="16" t="s">
        <v>153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82</v>
      </c>
      <c r="BK138" s="231">
        <f>ROUND(I138*H138,2)</f>
        <v>0</v>
      </c>
      <c r="BL138" s="16" t="s">
        <v>159</v>
      </c>
      <c r="BM138" s="230" t="s">
        <v>1624</v>
      </c>
    </row>
    <row r="139" s="13" customFormat="1">
      <c r="A139" s="13"/>
      <c r="B139" s="232"/>
      <c r="C139" s="233"/>
      <c r="D139" s="234" t="s">
        <v>161</v>
      </c>
      <c r="E139" s="235" t="s">
        <v>1</v>
      </c>
      <c r="F139" s="236" t="s">
        <v>1625</v>
      </c>
      <c r="G139" s="233"/>
      <c r="H139" s="237">
        <v>6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161</v>
      </c>
      <c r="AU139" s="243" t="s">
        <v>84</v>
      </c>
      <c r="AV139" s="13" t="s">
        <v>84</v>
      </c>
      <c r="AW139" s="13" t="s">
        <v>31</v>
      </c>
      <c r="AX139" s="13" t="s">
        <v>82</v>
      </c>
      <c r="AY139" s="243" t="s">
        <v>153</v>
      </c>
    </row>
    <row r="140" s="2" customFormat="1" ht="21.75" customHeight="1">
      <c r="A140" s="37"/>
      <c r="B140" s="38"/>
      <c r="C140" s="244" t="s">
        <v>182</v>
      </c>
      <c r="D140" s="244" t="s">
        <v>207</v>
      </c>
      <c r="E140" s="245" t="s">
        <v>1626</v>
      </c>
      <c r="F140" s="246" t="s">
        <v>1627</v>
      </c>
      <c r="G140" s="247" t="s">
        <v>199</v>
      </c>
      <c r="H140" s="248">
        <v>28</v>
      </c>
      <c r="I140" s="249"/>
      <c r="J140" s="250">
        <f>ROUND(I140*H140,2)</f>
        <v>0</v>
      </c>
      <c r="K140" s="251"/>
      <c r="L140" s="252"/>
      <c r="M140" s="253" t="s">
        <v>1</v>
      </c>
      <c r="N140" s="254" t="s">
        <v>39</v>
      </c>
      <c r="O140" s="90"/>
      <c r="P140" s="228">
        <f>O140*H140</f>
        <v>0</v>
      </c>
      <c r="Q140" s="228">
        <v>0.0037000000000000002</v>
      </c>
      <c r="R140" s="228">
        <f>Q140*H140</f>
        <v>0.1036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192</v>
      </c>
      <c r="AT140" s="230" t="s">
        <v>207</v>
      </c>
      <c r="AU140" s="230" t="s">
        <v>84</v>
      </c>
      <c r="AY140" s="16" t="s">
        <v>153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82</v>
      </c>
      <c r="BK140" s="231">
        <f>ROUND(I140*H140,2)</f>
        <v>0</v>
      </c>
      <c r="BL140" s="16" t="s">
        <v>159</v>
      </c>
      <c r="BM140" s="230" t="s">
        <v>1628</v>
      </c>
    </row>
    <row r="141" s="13" customFormat="1">
      <c r="A141" s="13"/>
      <c r="B141" s="232"/>
      <c r="C141" s="233"/>
      <c r="D141" s="234" t="s">
        <v>161</v>
      </c>
      <c r="E141" s="235" t="s">
        <v>1</v>
      </c>
      <c r="F141" s="236" t="s">
        <v>295</v>
      </c>
      <c r="G141" s="233"/>
      <c r="H141" s="237">
        <v>28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161</v>
      </c>
      <c r="AU141" s="243" t="s">
        <v>84</v>
      </c>
      <c r="AV141" s="13" t="s">
        <v>84</v>
      </c>
      <c r="AW141" s="13" t="s">
        <v>31</v>
      </c>
      <c r="AX141" s="13" t="s">
        <v>82</v>
      </c>
      <c r="AY141" s="243" t="s">
        <v>153</v>
      </c>
    </row>
    <row r="142" s="2" customFormat="1" ht="16.5" customHeight="1">
      <c r="A142" s="37"/>
      <c r="B142" s="38"/>
      <c r="C142" s="244" t="s">
        <v>187</v>
      </c>
      <c r="D142" s="244" t="s">
        <v>207</v>
      </c>
      <c r="E142" s="245" t="s">
        <v>1629</v>
      </c>
      <c r="F142" s="246" t="s">
        <v>1630</v>
      </c>
      <c r="G142" s="247" t="s">
        <v>199</v>
      </c>
      <c r="H142" s="248">
        <v>10</v>
      </c>
      <c r="I142" s="249"/>
      <c r="J142" s="250">
        <f>ROUND(I142*H142,2)</f>
        <v>0</v>
      </c>
      <c r="K142" s="251"/>
      <c r="L142" s="252"/>
      <c r="M142" s="253" t="s">
        <v>1</v>
      </c>
      <c r="N142" s="254" t="s">
        <v>39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192</v>
      </c>
      <c r="AT142" s="230" t="s">
        <v>207</v>
      </c>
      <c r="AU142" s="230" t="s">
        <v>84</v>
      </c>
      <c r="AY142" s="16" t="s">
        <v>153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82</v>
      </c>
      <c r="BK142" s="231">
        <f>ROUND(I142*H142,2)</f>
        <v>0</v>
      </c>
      <c r="BL142" s="16" t="s">
        <v>159</v>
      </c>
      <c r="BM142" s="230" t="s">
        <v>1631</v>
      </c>
    </row>
    <row r="143" s="13" customFormat="1">
      <c r="A143" s="13"/>
      <c r="B143" s="232"/>
      <c r="C143" s="233"/>
      <c r="D143" s="234" t="s">
        <v>161</v>
      </c>
      <c r="E143" s="235" t="s">
        <v>1</v>
      </c>
      <c r="F143" s="236" t="s">
        <v>202</v>
      </c>
      <c r="G143" s="233"/>
      <c r="H143" s="237">
        <v>10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161</v>
      </c>
      <c r="AU143" s="243" t="s">
        <v>84</v>
      </c>
      <c r="AV143" s="13" t="s">
        <v>84</v>
      </c>
      <c r="AW143" s="13" t="s">
        <v>31</v>
      </c>
      <c r="AX143" s="13" t="s">
        <v>82</v>
      </c>
      <c r="AY143" s="243" t="s">
        <v>153</v>
      </c>
    </row>
    <row r="144" s="2" customFormat="1" ht="21.75" customHeight="1">
      <c r="A144" s="37"/>
      <c r="B144" s="38"/>
      <c r="C144" s="218" t="s">
        <v>192</v>
      </c>
      <c r="D144" s="218" t="s">
        <v>155</v>
      </c>
      <c r="E144" s="219" t="s">
        <v>1632</v>
      </c>
      <c r="F144" s="220" t="s">
        <v>1633</v>
      </c>
      <c r="G144" s="221" t="s">
        <v>199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39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159</v>
      </c>
      <c r="AT144" s="230" t="s">
        <v>155</v>
      </c>
      <c r="AU144" s="230" t="s">
        <v>84</v>
      </c>
      <c r="AY144" s="16" t="s">
        <v>153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82</v>
      </c>
      <c r="BK144" s="231">
        <f>ROUND(I144*H144,2)</f>
        <v>0</v>
      </c>
      <c r="BL144" s="16" t="s">
        <v>159</v>
      </c>
      <c r="BM144" s="230" t="s">
        <v>1634</v>
      </c>
    </row>
    <row r="145" s="13" customFormat="1">
      <c r="A145" s="13"/>
      <c r="B145" s="232"/>
      <c r="C145" s="233"/>
      <c r="D145" s="234" t="s">
        <v>161</v>
      </c>
      <c r="E145" s="235" t="s">
        <v>1</v>
      </c>
      <c r="F145" s="236" t="s">
        <v>82</v>
      </c>
      <c r="G145" s="233"/>
      <c r="H145" s="237">
        <v>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161</v>
      </c>
      <c r="AU145" s="243" t="s">
        <v>84</v>
      </c>
      <c r="AV145" s="13" t="s">
        <v>84</v>
      </c>
      <c r="AW145" s="13" t="s">
        <v>31</v>
      </c>
      <c r="AX145" s="13" t="s">
        <v>82</v>
      </c>
      <c r="AY145" s="243" t="s">
        <v>153</v>
      </c>
    </row>
    <row r="146" s="2" customFormat="1" ht="16.5" customHeight="1">
      <c r="A146" s="37"/>
      <c r="B146" s="38"/>
      <c r="C146" s="244" t="s">
        <v>196</v>
      </c>
      <c r="D146" s="244" t="s">
        <v>207</v>
      </c>
      <c r="E146" s="245" t="s">
        <v>1635</v>
      </c>
      <c r="F146" s="246" t="s">
        <v>1636</v>
      </c>
      <c r="G146" s="247" t="s">
        <v>199</v>
      </c>
      <c r="H146" s="248">
        <v>1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39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192</v>
      </c>
      <c r="AT146" s="230" t="s">
        <v>207</v>
      </c>
      <c r="AU146" s="230" t="s">
        <v>84</v>
      </c>
      <c r="AY146" s="16" t="s">
        <v>153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82</v>
      </c>
      <c r="BK146" s="231">
        <f>ROUND(I146*H146,2)</f>
        <v>0</v>
      </c>
      <c r="BL146" s="16" t="s">
        <v>159</v>
      </c>
      <c r="BM146" s="230" t="s">
        <v>1637</v>
      </c>
    </row>
    <row r="147" s="13" customFormat="1">
      <c r="A147" s="13"/>
      <c r="B147" s="232"/>
      <c r="C147" s="233"/>
      <c r="D147" s="234" t="s">
        <v>161</v>
      </c>
      <c r="E147" s="235" t="s">
        <v>1</v>
      </c>
      <c r="F147" s="236" t="s">
        <v>1638</v>
      </c>
      <c r="G147" s="233"/>
      <c r="H147" s="237">
        <v>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161</v>
      </c>
      <c r="AU147" s="243" t="s">
        <v>84</v>
      </c>
      <c r="AV147" s="13" t="s">
        <v>84</v>
      </c>
      <c r="AW147" s="13" t="s">
        <v>31</v>
      </c>
      <c r="AX147" s="13" t="s">
        <v>82</v>
      </c>
      <c r="AY147" s="243" t="s">
        <v>153</v>
      </c>
    </row>
    <row r="148" s="2" customFormat="1" ht="21.75" customHeight="1">
      <c r="A148" s="37"/>
      <c r="B148" s="38"/>
      <c r="C148" s="218" t="s">
        <v>202</v>
      </c>
      <c r="D148" s="218" t="s">
        <v>155</v>
      </c>
      <c r="E148" s="219" t="s">
        <v>1639</v>
      </c>
      <c r="F148" s="220" t="s">
        <v>1640</v>
      </c>
      <c r="G148" s="221" t="s">
        <v>287</v>
      </c>
      <c r="H148" s="222">
        <v>92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39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159</v>
      </c>
      <c r="AT148" s="230" t="s">
        <v>155</v>
      </c>
      <c r="AU148" s="230" t="s">
        <v>84</v>
      </c>
      <c r="AY148" s="16" t="s">
        <v>153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82</v>
      </c>
      <c r="BK148" s="231">
        <f>ROUND(I148*H148,2)</f>
        <v>0</v>
      </c>
      <c r="BL148" s="16" t="s">
        <v>159</v>
      </c>
      <c r="BM148" s="230" t="s">
        <v>1641</v>
      </c>
    </row>
    <row r="149" s="13" customFormat="1">
      <c r="A149" s="13"/>
      <c r="B149" s="232"/>
      <c r="C149" s="233"/>
      <c r="D149" s="234" t="s">
        <v>161</v>
      </c>
      <c r="E149" s="235" t="s">
        <v>1</v>
      </c>
      <c r="F149" s="236" t="s">
        <v>623</v>
      </c>
      <c r="G149" s="233"/>
      <c r="H149" s="237">
        <v>92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161</v>
      </c>
      <c r="AU149" s="243" t="s">
        <v>84</v>
      </c>
      <c r="AV149" s="13" t="s">
        <v>84</v>
      </c>
      <c r="AW149" s="13" t="s">
        <v>31</v>
      </c>
      <c r="AX149" s="13" t="s">
        <v>82</v>
      </c>
      <c r="AY149" s="243" t="s">
        <v>153</v>
      </c>
    </row>
    <row r="150" s="2" customFormat="1" ht="21.75" customHeight="1">
      <c r="A150" s="37"/>
      <c r="B150" s="38"/>
      <c r="C150" s="244" t="s">
        <v>206</v>
      </c>
      <c r="D150" s="244" t="s">
        <v>207</v>
      </c>
      <c r="E150" s="245" t="s">
        <v>1642</v>
      </c>
      <c r="F150" s="246" t="s">
        <v>1643</v>
      </c>
      <c r="G150" s="247" t="s">
        <v>287</v>
      </c>
      <c r="H150" s="248">
        <v>92</v>
      </c>
      <c r="I150" s="249"/>
      <c r="J150" s="250">
        <f>ROUND(I150*H150,2)</f>
        <v>0</v>
      </c>
      <c r="K150" s="251"/>
      <c r="L150" s="252"/>
      <c r="M150" s="253" t="s">
        <v>1</v>
      </c>
      <c r="N150" s="254" t="s">
        <v>39</v>
      </c>
      <c r="O150" s="90"/>
      <c r="P150" s="228">
        <f>O150*H150</f>
        <v>0</v>
      </c>
      <c r="Q150" s="228">
        <v>0.0018</v>
      </c>
      <c r="R150" s="228">
        <f>Q150*H150</f>
        <v>0.1656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192</v>
      </c>
      <c r="AT150" s="230" t="s">
        <v>207</v>
      </c>
      <c r="AU150" s="230" t="s">
        <v>84</v>
      </c>
      <c r="AY150" s="16" t="s">
        <v>153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82</v>
      </c>
      <c r="BK150" s="231">
        <f>ROUND(I150*H150,2)</f>
        <v>0</v>
      </c>
      <c r="BL150" s="16" t="s">
        <v>159</v>
      </c>
      <c r="BM150" s="230" t="s">
        <v>1644</v>
      </c>
    </row>
    <row r="151" s="13" customFormat="1">
      <c r="A151" s="13"/>
      <c r="B151" s="232"/>
      <c r="C151" s="233"/>
      <c r="D151" s="234" t="s">
        <v>161</v>
      </c>
      <c r="E151" s="235" t="s">
        <v>1</v>
      </c>
      <c r="F151" s="236" t="s">
        <v>623</v>
      </c>
      <c r="G151" s="233"/>
      <c r="H151" s="237">
        <v>92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161</v>
      </c>
      <c r="AU151" s="243" t="s">
        <v>84</v>
      </c>
      <c r="AV151" s="13" t="s">
        <v>84</v>
      </c>
      <c r="AW151" s="13" t="s">
        <v>31</v>
      </c>
      <c r="AX151" s="13" t="s">
        <v>82</v>
      </c>
      <c r="AY151" s="243" t="s">
        <v>153</v>
      </c>
    </row>
    <row r="152" s="2" customFormat="1" ht="21.75" customHeight="1">
      <c r="A152" s="37"/>
      <c r="B152" s="38"/>
      <c r="C152" s="218" t="s">
        <v>213</v>
      </c>
      <c r="D152" s="218" t="s">
        <v>155</v>
      </c>
      <c r="E152" s="219" t="s">
        <v>1645</v>
      </c>
      <c r="F152" s="220" t="s">
        <v>1646</v>
      </c>
      <c r="G152" s="221" t="s">
        <v>287</v>
      </c>
      <c r="H152" s="222">
        <v>276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39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159</v>
      </c>
      <c r="AT152" s="230" t="s">
        <v>155</v>
      </c>
      <c r="AU152" s="230" t="s">
        <v>84</v>
      </c>
      <c r="AY152" s="16" t="s">
        <v>153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82</v>
      </c>
      <c r="BK152" s="231">
        <f>ROUND(I152*H152,2)</f>
        <v>0</v>
      </c>
      <c r="BL152" s="16" t="s">
        <v>159</v>
      </c>
      <c r="BM152" s="230" t="s">
        <v>1647</v>
      </c>
    </row>
    <row r="153" s="13" customFormat="1">
      <c r="A153" s="13"/>
      <c r="B153" s="232"/>
      <c r="C153" s="233"/>
      <c r="D153" s="234" t="s">
        <v>161</v>
      </c>
      <c r="E153" s="235" t="s">
        <v>1</v>
      </c>
      <c r="F153" s="236" t="s">
        <v>1648</v>
      </c>
      <c r="G153" s="233"/>
      <c r="H153" s="237">
        <v>276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161</v>
      </c>
      <c r="AU153" s="243" t="s">
        <v>84</v>
      </c>
      <c r="AV153" s="13" t="s">
        <v>84</v>
      </c>
      <c r="AW153" s="13" t="s">
        <v>31</v>
      </c>
      <c r="AX153" s="13" t="s">
        <v>82</v>
      </c>
      <c r="AY153" s="243" t="s">
        <v>153</v>
      </c>
    </row>
    <row r="154" s="2" customFormat="1" ht="16.5" customHeight="1">
      <c r="A154" s="37"/>
      <c r="B154" s="38"/>
      <c r="C154" s="244" t="s">
        <v>218</v>
      </c>
      <c r="D154" s="244" t="s">
        <v>207</v>
      </c>
      <c r="E154" s="245" t="s">
        <v>1649</v>
      </c>
      <c r="F154" s="246" t="s">
        <v>1650</v>
      </c>
      <c r="G154" s="247" t="s">
        <v>287</v>
      </c>
      <c r="H154" s="248">
        <v>276</v>
      </c>
      <c r="I154" s="249"/>
      <c r="J154" s="250">
        <f>ROUND(I154*H154,2)</f>
        <v>0</v>
      </c>
      <c r="K154" s="251"/>
      <c r="L154" s="252"/>
      <c r="M154" s="253" t="s">
        <v>1</v>
      </c>
      <c r="N154" s="254" t="s">
        <v>39</v>
      </c>
      <c r="O154" s="90"/>
      <c r="P154" s="228">
        <f>O154*H154</f>
        <v>0</v>
      </c>
      <c r="Q154" s="228">
        <v>5.0000000000000002E-05</v>
      </c>
      <c r="R154" s="228">
        <f>Q154*H154</f>
        <v>0.013800000000000002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192</v>
      </c>
      <c r="AT154" s="230" t="s">
        <v>207</v>
      </c>
      <c r="AU154" s="230" t="s">
        <v>84</v>
      </c>
      <c r="AY154" s="16" t="s">
        <v>153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82</v>
      </c>
      <c r="BK154" s="231">
        <f>ROUND(I154*H154,2)</f>
        <v>0</v>
      </c>
      <c r="BL154" s="16" t="s">
        <v>159</v>
      </c>
      <c r="BM154" s="230" t="s">
        <v>1651</v>
      </c>
    </row>
    <row r="155" s="13" customFormat="1">
      <c r="A155" s="13"/>
      <c r="B155" s="232"/>
      <c r="C155" s="233"/>
      <c r="D155" s="234" t="s">
        <v>161</v>
      </c>
      <c r="E155" s="235" t="s">
        <v>1</v>
      </c>
      <c r="F155" s="236" t="s">
        <v>1648</v>
      </c>
      <c r="G155" s="233"/>
      <c r="H155" s="237">
        <v>276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161</v>
      </c>
      <c r="AU155" s="243" t="s">
        <v>84</v>
      </c>
      <c r="AV155" s="13" t="s">
        <v>84</v>
      </c>
      <c r="AW155" s="13" t="s">
        <v>31</v>
      </c>
      <c r="AX155" s="13" t="s">
        <v>82</v>
      </c>
      <c r="AY155" s="243" t="s">
        <v>153</v>
      </c>
    </row>
    <row r="156" s="2" customFormat="1" ht="21.75" customHeight="1">
      <c r="A156" s="37"/>
      <c r="B156" s="38"/>
      <c r="C156" s="244" t="s">
        <v>223</v>
      </c>
      <c r="D156" s="244" t="s">
        <v>207</v>
      </c>
      <c r="E156" s="245" t="s">
        <v>1652</v>
      </c>
      <c r="F156" s="246" t="s">
        <v>1653</v>
      </c>
      <c r="G156" s="247" t="s">
        <v>199</v>
      </c>
      <c r="H156" s="248">
        <v>6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39</v>
      </c>
      <c r="O156" s="90"/>
      <c r="P156" s="228">
        <f>O156*H156</f>
        <v>0</v>
      </c>
      <c r="Q156" s="228">
        <v>0.00010000000000000001</v>
      </c>
      <c r="R156" s="228">
        <f>Q156*H156</f>
        <v>0.00060000000000000006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192</v>
      </c>
      <c r="AT156" s="230" t="s">
        <v>207</v>
      </c>
      <c r="AU156" s="230" t="s">
        <v>84</v>
      </c>
      <c r="AY156" s="16" t="s">
        <v>153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82</v>
      </c>
      <c r="BK156" s="231">
        <f>ROUND(I156*H156,2)</f>
        <v>0</v>
      </c>
      <c r="BL156" s="16" t="s">
        <v>159</v>
      </c>
      <c r="BM156" s="230" t="s">
        <v>1654</v>
      </c>
    </row>
    <row r="157" s="13" customFormat="1">
      <c r="A157" s="13"/>
      <c r="B157" s="232"/>
      <c r="C157" s="233"/>
      <c r="D157" s="234" t="s">
        <v>161</v>
      </c>
      <c r="E157" s="235" t="s">
        <v>1</v>
      </c>
      <c r="F157" s="236" t="s">
        <v>182</v>
      </c>
      <c r="G157" s="233"/>
      <c r="H157" s="237">
        <v>6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161</v>
      </c>
      <c r="AU157" s="243" t="s">
        <v>84</v>
      </c>
      <c r="AV157" s="13" t="s">
        <v>84</v>
      </c>
      <c r="AW157" s="13" t="s">
        <v>31</v>
      </c>
      <c r="AX157" s="13" t="s">
        <v>82</v>
      </c>
      <c r="AY157" s="243" t="s">
        <v>153</v>
      </c>
    </row>
    <row r="158" s="2" customFormat="1" ht="16.5" customHeight="1">
      <c r="A158" s="37"/>
      <c r="B158" s="38"/>
      <c r="C158" s="244" t="s">
        <v>8</v>
      </c>
      <c r="D158" s="244" t="s">
        <v>207</v>
      </c>
      <c r="E158" s="245" t="s">
        <v>1655</v>
      </c>
      <c r="F158" s="246" t="s">
        <v>1656</v>
      </c>
      <c r="G158" s="247" t="s">
        <v>943</v>
      </c>
      <c r="H158" s="248">
        <v>3.5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39</v>
      </c>
      <c r="O158" s="90"/>
      <c r="P158" s="228">
        <f>O158*H158</f>
        <v>0</v>
      </c>
      <c r="Q158" s="228">
        <v>0.001</v>
      </c>
      <c r="R158" s="228">
        <f>Q158*H158</f>
        <v>0.0035000000000000001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192</v>
      </c>
      <c r="AT158" s="230" t="s">
        <v>207</v>
      </c>
      <c r="AU158" s="230" t="s">
        <v>84</v>
      </c>
      <c r="AY158" s="16" t="s">
        <v>153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82</v>
      </c>
      <c r="BK158" s="231">
        <f>ROUND(I158*H158,2)</f>
        <v>0</v>
      </c>
      <c r="BL158" s="16" t="s">
        <v>159</v>
      </c>
      <c r="BM158" s="230" t="s">
        <v>1657</v>
      </c>
    </row>
    <row r="159" s="13" customFormat="1">
      <c r="A159" s="13"/>
      <c r="B159" s="232"/>
      <c r="C159" s="233"/>
      <c r="D159" s="234" t="s">
        <v>161</v>
      </c>
      <c r="E159" s="235" t="s">
        <v>1</v>
      </c>
      <c r="F159" s="236" t="s">
        <v>697</v>
      </c>
      <c r="G159" s="233"/>
      <c r="H159" s="237">
        <v>3.5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161</v>
      </c>
      <c r="AU159" s="243" t="s">
        <v>84</v>
      </c>
      <c r="AV159" s="13" t="s">
        <v>84</v>
      </c>
      <c r="AW159" s="13" t="s">
        <v>31</v>
      </c>
      <c r="AX159" s="13" t="s">
        <v>82</v>
      </c>
      <c r="AY159" s="243" t="s">
        <v>153</v>
      </c>
    </row>
    <row r="160" s="12" customFormat="1" ht="22.8" customHeight="1">
      <c r="A160" s="12"/>
      <c r="B160" s="202"/>
      <c r="C160" s="203"/>
      <c r="D160" s="204" t="s">
        <v>73</v>
      </c>
      <c r="E160" s="216" t="s">
        <v>196</v>
      </c>
      <c r="F160" s="216" t="s">
        <v>501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SUM(P161:P164)</f>
        <v>0</v>
      </c>
      <c r="Q160" s="210"/>
      <c r="R160" s="211">
        <f>SUM(R161:R164)</f>
        <v>11.22213</v>
      </c>
      <c r="S160" s="210"/>
      <c r="T160" s="212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82</v>
      </c>
      <c r="AT160" s="214" t="s">
        <v>73</v>
      </c>
      <c r="AU160" s="214" t="s">
        <v>82</v>
      </c>
      <c r="AY160" s="213" t="s">
        <v>153</v>
      </c>
      <c r="BK160" s="215">
        <f>SUM(BK161:BK164)</f>
        <v>0</v>
      </c>
    </row>
    <row r="161" s="2" customFormat="1" ht="44.25" customHeight="1">
      <c r="A161" s="37"/>
      <c r="B161" s="38"/>
      <c r="C161" s="218" t="s">
        <v>232</v>
      </c>
      <c r="D161" s="218" t="s">
        <v>155</v>
      </c>
      <c r="E161" s="219" t="s">
        <v>1658</v>
      </c>
      <c r="F161" s="220" t="s">
        <v>1659</v>
      </c>
      <c r="G161" s="221" t="s">
        <v>287</v>
      </c>
      <c r="H161" s="222">
        <v>87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39</v>
      </c>
      <c r="O161" s="90"/>
      <c r="P161" s="228">
        <f>O161*H161</f>
        <v>0</v>
      </c>
      <c r="Q161" s="228">
        <v>0.072870000000000004</v>
      </c>
      <c r="R161" s="228">
        <f>Q161*H161</f>
        <v>6.33969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159</v>
      </c>
      <c r="AT161" s="230" t="s">
        <v>155</v>
      </c>
      <c r="AU161" s="230" t="s">
        <v>84</v>
      </c>
      <c r="AY161" s="16" t="s">
        <v>153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82</v>
      </c>
      <c r="BK161" s="231">
        <f>ROUND(I161*H161,2)</f>
        <v>0</v>
      </c>
      <c r="BL161" s="16" t="s">
        <v>159</v>
      </c>
      <c r="BM161" s="230" t="s">
        <v>1660</v>
      </c>
    </row>
    <row r="162" s="13" customFormat="1">
      <c r="A162" s="13"/>
      <c r="B162" s="232"/>
      <c r="C162" s="233"/>
      <c r="D162" s="234" t="s">
        <v>161</v>
      </c>
      <c r="E162" s="235" t="s">
        <v>1</v>
      </c>
      <c r="F162" s="236" t="s">
        <v>595</v>
      </c>
      <c r="G162" s="233"/>
      <c r="H162" s="237">
        <v>87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161</v>
      </c>
      <c r="AU162" s="243" t="s">
        <v>84</v>
      </c>
      <c r="AV162" s="13" t="s">
        <v>84</v>
      </c>
      <c r="AW162" s="13" t="s">
        <v>31</v>
      </c>
      <c r="AX162" s="13" t="s">
        <v>82</v>
      </c>
      <c r="AY162" s="243" t="s">
        <v>153</v>
      </c>
    </row>
    <row r="163" s="2" customFormat="1" ht="16.5" customHeight="1">
      <c r="A163" s="37"/>
      <c r="B163" s="38"/>
      <c r="C163" s="244" t="s">
        <v>237</v>
      </c>
      <c r="D163" s="244" t="s">
        <v>207</v>
      </c>
      <c r="E163" s="245" t="s">
        <v>1468</v>
      </c>
      <c r="F163" s="246" t="s">
        <v>1469</v>
      </c>
      <c r="G163" s="247" t="s">
        <v>287</v>
      </c>
      <c r="H163" s="248">
        <v>87</v>
      </c>
      <c r="I163" s="249"/>
      <c r="J163" s="250">
        <f>ROUND(I163*H163,2)</f>
        <v>0</v>
      </c>
      <c r="K163" s="251"/>
      <c r="L163" s="252"/>
      <c r="M163" s="253" t="s">
        <v>1</v>
      </c>
      <c r="N163" s="254" t="s">
        <v>39</v>
      </c>
      <c r="O163" s="90"/>
      <c r="P163" s="228">
        <f>O163*H163</f>
        <v>0</v>
      </c>
      <c r="Q163" s="228">
        <v>0.056120000000000003</v>
      </c>
      <c r="R163" s="228">
        <f>Q163*H163</f>
        <v>4.8824399999999999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192</v>
      </c>
      <c r="AT163" s="230" t="s">
        <v>207</v>
      </c>
      <c r="AU163" s="230" t="s">
        <v>84</v>
      </c>
      <c r="AY163" s="16" t="s">
        <v>153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82</v>
      </c>
      <c r="BK163" s="231">
        <f>ROUND(I163*H163,2)</f>
        <v>0</v>
      </c>
      <c r="BL163" s="16" t="s">
        <v>159</v>
      </c>
      <c r="BM163" s="230" t="s">
        <v>1661</v>
      </c>
    </row>
    <row r="164" s="13" customFormat="1">
      <c r="A164" s="13"/>
      <c r="B164" s="232"/>
      <c r="C164" s="233"/>
      <c r="D164" s="234" t="s">
        <v>161</v>
      </c>
      <c r="E164" s="235" t="s">
        <v>1</v>
      </c>
      <c r="F164" s="236" t="s">
        <v>595</v>
      </c>
      <c r="G164" s="233"/>
      <c r="H164" s="237">
        <v>87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161</v>
      </c>
      <c r="AU164" s="243" t="s">
        <v>84</v>
      </c>
      <c r="AV164" s="13" t="s">
        <v>84</v>
      </c>
      <c r="AW164" s="13" t="s">
        <v>31</v>
      </c>
      <c r="AX164" s="13" t="s">
        <v>82</v>
      </c>
      <c r="AY164" s="243" t="s">
        <v>153</v>
      </c>
    </row>
    <row r="165" s="12" customFormat="1" ht="22.8" customHeight="1">
      <c r="A165" s="12"/>
      <c r="B165" s="202"/>
      <c r="C165" s="203"/>
      <c r="D165" s="204" t="s">
        <v>73</v>
      </c>
      <c r="E165" s="216" t="s">
        <v>621</v>
      </c>
      <c r="F165" s="216" t="s">
        <v>622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P166</f>
        <v>0</v>
      </c>
      <c r="Q165" s="210"/>
      <c r="R165" s="211">
        <f>R166</f>
        <v>0</v>
      </c>
      <c r="S165" s="210"/>
      <c r="T165" s="21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82</v>
      </c>
      <c r="AT165" s="214" t="s">
        <v>73</v>
      </c>
      <c r="AU165" s="214" t="s">
        <v>82</v>
      </c>
      <c r="AY165" s="213" t="s">
        <v>153</v>
      </c>
      <c r="BK165" s="215">
        <f>BK166</f>
        <v>0</v>
      </c>
    </row>
    <row r="166" s="2" customFormat="1" ht="55.5" customHeight="1">
      <c r="A166" s="37"/>
      <c r="B166" s="38"/>
      <c r="C166" s="218" t="s">
        <v>242</v>
      </c>
      <c r="D166" s="218" t="s">
        <v>155</v>
      </c>
      <c r="E166" s="219" t="s">
        <v>1662</v>
      </c>
      <c r="F166" s="220" t="s">
        <v>1663</v>
      </c>
      <c r="G166" s="221" t="s">
        <v>210</v>
      </c>
      <c r="H166" s="222">
        <v>24.016999999999999</v>
      </c>
      <c r="I166" s="223"/>
      <c r="J166" s="224">
        <f>ROUND(I166*H166,2)</f>
        <v>0</v>
      </c>
      <c r="K166" s="225"/>
      <c r="L166" s="43"/>
      <c r="M166" s="273" t="s">
        <v>1</v>
      </c>
      <c r="N166" s="274" t="s">
        <v>39</v>
      </c>
      <c r="O166" s="275"/>
      <c r="P166" s="276">
        <f>O166*H166</f>
        <v>0</v>
      </c>
      <c r="Q166" s="276">
        <v>0</v>
      </c>
      <c r="R166" s="276">
        <f>Q166*H166</f>
        <v>0</v>
      </c>
      <c r="S166" s="276">
        <v>0</v>
      </c>
      <c r="T166" s="27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159</v>
      </c>
      <c r="AT166" s="230" t="s">
        <v>155</v>
      </c>
      <c r="AU166" s="230" t="s">
        <v>84</v>
      </c>
      <c r="AY166" s="16" t="s">
        <v>153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82</v>
      </c>
      <c r="BK166" s="231">
        <f>ROUND(I166*H166,2)</f>
        <v>0</v>
      </c>
      <c r="BL166" s="16" t="s">
        <v>159</v>
      </c>
      <c r="BM166" s="230" t="s">
        <v>1664</v>
      </c>
    </row>
    <row r="167" s="2" customFormat="1" ht="6.96" customHeight="1">
      <c r="A167" s="37"/>
      <c r="B167" s="65"/>
      <c r="C167" s="66"/>
      <c r="D167" s="66"/>
      <c r="E167" s="66"/>
      <c r="F167" s="66"/>
      <c r="G167" s="66"/>
      <c r="H167" s="66"/>
      <c r="I167" s="66"/>
      <c r="J167" s="66"/>
      <c r="K167" s="66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bis9cpI+TRKAtUYbe8B3hVLiBj0OYX1xxi7n9FnAlOdVRnbAizPu2pMatbfTdsqyix0W+WDqEL65mmi3f1zPsA==" hashValue="fXLb9rM49LyTVlVHoYH1YaYThuPFU/5m56fCtQdHmKlBx3gw1eYHtAVNWNFvzFPNLM2DGZGFSSbCWHbDi2vadA==" algorithmName="SHA-512" password="CC35"/>
  <autoFilter ref="C121:K1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106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Lukovany - Kanalizace a ČOV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1665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26</v>
      </c>
      <c r="G12" s="37"/>
      <c r="H12" s="37"/>
      <c r="I12" s="139" t="s">
        <v>22</v>
      </c>
      <c r="J12" s="143" t="str">
        <f>'Rekapitulace stavby'!AN8</f>
        <v>11. 3. 2021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ROUND((SUM(BE121:BE161)),  2)</f>
        <v>0</v>
      </c>
      <c r="G33" s="37"/>
      <c r="H33" s="37"/>
      <c r="I33" s="154">
        <v>0.20999999999999999</v>
      </c>
      <c r="J33" s="153">
        <f>ROUND(((SUM(BE121:BE161))*I33),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ROUND((SUM(BF121:BF161)),  2)</f>
        <v>0</v>
      </c>
      <c r="G34" s="37"/>
      <c r="H34" s="37"/>
      <c r="I34" s="154">
        <v>0.14999999999999999</v>
      </c>
      <c r="J34" s="153">
        <f>ROUND(((SUM(BF121:BF161))*I34),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ROUND((SUM(BG121:BG161)),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ROUND((SUM(BH121:BH161)),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ROUND((SUM(BI121:BI161)),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Lukovany - Kanalizace a ČOV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SO-02.9 - Příjezdová komunikace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11. 3. 2021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110</v>
      </c>
      <c r="D94" s="175"/>
      <c r="E94" s="175"/>
      <c r="F94" s="175"/>
      <c r="G94" s="175"/>
      <c r="H94" s="175"/>
      <c r="I94" s="175"/>
      <c r="J94" s="176" t="s">
        <v>111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112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78"/>
      <c r="C97" s="179"/>
      <c r="D97" s="180" t="s">
        <v>114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115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119</v>
      </c>
      <c r="E99" s="187"/>
      <c r="F99" s="187"/>
      <c r="G99" s="187"/>
      <c r="H99" s="187"/>
      <c r="I99" s="187"/>
      <c r="J99" s="188">
        <f>J132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121</v>
      </c>
      <c r="E100" s="187"/>
      <c r="F100" s="187"/>
      <c r="G100" s="187"/>
      <c r="H100" s="187"/>
      <c r="I100" s="187"/>
      <c r="J100" s="188">
        <f>J147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122</v>
      </c>
      <c r="E101" s="187"/>
      <c r="F101" s="187"/>
      <c r="G101" s="187"/>
      <c r="H101" s="187"/>
      <c r="I101" s="187"/>
      <c r="J101" s="188">
        <f>J160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Lukovany - Kanalizace a ČOV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SO-02.9 - Příjezdová komunikace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11. 3. 2021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139</v>
      </c>
      <c r="D120" s="193" t="s">
        <v>59</v>
      </c>
      <c r="E120" s="193" t="s">
        <v>55</v>
      </c>
      <c r="F120" s="193" t="s">
        <v>56</v>
      </c>
      <c r="G120" s="193" t="s">
        <v>140</v>
      </c>
      <c r="H120" s="193" t="s">
        <v>141</v>
      </c>
      <c r="I120" s="193" t="s">
        <v>142</v>
      </c>
      <c r="J120" s="194" t="s">
        <v>111</v>
      </c>
      <c r="K120" s="195" t="s">
        <v>143</v>
      </c>
      <c r="L120" s="196"/>
      <c r="M120" s="99" t="s">
        <v>1</v>
      </c>
      <c r="N120" s="100" t="s">
        <v>38</v>
      </c>
      <c r="O120" s="100" t="s">
        <v>144</v>
      </c>
      <c r="P120" s="100" t="s">
        <v>145</v>
      </c>
      <c r="Q120" s="100" t="s">
        <v>146</v>
      </c>
      <c r="R120" s="100" t="s">
        <v>147</v>
      </c>
      <c r="S120" s="100" t="s">
        <v>148</v>
      </c>
      <c r="T120" s="101" t="s">
        <v>149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150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</f>
        <v>0</v>
      </c>
      <c r="Q121" s="103"/>
      <c r="R121" s="199">
        <f>R122</f>
        <v>16.127300000000002</v>
      </c>
      <c r="S121" s="103"/>
      <c r="T121" s="200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73</v>
      </c>
      <c r="AU121" s="16" t="s">
        <v>113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73</v>
      </c>
      <c r="E122" s="205" t="s">
        <v>151</v>
      </c>
      <c r="F122" s="205" t="s">
        <v>152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P123+P132+P147+P160</f>
        <v>0</v>
      </c>
      <c r="Q122" s="210"/>
      <c r="R122" s="211">
        <f>R123+R132+R147+R160</f>
        <v>16.127300000000002</v>
      </c>
      <c r="S122" s="210"/>
      <c r="T122" s="212">
        <f>T123+T132+T147+T160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82</v>
      </c>
      <c r="AT122" s="214" t="s">
        <v>73</v>
      </c>
      <c r="AU122" s="214" t="s">
        <v>74</v>
      </c>
      <c r="AY122" s="213" t="s">
        <v>153</v>
      </c>
      <c r="BK122" s="215">
        <f>BK123+BK132+BK147+BK160</f>
        <v>0</v>
      </c>
    </row>
    <row r="123" s="12" customFormat="1" ht="22.8" customHeight="1">
      <c r="A123" s="12"/>
      <c r="B123" s="202"/>
      <c r="C123" s="203"/>
      <c r="D123" s="204" t="s">
        <v>73</v>
      </c>
      <c r="E123" s="216" t="s">
        <v>82</v>
      </c>
      <c r="F123" s="216" t="s">
        <v>154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SUM(P124:P131)</f>
        <v>0</v>
      </c>
      <c r="Q123" s="210"/>
      <c r="R123" s="211">
        <f>SUM(R124:R131)</f>
        <v>0</v>
      </c>
      <c r="S123" s="210"/>
      <c r="T123" s="212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82</v>
      </c>
      <c r="AT123" s="214" t="s">
        <v>73</v>
      </c>
      <c r="AU123" s="214" t="s">
        <v>82</v>
      </c>
      <c r="AY123" s="213" t="s">
        <v>153</v>
      </c>
      <c r="BK123" s="215">
        <f>SUM(BK124:BK131)</f>
        <v>0</v>
      </c>
    </row>
    <row r="124" s="2" customFormat="1" ht="33" customHeight="1">
      <c r="A124" s="37"/>
      <c r="B124" s="38"/>
      <c r="C124" s="218" t="s">
        <v>82</v>
      </c>
      <c r="D124" s="218" t="s">
        <v>155</v>
      </c>
      <c r="E124" s="219" t="s">
        <v>1666</v>
      </c>
      <c r="F124" s="220" t="s">
        <v>1667</v>
      </c>
      <c r="G124" s="221" t="s">
        <v>171</v>
      </c>
      <c r="H124" s="222">
        <v>58.100000000000001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39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159</v>
      </c>
      <c r="AT124" s="230" t="s">
        <v>155</v>
      </c>
      <c r="AU124" s="230" t="s">
        <v>84</v>
      </c>
      <c r="AY124" s="16" t="s">
        <v>153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82</v>
      </c>
      <c r="BK124" s="231">
        <f>ROUND(I124*H124,2)</f>
        <v>0</v>
      </c>
      <c r="BL124" s="16" t="s">
        <v>159</v>
      </c>
      <c r="BM124" s="230" t="s">
        <v>1668</v>
      </c>
    </row>
    <row r="125" s="13" customFormat="1">
      <c r="A125" s="13"/>
      <c r="B125" s="232"/>
      <c r="C125" s="233"/>
      <c r="D125" s="234" t="s">
        <v>161</v>
      </c>
      <c r="E125" s="235" t="s">
        <v>1</v>
      </c>
      <c r="F125" s="236" t="s">
        <v>1669</v>
      </c>
      <c r="G125" s="233"/>
      <c r="H125" s="237">
        <v>58.100000000000001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161</v>
      </c>
      <c r="AU125" s="243" t="s">
        <v>84</v>
      </c>
      <c r="AV125" s="13" t="s">
        <v>84</v>
      </c>
      <c r="AW125" s="13" t="s">
        <v>31</v>
      </c>
      <c r="AX125" s="13" t="s">
        <v>82</v>
      </c>
      <c r="AY125" s="243" t="s">
        <v>153</v>
      </c>
    </row>
    <row r="126" s="2" customFormat="1" ht="55.5" customHeight="1">
      <c r="A126" s="37"/>
      <c r="B126" s="38"/>
      <c r="C126" s="218" t="s">
        <v>84</v>
      </c>
      <c r="D126" s="218" t="s">
        <v>155</v>
      </c>
      <c r="E126" s="219" t="s">
        <v>214</v>
      </c>
      <c r="F126" s="220" t="s">
        <v>215</v>
      </c>
      <c r="G126" s="221" t="s">
        <v>171</v>
      </c>
      <c r="H126" s="222">
        <v>58.100000000000001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39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159</v>
      </c>
      <c r="AT126" s="230" t="s">
        <v>155</v>
      </c>
      <c r="AU126" s="230" t="s">
        <v>84</v>
      </c>
      <c r="AY126" s="16" t="s">
        <v>153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82</v>
      </c>
      <c r="BK126" s="231">
        <f>ROUND(I126*H126,2)</f>
        <v>0</v>
      </c>
      <c r="BL126" s="16" t="s">
        <v>159</v>
      </c>
      <c r="BM126" s="230" t="s">
        <v>1670</v>
      </c>
    </row>
    <row r="127" s="13" customFormat="1">
      <c r="A127" s="13"/>
      <c r="B127" s="232"/>
      <c r="C127" s="233"/>
      <c r="D127" s="234" t="s">
        <v>161</v>
      </c>
      <c r="E127" s="235" t="s">
        <v>1</v>
      </c>
      <c r="F127" s="236" t="s">
        <v>1671</v>
      </c>
      <c r="G127" s="233"/>
      <c r="H127" s="237">
        <v>58.100000000000001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161</v>
      </c>
      <c r="AU127" s="243" t="s">
        <v>84</v>
      </c>
      <c r="AV127" s="13" t="s">
        <v>84</v>
      </c>
      <c r="AW127" s="13" t="s">
        <v>31</v>
      </c>
      <c r="AX127" s="13" t="s">
        <v>82</v>
      </c>
      <c r="AY127" s="243" t="s">
        <v>153</v>
      </c>
    </row>
    <row r="128" s="2" customFormat="1" ht="33" customHeight="1">
      <c r="A128" s="37"/>
      <c r="B128" s="38"/>
      <c r="C128" s="218" t="s">
        <v>168</v>
      </c>
      <c r="D128" s="218" t="s">
        <v>155</v>
      </c>
      <c r="E128" s="219" t="s">
        <v>243</v>
      </c>
      <c r="F128" s="220" t="s">
        <v>244</v>
      </c>
      <c r="G128" s="221" t="s">
        <v>171</v>
      </c>
      <c r="H128" s="222">
        <v>58.100000000000001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39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159</v>
      </c>
      <c r="AT128" s="230" t="s">
        <v>155</v>
      </c>
      <c r="AU128" s="230" t="s">
        <v>84</v>
      </c>
      <c r="AY128" s="16" t="s">
        <v>153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82</v>
      </c>
      <c r="BK128" s="231">
        <f>ROUND(I128*H128,2)</f>
        <v>0</v>
      </c>
      <c r="BL128" s="16" t="s">
        <v>159</v>
      </c>
      <c r="BM128" s="230" t="s">
        <v>1672</v>
      </c>
    </row>
    <row r="129" s="13" customFormat="1">
      <c r="A129" s="13"/>
      <c r="B129" s="232"/>
      <c r="C129" s="233"/>
      <c r="D129" s="234" t="s">
        <v>161</v>
      </c>
      <c r="E129" s="235" t="s">
        <v>1</v>
      </c>
      <c r="F129" s="236" t="s">
        <v>1671</v>
      </c>
      <c r="G129" s="233"/>
      <c r="H129" s="237">
        <v>58.100000000000001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161</v>
      </c>
      <c r="AU129" s="243" t="s">
        <v>84</v>
      </c>
      <c r="AV129" s="13" t="s">
        <v>84</v>
      </c>
      <c r="AW129" s="13" t="s">
        <v>31</v>
      </c>
      <c r="AX129" s="13" t="s">
        <v>82</v>
      </c>
      <c r="AY129" s="243" t="s">
        <v>153</v>
      </c>
    </row>
    <row r="130" s="2" customFormat="1" ht="21.75" customHeight="1">
      <c r="A130" s="37"/>
      <c r="B130" s="38"/>
      <c r="C130" s="218" t="s">
        <v>159</v>
      </c>
      <c r="D130" s="218" t="s">
        <v>155</v>
      </c>
      <c r="E130" s="219" t="s">
        <v>1673</v>
      </c>
      <c r="F130" s="220" t="s">
        <v>1674</v>
      </c>
      <c r="G130" s="221" t="s">
        <v>260</v>
      </c>
      <c r="H130" s="222">
        <v>233.59999999999999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39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159</v>
      </c>
      <c r="AT130" s="230" t="s">
        <v>155</v>
      </c>
      <c r="AU130" s="230" t="s">
        <v>84</v>
      </c>
      <c r="AY130" s="16" t="s">
        <v>153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82</v>
      </c>
      <c r="BK130" s="231">
        <f>ROUND(I130*H130,2)</f>
        <v>0</v>
      </c>
      <c r="BL130" s="16" t="s">
        <v>159</v>
      </c>
      <c r="BM130" s="230" t="s">
        <v>1675</v>
      </c>
    </row>
    <row r="131" s="13" customFormat="1">
      <c r="A131" s="13"/>
      <c r="B131" s="232"/>
      <c r="C131" s="233"/>
      <c r="D131" s="234" t="s">
        <v>161</v>
      </c>
      <c r="E131" s="235" t="s">
        <v>1</v>
      </c>
      <c r="F131" s="236" t="s">
        <v>1676</v>
      </c>
      <c r="G131" s="233"/>
      <c r="H131" s="237">
        <v>233.59999999999999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161</v>
      </c>
      <c r="AU131" s="243" t="s">
        <v>84</v>
      </c>
      <c r="AV131" s="13" t="s">
        <v>84</v>
      </c>
      <c r="AW131" s="13" t="s">
        <v>31</v>
      </c>
      <c r="AX131" s="13" t="s">
        <v>82</v>
      </c>
      <c r="AY131" s="243" t="s">
        <v>153</v>
      </c>
    </row>
    <row r="132" s="12" customFormat="1" ht="22.8" customHeight="1">
      <c r="A132" s="12"/>
      <c r="B132" s="202"/>
      <c r="C132" s="203"/>
      <c r="D132" s="204" t="s">
        <v>73</v>
      </c>
      <c r="E132" s="216" t="s">
        <v>177</v>
      </c>
      <c r="F132" s="216" t="s">
        <v>462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SUM(P133:P146)</f>
        <v>0</v>
      </c>
      <c r="Q132" s="210"/>
      <c r="R132" s="211">
        <f>SUM(R133:R146)</f>
        <v>0.084599999999999995</v>
      </c>
      <c r="S132" s="210"/>
      <c r="T132" s="212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82</v>
      </c>
      <c r="AT132" s="214" t="s">
        <v>73</v>
      </c>
      <c r="AU132" s="214" t="s">
        <v>82</v>
      </c>
      <c r="AY132" s="213" t="s">
        <v>153</v>
      </c>
      <c r="BK132" s="215">
        <f>SUM(BK133:BK146)</f>
        <v>0</v>
      </c>
    </row>
    <row r="133" s="2" customFormat="1" ht="21.75" customHeight="1">
      <c r="A133" s="37"/>
      <c r="B133" s="38"/>
      <c r="C133" s="218" t="s">
        <v>177</v>
      </c>
      <c r="D133" s="218" t="s">
        <v>155</v>
      </c>
      <c r="E133" s="219" t="s">
        <v>1419</v>
      </c>
      <c r="F133" s="220" t="s">
        <v>1420</v>
      </c>
      <c r="G133" s="221" t="s">
        <v>260</v>
      </c>
      <c r="H133" s="222">
        <v>450.5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39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159</v>
      </c>
      <c r="AT133" s="230" t="s">
        <v>155</v>
      </c>
      <c r="AU133" s="230" t="s">
        <v>84</v>
      </c>
      <c r="AY133" s="16" t="s">
        <v>153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82</v>
      </c>
      <c r="BK133" s="231">
        <f>ROUND(I133*H133,2)</f>
        <v>0</v>
      </c>
      <c r="BL133" s="16" t="s">
        <v>159</v>
      </c>
      <c r="BM133" s="230" t="s">
        <v>1677</v>
      </c>
    </row>
    <row r="134" s="13" customFormat="1">
      <c r="A134" s="13"/>
      <c r="B134" s="232"/>
      <c r="C134" s="233"/>
      <c r="D134" s="234" t="s">
        <v>161</v>
      </c>
      <c r="E134" s="235" t="s">
        <v>1</v>
      </c>
      <c r="F134" s="236" t="s">
        <v>1678</v>
      </c>
      <c r="G134" s="233"/>
      <c r="H134" s="237">
        <v>216.90000000000001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161</v>
      </c>
      <c r="AU134" s="243" t="s">
        <v>84</v>
      </c>
      <c r="AV134" s="13" t="s">
        <v>84</v>
      </c>
      <c r="AW134" s="13" t="s">
        <v>31</v>
      </c>
      <c r="AX134" s="13" t="s">
        <v>74</v>
      </c>
      <c r="AY134" s="243" t="s">
        <v>153</v>
      </c>
    </row>
    <row r="135" s="13" customFormat="1">
      <c r="A135" s="13"/>
      <c r="B135" s="232"/>
      <c r="C135" s="233"/>
      <c r="D135" s="234" t="s">
        <v>161</v>
      </c>
      <c r="E135" s="235" t="s">
        <v>1</v>
      </c>
      <c r="F135" s="236" t="s">
        <v>1679</v>
      </c>
      <c r="G135" s="233"/>
      <c r="H135" s="237">
        <v>233.59999999999999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161</v>
      </c>
      <c r="AU135" s="243" t="s">
        <v>84</v>
      </c>
      <c r="AV135" s="13" t="s">
        <v>84</v>
      </c>
      <c r="AW135" s="13" t="s">
        <v>31</v>
      </c>
      <c r="AX135" s="13" t="s">
        <v>74</v>
      </c>
      <c r="AY135" s="243" t="s">
        <v>153</v>
      </c>
    </row>
    <row r="136" s="14" customFormat="1">
      <c r="A136" s="14"/>
      <c r="B136" s="255"/>
      <c r="C136" s="256"/>
      <c r="D136" s="234" t="s">
        <v>161</v>
      </c>
      <c r="E136" s="257" t="s">
        <v>1</v>
      </c>
      <c r="F136" s="258" t="s">
        <v>247</v>
      </c>
      <c r="G136" s="256"/>
      <c r="H136" s="259">
        <v>450.5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161</v>
      </c>
      <c r="AU136" s="265" t="s">
        <v>84</v>
      </c>
      <c r="AV136" s="14" t="s">
        <v>159</v>
      </c>
      <c r="AW136" s="14" t="s">
        <v>31</v>
      </c>
      <c r="AX136" s="14" t="s">
        <v>82</v>
      </c>
      <c r="AY136" s="265" t="s">
        <v>153</v>
      </c>
    </row>
    <row r="137" s="2" customFormat="1" ht="44.25" customHeight="1">
      <c r="A137" s="37"/>
      <c r="B137" s="38"/>
      <c r="C137" s="218" t="s">
        <v>182</v>
      </c>
      <c r="D137" s="218" t="s">
        <v>155</v>
      </c>
      <c r="E137" s="219" t="s">
        <v>1424</v>
      </c>
      <c r="F137" s="220" t="s">
        <v>1425</v>
      </c>
      <c r="G137" s="221" t="s">
        <v>260</v>
      </c>
      <c r="H137" s="222">
        <v>216.90000000000001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39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159</v>
      </c>
      <c r="AT137" s="230" t="s">
        <v>155</v>
      </c>
      <c r="AU137" s="230" t="s">
        <v>84</v>
      </c>
      <c r="AY137" s="16" t="s">
        <v>153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82</v>
      </c>
      <c r="BK137" s="231">
        <f>ROUND(I137*H137,2)</f>
        <v>0</v>
      </c>
      <c r="BL137" s="16" t="s">
        <v>159</v>
      </c>
      <c r="BM137" s="230" t="s">
        <v>1680</v>
      </c>
    </row>
    <row r="138" s="13" customFormat="1">
      <c r="A138" s="13"/>
      <c r="B138" s="232"/>
      <c r="C138" s="233"/>
      <c r="D138" s="234" t="s">
        <v>161</v>
      </c>
      <c r="E138" s="235" t="s">
        <v>1</v>
      </c>
      <c r="F138" s="236" t="s">
        <v>1681</v>
      </c>
      <c r="G138" s="233"/>
      <c r="H138" s="237">
        <v>216.90000000000001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161</v>
      </c>
      <c r="AU138" s="243" t="s">
        <v>84</v>
      </c>
      <c r="AV138" s="13" t="s">
        <v>84</v>
      </c>
      <c r="AW138" s="13" t="s">
        <v>31</v>
      </c>
      <c r="AX138" s="13" t="s">
        <v>82</v>
      </c>
      <c r="AY138" s="243" t="s">
        <v>153</v>
      </c>
    </row>
    <row r="139" s="2" customFormat="1" ht="21.75" customHeight="1">
      <c r="A139" s="37"/>
      <c r="B139" s="38"/>
      <c r="C139" s="218" t="s">
        <v>187</v>
      </c>
      <c r="D139" s="218" t="s">
        <v>155</v>
      </c>
      <c r="E139" s="219" t="s">
        <v>1428</v>
      </c>
      <c r="F139" s="220" t="s">
        <v>1429</v>
      </c>
      <c r="G139" s="221" t="s">
        <v>260</v>
      </c>
      <c r="H139" s="222">
        <v>216.90000000000001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39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159</v>
      </c>
      <c r="AT139" s="230" t="s">
        <v>155</v>
      </c>
      <c r="AU139" s="230" t="s">
        <v>84</v>
      </c>
      <c r="AY139" s="16" t="s">
        <v>153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82</v>
      </c>
      <c r="BK139" s="231">
        <f>ROUND(I139*H139,2)</f>
        <v>0</v>
      </c>
      <c r="BL139" s="16" t="s">
        <v>159</v>
      </c>
      <c r="BM139" s="230" t="s">
        <v>1682</v>
      </c>
    </row>
    <row r="140" s="13" customFormat="1">
      <c r="A140" s="13"/>
      <c r="B140" s="232"/>
      <c r="C140" s="233"/>
      <c r="D140" s="234" t="s">
        <v>161</v>
      </c>
      <c r="E140" s="235" t="s">
        <v>1</v>
      </c>
      <c r="F140" s="236" t="s">
        <v>1681</v>
      </c>
      <c r="G140" s="233"/>
      <c r="H140" s="237">
        <v>216.90000000000001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161</v>
      </c>
      <c r="AU140" s="243" t="s">
        <v>84</v>
      </c>
      <c r="AV140" s="13" t="s">
        <v>84</v>
      </c>
      <c r="AW140" s="13" t="s">
        <v>31</v>
      </c>
      <c r="AX140" s="13" t="s">
        <v>82</v>
      </c>
      <c r="AY140" s="243" t="s">
        <v>153</v>
      </c>
    </row>
    <row r="141" s="2" customFormat="1" ht="21.75" customHeight="1">
      <c r="A141" s="37"/>
      <c r="B141" s="38"/>
      <c r="C141" s="218" t="s">
        <v>192</v>
      </c>
      <c r="D141" s="218" t="s">
        <v>155</v>
      </c>
      <c r="E141" s="219" t="s">
        <v>1431</v>
      </c>
      <c r="F141" s="220" t="s">
        <v>1432</v>
      </c>
      <c r="G141" s="221" t="s">
        <v>260</v>
      </c>
      <c r="H141" s="222">
        <v>216.90000000000001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39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159</v>
      </c>
      <c r="AT141" s="230" t="s">
        <v>155</v>
      </c>
      <c r="AU141" s="230" t="s">
        <v>84</v>
      </c>
      <c r="AY141" s="16" t="s">
        <v>153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82</v>
      </c>
      <c r="BK141" s="231">
        <f>ROUND(I141*H141,2)</f>
        <v>0</v>
      </c>
      <c r="BL141" s="16" t="s">
        <v>159</v>
      </c>
      <c r="BM141" s="230" t="s">
        <v>1683</v>
      </c>
    </row>
    <row r="142" s="13" customFormat="1">
      <c r="A142" s="13"/>
      <c r="B142" s="232"/>
      <c r="C142" s="233"/>
      <c r="D142" s="234" t="s">
        <v>161</v>
      </c>
      <c r="E142" s="235" t="s">
        <v>1</v>
      </c>
      <c r="F142" s="236" t="s">
        <v>1681</v>
      </c>
      <c r="G142" s="233"/>
      <c r="H142" s="237">
        <v>216.90000000000001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161</v>
      </c>
      <c r="AU142" s="243" t="s">
        <v>84</v>
      </c>
      <c r="AV142" s="13" t="s">
        <v>84</v>
      </c>
      <c r="AW142" s="13" t="s">
        <v>31</v>
      </c>
      <c r="AX142" s="13" t="s">
        <v>82</v>
      </c>
      <c r="AY142" s="243" t="s">
        <v>153</v>
      </c>
    </row>
    <row r="143" s="2" customFormat="1" ht="44.25" customHeight="1">
      <c r="A143" s="37"/>
      <c r="B143" s="38"/>
      <c r="C143" s="218" t="s">
        <v>196</v>
      </c>
      <c r="D143" s="218" t="s">
        <v>155</v>
      </c>
      <c r="E143" s="219" t="s">
        <v>1434</v>
      </c>
      <c r="F143" s="220" t="s">
        <v>1435</v>
      </c>
      <c r="G143" s="221" t="s">
        <v>260</v>
      </c>
      <c r="H143" s="222">
        <v>216.90000000000001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39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159</v>
      </c>
      <c r="AT143" s="230" t="s">
        <v>155</v>
      </c>
      <c r="AU143" s="230" t="s">
        <v>84</v>
      </c>
      <c r="AY143" s="16" t="s">
        <v>153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82</v>
      </c>
      <c r="BK143" s="231">
        <f>ROUND(I143*H143,2)</f>
        <v>0</v>
      </c>
      <c r="BL143" s="16" t="s">
        <v>159</v>
      </c>
      <c r="BM143" s="230" t="s">
        <v>1684</v>
      </c>
    </row>
    <row r="144" s="13" customFormat="1">
      <c r="A144" s="13"/>
      <c r="B144" s="232"/>
      <c r="C144" s="233"/>
      <c r="D144" s="234" t="s">
        <v>161</v>
      </c>
      <c r="E144" s="235" t="s">
        <v>1</v>
      </c>
      <c r="F144" s="236" t="s">
        <v>1681</v>
      </c>
      <c r="G144" s="233"/>
      <c r="H144" s="237">
        <v>216.90000000000001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161</v>
      </c>
      <c r="AU144" s="243" t="s">
        <v>84</v>
      </c>
      <c r="AV144" s="13" t="s">
        <v>84</v>
      </c>
      <c r="AW144" s="13" t="s">
        <v>31</v>
      </c>
      <c r="AX144" s="13" t="s">
        <v>82</v>
      </c>
      <c r="AY144" s="243" t="s">
        <v>153</v>
      </c>
    </row>
    <row r="145" s="2" customFormat="1" ht="21.75" customHeight="1">
      <c r="A145" s="37"/>
      <c r="B145" s="38"/>
      <c r="C145" s="218" t="s">
        <v>202</v>
      </c>
      <c r="D145" s="218" t="s">
        <v>155</v>
      </c>
      <c r="E145" s="219" t="s">
        <v>1685</v>
      </c>
      <c r="F145" s="220" t="s">
        <v>1686</v>
      </c>
      <c r="G145" s="221" t="s">
        <v>287</v>
      </c>
      <c r="H145" s="222">
        <v>23.5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39</v>
      </c>
      <c r="O145" s="90"/>
      <c r="P145" s="228">
        <f>O145*H145</f>
        <v>0</v>
      </c>
      <c r="Q145" s="228">
        <v>0.0035999999999999999</v>
      </c>
      <c r="R145" s="228">
        <f>Q145*H145</f>
        <v>0.084599999999999995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159</v>
      </c>
      <c r="AT145" s="230" t="s">
        <v>155</v>
      </c>
      <c r="AU145" s="230" t="s">
        <v>84</v>
      </c>
      <c r="AY145" s="16" t="s">
        <v>153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82</v>
      </c>
      <c r="BK145" s="231">
        <f>ROUND(I145*H145,2)</f>
        <v>0</v>
      </c>
      <c r="BL145" s="16" t="s">
        <v>159</v>
      </c>
      <c r="BM145" s="230" t="s">
        <v>1687</v>
      </c>
    </row>
    <row r="146" s="13" customFormat="1">
      <c r="A146" s="13"/>
      <c r="B146" s="232"/>
      <c r="C146" s="233"/>
      <c r="D146" s="234" t="s">
        <v>161</v>
      </c>
      <c r="E146" s="235" t="s">
        <v>1</v>
      </c>
      <c r="F146" s="236" t="s">
        <v>1688</v>
      </c>
      <c r="G146" s="233"/>
      <c r="H146" s="237">
        <v>23.5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161</v>
      </c>
      <c r="AU146" s="243" t="s">
        <v>84</v>
      </c>
      <c r="AV146" s="13" t="s">
        <v>84</v>
      </c>
      <c r="AW146" s="13" t="s">
        <v>31</v>
      </c>
      <c r="AX146" s="13" t="s">
        <v>82</v>
      </c>
      <c r="AY146" s="243" t="s">
        <v>153</v>
      </c>
    </row>
    <row r="147" s="12" customFormat="1" ht="22.8" customHeight="1">
      <c r="A147" s="12"/>
      <c r="B147" s="202"/>
      <c r="C147" s="203"/>
      <c r="D147" s="204" t="s">
        <v>73</v>
      </c>
      <c r="E147" s="216" t="s">
        <v>196</v>
      </c>
      <c r="F147" s="216" t="s">
        <v>501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SUM(P148:P159)</f>
        <v>0</v>
      </c>
      <c r="Q147" s="210"/>
      <c r="R147" s="211">
        <f>SUM(R148:R159)</f>
        <v>16.042700000000004</v>
      </c>
      <c r="S147" s="210"/>
      <c r="T147" s="212">
        <f>SUM(T148:T159)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82</v>
      </c>
      <c r="AT147" s="214" t="s">
        <v>73</v>
      </c>
      <c r="AU147" s="214" t="s">
        <v>82</v>
      </c>
      <c r="AY147" s="213" t="s">
        <v>153</v>
      </c>
      <c r="BK147" s="215">
        <f>SUM(BK148:BK159)</f>
        <v>0</v>
      </c>
    </row>
    <row r="148" s="2" customFormat="1" ht="16.5" customHeight="1">
      <c r="A148" s="37"/>
      <c r="B148" s="38"/>
      <c r="C148" s="244" t="s">
        <v>206</v>
      </c>
      <c r="D148" s="244" t="s">
        <v>207</v>
      </c>
      <c r="E148" s="245" t="s">
        <v>1689</v>
      </c>
      <c r="F148" s="246" t="s">
        <v>1690</v>
      </c>
      <c r="G148" s="247" t="s">
        <v>199</v>
      </c>
      <c r="H148" s="248">
        <v>2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39</v>
      </c>
      <c r="O148" s="90"/>
      <c r="P148" s="228">
        <f>O148*H148</f>
        <v>0</v>
      </c>
      <c r="Q148" s="228">
        <v>0.0020999999999999999</v>
      </c>
      <c r="R148" s="228">
        <f>Q148*H148</f>
        <v>0.0041999999999999997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192</v>
      </c>
      <c r="AT148" s="230" t="s">
        <v>207</v>
      </c>
      <c r="AU148" s="230" t="s">
        <v>84</v>
      </c>
      <c r="AY148" s="16" t="s">
        <v>153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82</v>
      </c>
      <c r="BK148" s="231">
        <f>ROUND(I148*H148,2)</f>
        <v>0</v>
      </c>
      <c r="BL148" s="16" t="s">
        <v>159</v>
      </c>
      <c r="BM148" s="230" t="s">
        <v>1691</v>
      </c>
    </row>
    <row r="149" s="13" customFormat="1">
      <c r="A149" s="13"/>
      <c r="B149" s="232"/>
      <c r="C149" s="233"/>
      <c r="D149" s="234" t="s">
        <v>161</v>
      </c>
      <c r="E149" s="235" t="s">
        <v>1</v>
      </c>
      <c r="F149" s="236" t="s">
        <v>1692</v>
      </c>
      <c r="G149" s="233"/>
      <c r="H149" s="237">
        <v>2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161</v>
      </c>
      <c r="AU149" s="243" t="s">
        <v>84</v>
      </c>
      <c r="AV149" s="13" t="s">
        <v>84</v>
      </c>
      <c r="AW149" s="13" t="s">
        <v>31</v>
      </c>
      <c r="AX149" s="13" t="s">
        <v>82</v>
      </c>
      <c r="AY149" s="243" t="s">
        <v>153</v>
      </c>
    </row>
    <row r="150" s="2" customFormat="1" ht="44.25" customHeight="1">
      <c r="A150" s="37"/>
      <c r="B150" s="38"/>
      <c r="C150" s="218" t="s">
        <v>213</v>
      </c>
      <c r="D150" s="218" t="s">
        <v>155</v>
      </c>
      <c r="E150" s="219" t="s">
        <v>1456</v>
      </c>
      <c r="F150" s="220" t="s">
        <v>1457</v>
      </c>
      <c r="G150" s="221" t="s">
        <v>287</v>
      </c>
      <c r="H150" s="222">
        <v>81.5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39</v>
      </c>
      <c r="O150" s="90"/>
      <c r="P150" s="228">
        <f>O150*H150</f>
        <v>0</v>
      </c>
      <c r="Q150" s="228">
        <v>0.15540000000000001</v>
      </c>
      <c r="R150" s="228">
        <f>Q150*H150</f>
        <v>12.665100000000001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159</v>
      </c>
      <c r="AT150" s="230" t="s">
        <v>155</v>
      </c>
      <c r="AU150" s="230" t="s">
        <v>84</v>
      </c>
      <c r="AY150" s="16" t="s">
        <v>153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82</v>
      </c>
      <c r="BK150" s="231">
        <f>ROUND(I150*H150,2)</f>
        <v>0</v>
      </c>
      <c r="BL150" s="16" t="s">
        <v>159</v>
      </c>
      <c r="BM150" s="230" t="s">
        <v>1693</v>
      </c>
    </row>
    <row r="151" s="13" customFormat="1">
      <c r="A151" s="13"/>
      <c r="B151" s="232"/>
      <c r="C151" s="233"/>
      <c r="D151" s="234" t="s">
        <v>161</v>
      </c>
      <c r="E151" s="235" t="s">
        <v>1</v>
      </c>
      <c r="F151" s="236" t="s">
        <v>1694</v>
      </c>
      <c r="G151" s="233"/>
      <c r="H151" s="237">
        <v>81.5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161</v>
      </c>
      <c r="AU151" s="243" t="s">
        <v>84</v>
      </c>
      <c r="AV151" s="13" t="s">
        <v>84</v>
      </c>
      <c r="AW151" s="13" t="s">
        <v>31</v>
      </c>
      <c r="AX151" s="13" t="s">
        <v>82</v>
      </c>
      <c r="AY151" s="243" t="s">
        <v>153</v>
      </c>
    </row>
    <row r="152" s="2" customFormat="1" ht="16.5" customHeight="1">
      <c r="A152" s="37"/>
      <c r="B152" s="38"/>
      <c r="C152" s="244" t="s">
        <v>218</v>
      </c>
      <c r="D152" s="244" t="s">
        <v>207</v>
      </c>
      <c r="E152" s="245" t="s">
        <v>1460</v>
      </c>
      <c r="F152" s="246" t="s">
        <v>1461</v>
      </c>
      <c r="G152" s="247" t="s">
        <v>287</v>
      </c>
      <c r="H152" s="248">
        <v>68</v>
      </c>
      <c r="I152" s="249"/>
      <c r="J152" s="250">
        <f>ROUND(I152*H152,2)</f>
        <v>0</v>
      </c>
      <c r="K152" s="251"/>
      <c r="L152" s="252"/>
      <c r="M152" s="253" t="s">
        <v>1</v>
      </c>
      <c r="N152" s="254" t="s">
        <v>39</v>
      </c>
      <c r="O152" s="90"/>
      <c r="P152" s="228">
        <f>O152*H152</f>
        <v>0</v>
      </c>
      <c r="Q152" s="228">
        <v>0.040000000000000001</v>
      </c>
      <c r="R152" s="228">
        <f>Q152*H152</f>
        <v>2.7200000000000002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192</v>
      </c>
      <c r="AT152" s="230" t="s">
        <v>207</v>
      </c>
      <c r="AU152" s="230" t="s">
        <v>84</v>
      </c>
      <c r="AY152" s="16" t="s">
        <v>153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82</v>
      </c>
      <c r="BK152" s="231">
        <f>ROUND(I152*H152,2)</f>
        <v>0</v>
      </c>
      <c r="BL152" s="16" t="s">
        <v>159</v>
      </c>
      <c r="BM152" s="230" t="s">
        <v>1695</v>
      </c>
    </row>
    <row r="153" s="13" customFormat="1">
      <c r="A153" s="13"/>
      <c r="B153" s="232"/>
      <c r="C153" s="233"/>
      <c r="D153" s="234" t="s">
        <v>161</v>
      </c>
      <c r="E153" s="235" t="s">
        <v>1</v>
      </c>
      <c r="F153" s="236" t="s">
        <v>1696</v>
      </c>
      <c r="G153" s="233"/>
      <c r="H153" s="237">
        <v>68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161</v>
      </c>
      <c r="AU153" s="243" t="s">
        <v>84</v>
      </c>
      <c r="AV153" s="13" t="s">
        <v>84</v>
      </c>
      <c r="AW153" s="13" t="s">
        <v>31</v>
      </c>
      <c r="AX153" s="13" t="s">
        <v>82</v>
      </c>
      <c r="AY153" s="243" t="s">
        <v>153</v>
      </c>
    </row>
    <row r="154" s="2" customFormat="1" ht="21.75" customHeight="1">
      <c r="A154" s="37"/>
      <c r="B154" s="38"/>
      <c r="C154" s="244" t="s">
        <v>223</v>
      </c>
      <c r="D154" s="244" t="s">
        <v>207</v>
      </c>
      <c r="E154" s="245" t="s">
        <v>1697</v>
      </c>
      <c r="F154" s="246" t="s">
        <v>1698</v>
      </c>
      <c r="G154" s="247" t="s">
        <v>287</v>
      </c>
      <c r="H154" s="248">
        <v>13.5</v>
      </c>
      <c r="I154" s="249"/>
      <c r="J154" s="250">
        <f>ROUND(I154*H154,2)</f>
        <v>0</v>
      </c>
      <c r="K154" s="251"/>
      <c r="L154" s="252"/>
      <c r="M154" s="253" t="s">
        <v>1</v>
      </c>
      <c r="N154" s="254" t="s">
        <v>39</v>
      </c>
      <c r="O154" s="90"/>
      <c r="P154" s="228">
        <f>O154*H154</f>
        <v>0</v>
      </c>
      <c r="Q154" s="228">
        <v>0.048399999999999999</v>
      </c>
      <c r="R154" s="228">
        <f>Q154*H154</f>
        <v>0.65339999999999998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192</v>
      </c>
      <c r="AT154" s="230" t="s">
        <v>207</v>
      </c>
      <c r="AU154" s="230" t="s">
        <v>84</v>
      </c>
      <c r="AY154" s="16" t="s">
        <v>153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82</v>
      </c>
      <c r="BK154" s="231">
        <f>ROUND(I154*H154,2)</f>
        <v>0</v>
      </c>
      <c r="BL154" s="16" t="s">
        <v>159</v>
      </c>
      <c r="BM154" s="230" t="s">
        <v>1699</v>
      </c>
    </row>
    <row r="155" s="13" customFormat="1">
      <c r="A155" s="13"/>
      <c r="B155" s="232"/>
      <c r="C155" s="233"/>
      <c r="D155" s="234" t="s">
        <v>161</v>
      </c>
      <c r="E155" s="235" t="s">
        <v>1</v>
      </c>
      <c r="F155" s="236" t="s">
        <v>1700</v>
      </c>
      <c r="G155" s="233"/>
      <c r="H155" s="237">
        <v>13.5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161</v>
      </c>
      <c r="AU155" s="243" t="s">
        <v>84</v>
      </c>
      <c r="AV155" s="13" t="s">
        <v>84</v>
      </c>
      <c r="AW155" s="13" t="s">
        <v>31</v>
      </c>
      <c r="AX155" s="13" t="s">
        <v>82</v>
      </c>
      <c r="AY155" s="243" t="s">
        <v>153</v>
      </c>
    </row>
    <row r="156" s="2" customFormat="1" ht="21.75" customHeight="1">
      <c r="A156" s="37"/>
      <c r="B156" s="38"/>
      <c r="C156" s="218" t="s">
        <v>8</v>
      </c>
      <c r="D156" s="218" t="s">
        <v>155</v>
      </c>
      <c r="E156" s="219" t="s">
        <v>1701</v>
      </c>
      <c r="F156" s="220" t="s">
        <v>1702</v>
      </c>
      <c r="G156" s="221" t="s">
        <v>287</v>
      </c>
      <c r="H156" s="222">
        <v>23.5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39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159</v>
      </c>
      <c r="AT156" s="230" t="s">
        <v>155</v>
      </c>
      <c r="AU156" s="230" t="s">
        <v>84</v>
      </c>
      <c r="AY156" s="16" t="s">
        <v>153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82</v>
      </c>
      <c r="BK156" s="231">
        <f>ROUND(I156*H156,2)</f>
        <v>0</v>
      </c>
      <c r="BL156" s="16" t="s">
        <v>159</v>
      </c>
      <c r="BM156" s="230" t="s">
        <v>1703</v>
      </c>
    </row>
    <row r="157" s="13" customFormat="1">
      <c r="A157" s="13"/>
      <c r="B157" s="232"/>
      <c r="C157" s="233"/>
      <c r="D157" s="234" t="s">
        <v>161</v>
      </c>
      <c r="E157" s="235" t="s">
        <v>1</v>
      </c>
      <c r="F157" s="236" t="s">
        <v>1688</v>
      </c>
      <c r="G157" s="233"/>
      <c r="H157" s="237">
        <v>23.5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161</v>
      </c>
      <c r="AU157" s="243" t="s">
        <v>84</v>
      </c>
      <c r="AV157" s="13" t="s">
        <v>84</v>
      </c>
      <c r="AW157" s="13" t="s">
        <v>31</v>
      </c>
      <c r="AX157" s="13" t="s">
        <v>82</v>
      </c>
      <c r="AY157" s="243" t="s">
        <v>153</v>
      </c>
    </row>
    <row r="158" s="2" customFormat="1" ht="16.5" customHeight="1">
      <c r="A158" s="37"/>
      <c r="B158" s="38"/>
      <c r="C158" s="218" t="s">
        <v>232</v>
      </c>
      <c r="D158" s="218" t="s">
        <v>155</v>
      </c>
      <c r="E158" s="219" t="s">
        <v>1472</v>
      </c>
      <c r="F158" s="220" t="s">
        <v>1473</v>
      </c>
      <c r="G158" s="221" t="s">
        <v>526</v>
      </c>
      <c r="H158" s="222">
        <v>2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39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159</v>
      </c>
      <c r="AT158" s="230" t="s">
        <v>155</v>
      </c>
      <c r="AU158" s="230" t="s">
        <v>84</v>
      </c>
      <c r="AY158" s="16" t="s">
        <v>153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82</v>
      </c>
      <c r="BK158" s="231">
        <f>ROUND(I158*H158,2)</f>
        <v>0</v>
      </c>
      <c r="BL158" s="16" t="s">
        <v>159</v>
      </c>
      <c r="BM158" s="230" t="s">
        <v>1704</v>
      </c>
    </row>
    <row r="159" s="13" customFormat="1">
      <c r="A159" s="13"/>
      <c r="B159" s="232"/>
      <c r="C159" s="233"/>
      <c r="D159" s="234" t="s">
        <v>161</v>
      </c>
      <c r="E159" s="235" t="s">
        <v>1</v>
      </c>
      <c r="F159" s="236" t="s">
        <v>84</v>
      </c>
      <c r="G159" s="233"/>
      <c r="H159" s="237">
        <v>2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161</v>
      </c>
      <c r="AU159" s="243" t="s">
        <v>84</v>
      </c>
      <c r="AV159" s="13" t="s">
        <v>84</v>
      </c>
      <c r="AW159" s="13" t="s">
        <v>31</v>
      </c>
      <c r="AX159" s="13" t="s">
        <v>82</v>
      </c>
      <c r="AY159" s="243" t="s">
        <v>153</v>
      </c>
    </row>
    <row r="160" s="12" customFormat="1" ht="22.8" customHeight="1">
      <c r="A160" s="12"/>
      <c r="B160" s="202"/>
      <c r="C160" s="203"/>
      <c r="D160" s="204" t="s">
        <v>73</v>
      </c>
      <c r="E160" s="216" t="s">
        <v>621</v>
      </c>
      <c r="F160" s="216" t="s">
        <v>622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P161</f>
        <v>0</v>
      </c>
      <c r="Q160" s="210"/>
      <c r="R160" s="211">
        <f>R161</f>
        <v>0</v>
      </c>
      <c r="S160" s="210"/>
      <c r="T160" s="21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82</v>
      </c>
      <c r="AT160" s="214" t="s">
        <v>73</v>
      </c>
      <c r="AU160" s="214" t="s">
        <v>82</v>
      </c>
      <c r="AY160" s="213" t="s">
        <v>153</v>
      </c>
      <c r="BK160" s="215">
        <f>BK161</f>
        <v>0</v>
      </c>
    </row>
    <row r="161" s="2" customFormat="1" ht="44.25" customHeight="1">
      <c r="A161" s="37"/>
      <c r="B161" s="38"/>
      <c r="C161" s="218" t="s">
        <v>237</v>
      </c>
      <c r="D161" s="218" t="s">
        <v>155</v>
      </c>
      <c r="E161" s="219" t="s">
        <v>1475</v>
      </c>
      <c r="F161" s="220" t="s">
        <v>1476</v>
      </c>
      <c r="G161" s="221" t="s">
        <v>210</v>
      </c>
      <c r="H161" s="222">
        <v>16.126999999999999</v>
      </c>
      <c r="I161" s="223"/>
      <c r="J161" s="224">
        <f>ROUND(I161*H161,2)</f>
        <v>0</v>
      </c>
      <c r="K161" s="225"/>
      <c r="L161" s="43"/>
      <c r="M161" s="273" t="s">
        <v>1</v>
      </c>
      <c r="N161" s="274" t="s">
        <v>39</v>
      </c>
      <c r="O161" s="275"/>
      <c r="P161" s="276">
        <f>O161*H161</f>
        <v>0</v>
      </c>
      <c r="Q161" s="276">
        <v>0</v>
      </c>
      <c r="R161" s="276">
        <f>Q161*H161</f>
        <v>0</v>
      </c>
      <c r="S161" s="276">
        <v>0</v>
      </c>
      <c r="T161" s="27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159</v>
      </c>
      <c r="AT161" s="230" t="s">
        <v>155</v>
      </c>
      <c r="AU161" s="230" t="s">
        <v>84</v>
      </c>
      <c r="AY161" s="16" t="s">
        <v>153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82</v>
      </c>
      <c r="BK161" s="231">
        <f>ROUND(I161*H161,2)</f>
        <v>0</v>
      </c>
      <c r="BL161" s="16" t="s">
        <v>159</v>
      </c>
      <c r="BM161" s="230" t="s">
        <v>1705</v>
      </c>
    </row>
    <row r="162" s="2" customFormat="1" ht="6.96" customHeight="1">
      <c r="A162" s="37"/>
      <c r="B162" s="65"/>
      <c r="C162" s="66"/>
      <c r="D162" s="66"/>
      <c r="E162" s="66"/>
      <c r="F162" s="66"/>
      <c r="G162" s="66"/>
      <c r="H162" s="66"/>
      <c r="I162" s="66"/>
      <c r="J162" s="66"/>
      <c r="K162" s="66"/>
      <c r="L162" s="43"/>
      <c r="M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</sheetData>
  <sheetProtection sheet="1" autoFilter="0" formatColumns="0" formatRows="0" objects="1" scenarios="1" spinCount="100000" saltValue="w6FI1V0Sz7xAKDNlwf9o9Dcb1GptD9EG91AgYmBPkqdJtVgqNNmY0sjiB/mi5iXTB+DqNYTsoNgE0l2qfpsY4Q==" hashValue="u+UFAV/jxylfN61l2K4WUsZVl0dtuzL+j6vR/v40e4bydX9+Y8IFLFRsyYEm4qnpGPUxYub4GQC9jaC6ujD4zw==" algorithmName="SHA-512" password="CC35"/>
  <autoFilter ref="C120:K16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2021-03-15T13:20:28Z</dcterms:created>
  <dcterms:modified xsi:type="dcterms:W3CDTF">2021-03-15T13:20:37Z</dcterms:modified>
</cp:coreProperties>
</file>