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P:\Frydek_Mistek\VS Čapka\PD\"/>
    </mc:Choice>
  </mc:AlternateContent>
  <xr:revisionPtr revIDLastSave="0" documentId="13_ncr:1_{9CA9F75B-F0AE-49BA-8316-482101387881}" xr6:coauthVersionLast="47" xr6:coauthVersionMax="47" xr10:uidLastSave="{00000000-0000-0000-0000-000000000000}"/>
  <bookViews>
    <workbookView xWindow="-120" yWindow="-120" windowWidth="29040" windowHeight="17790" xr2:uid="{00000000-000D-0000-FFFF-FFFF00000000}"/>
  </bookViews>
  <sheets>
    <sheet name="Krycí list" sheetId="4" r:id="rId1"/>
    <sheet name="Rozpocet" sheetId="6" r:id="rId2"/>
  </sheets>
  <externalReferences>
    <externalReference r:id="rId3"/>
  </externalReferences>
  <definedNames>
    <definedName name="_BPK1">[1]Položky!#REF!</definedName>
    <definedName name="_BPK2">[1]Položky!#REF!</definedName>
    <definedName name="_BPK3">[1]Položky!#REF!</definedName>
    <definedName name="cisloobjektu" localSheetId="0">'Krycí list'!$A$4</definedName>
    <definedName name="cisloobjektu">'[1]Krycí list'!$A$4</definedName>
    <definedName name="cislostavby" localSheetId="0">'Krycí list'!$A$6</definedName>
    <definedName name="cislostavby">'[1]Krycí list'!$A$6</definedName>
    <definedName name="Datum">'Krycí list'!$B$27</definedName>
    <definedName name="Dodavka">[1]Rekapitulace!$G$14</definedName>
    <definedName name="Dodavka0">[1]Položky!#REF!</definedName>
    <definedName name="HSV">[1]Rekapitulace!$E$14</definedName>
    <definedName name="HSV0">[1]Položky!#REF!</definedName>
    <definedName name="HZS">[1]Rekapitulace!$I$14</definedName>
    <definedName name="HZS0">[1]Položky!#REF!</definedName>
    <definedName name="JKSO">'Krycí list'!$F$4</definedName>
    <definedName name="MJ">'Krycí list'!$G$4</definedName>
    <definedName name="Mont">[1]Rekapitulace!$H$14</definedName>
    <definedName name="Montaz0">[1]Položky!#REF!</definedName>
    <definedName name="nazevobjektu" localSheetId="0">'Krycí list'!$C$4</definedName>
    <definedName name="nazevobjektu">'[1]Krycí list'!$C$4</definedName>
    <definedName name="nazevstavby" localSheetId="0">'Krycí list'!$C$6</definedName>
    <definedName name="nazevstavby">'[1]Krycí list'!$C$6</definedName>
    <definedName name="_xlnm.Print_Titles" localSheetId="1">Rozpocet!$1:$7</definedName>
    <definedName name="Objednatel">'Krycí list'!$C$8</definedName>
    <definedName name="_xlnm.Print_Area" localSheetId="0">'Krycí list'!$A$1:$F$43</definedName>
    <definedName name="_xlnm.Print_Area" localSheetId="1">Rozpocet!$A$1:$H$109</definedName>
    <definedName name="PocetMJ">'Krycí list'!$G$7</definedName>
    <definedName name="Poznamka">'Krycí list'!$B$37</definedName>
    <definedName name="Projektant">'Krycí list'!$C$7</definedName>
    <definedName name="PSV">[1]Rekapitulace!$F$14</definedName>
    <definedName name="PSV0">[1]Položky!#REF!</definedName>
    <definedName name="Typ">[1]Položky!#REF!</definedName>
    <definedName name="VRN">[1]Rekapitulace!$H$27</definedName>
    <definedName name="VRNKc">[1]Rekapitulace!#REF!</definedName>
    <definedName name="VRNnazev">[1]Rekapitulace!#REF!</definedName>
    <definedName name="VRNproc">[1]Rekapitulace!#REF!</definedName>
    <definedName name="VRNzakl">[1]Rekapitulace!#REF!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1" i="6" l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C85" i="6"/>
  <c r="E85" i="6"/>
  <c r="F85" i="6"/>
  <c r="H85" i="6"/>
  <c r="C86" i="6"/>
  <c r="E86" i="6"/>
  <c r="F86" i="6"/>
  <c r="H86" i="6"/>
  <c r="C74" i="6"/>
  <c r="E74" i="6"/>
  <c r="F74" i="6"/>
  <c r="H74" i="6"/>
  <c r="C75" i="6"/>
  <c r="E75" i="6"/>
  <c r="F75" i="6"/>
  <c r="H75" i="6"/>
  <c r="C76" i="6"/>
  <c r="E76" i="6"/>
  <c r="F76" i="6"/>
  <c r="H76" i="6" s="1"/>
  <c r="C77" i="6"/>
  <c r="E77" i="6"/>
  <c r="F77" i="6"/>
  <c r="H77" i="6" s="1"/>
  <c r="C78" i="6"/>
  <c r="E78" i="6"/>
  <c r="F78" i="6"/>
  <c r="H78" i="6" s="1"/>
  <c r="C79" i="6"/>
  <c r="E79" i="6"/>
  <c r="F79" i="6"/>
  <c r="H79" i="6"/>
  <c r="C80" i="6"/>
  <c r="E80" i="6"/>
  <c r="F80" i="6"/>
  <c r="H80" i="6"/>
  <c r="C81" i="6"/>
  <c r="E81" i="6"/>
  <c r="F81" i="6"/>
  <c r="H81" i="6" s="1"/>
  <c r="C82" i="6"/>
  <c r="E82" i="6"/>
  <c r="F82" i="6"/>
  <c r="H82" i="6"/>
  <c r="C83" i="6"/>
  <c r="E83" i="6"/>
  <c r="F83" i="6"/>
  <c r="H83" i="6"/>
  <c r="C84" i="6"/>
  <c r="E84" i="6"/>
  <c r="F84" i="6"/>
  <c r="H84" i="6" s="1"/>
  <c r="H53" i="6"/>
  <c r="H47" i="6"/>
  <c r="H48" i="6"/>
  <c r="H42" i="6"/>
  <c r="H25" i="6" l="1"/>
  <c r="H29" i="6"/>
  <c r="H28" i="6"/>
  <c r="H14" i="6" l="1"/>
  <c r="H15" i="6"/>
  <c r="H54" i="6" l="1"/>
  <c r="C70" i="6"/>
  <c r="E70" i="6"/>
  <c r="F70" i="6"/>
  <c r="C71" i="6"/>
  <c r="E71" i="6"/>
  <c r="F71" i="6"/>
  <c r="C72" i="6"/>
  <c r="E72" i="6"/>
  <c r="F72" i="6"/>
  <c r="H72" i="6" s="1"/>
  <c r="C73" i="6"/>
  <c r="E73" i="6"/>
  <c r="F73" i="6"/>
  <c r="H73" i="6" s="1"/>
  <c r="C87" i="6"/>
  <c r="E87" i="6"/>
  <c r="F87" i="6"/>
  <c r="H87" i="6" s="1"/>
  <c r="C88" i="6"/>
  <c r="E88" i="6"/>
  <c r="F88" i="6"/>
  <c r="H88" i="6" s="1"/>
  <c r="C89" i="6"/>
  <c r="E89" i="6"/>
  <c r="F89" i="6"/>
  <c r="H89" i="6" s="1"/>
  <c r="A33" i="6"/>
  <c r="A34" i="6" s="1"/>
  <c r="H33" i="6"/>
  <c r="H49" i="6"/>
  <c r="H60" i="6"/>
  <c r="H52" i="6"/>
  <c r="H44" i="6"/>
  <c r="H57" i="6"/>
  <c r="H56" i="6"/>
  <c r="H96" i="6"/>
  <c r="H65" i="6"/>
  <c r="H95" i="6"/>
  <c r="H94" i="6"/>
  <c r="H64" i="6"/>
  <c r="H63" i="6"/>
  <c r="H97" i="6"/>
  <c r="H45" i="6"/>
  <c r="H46" i="6"/>
  <c r="H43" i="6"/>
  <c r="H40" i="6"/>
  <c r="H62" i="6"/>
  <c r="H34" i="6"/>
  <c r="H27" i="6"/>
  <c r="H26" i="6"/>
  <c r="H12" i="6" l="1"/>
  <c r="H13" i="6"/>
  <c r="H11" i="6"/>
  <c r="A102" i="6"/>
  <c r="A103" i="6" s="1"/>
  <c r="A104" i="6" s="1"/>
  <c r="A105" i="6" s="1"/>
  <c r="A106" i="6" s="1"/>
  <c r="A107" i="6" s="1"/>
  <c r="A108" i="6" s="1"/>
  <c r="F69" i="6"/>
  <c r="H92" i="6"/>
  <c r="H32" i="6"/>
  <c r="H35" i="6" s="1"/>
  <c r="H20" i="6"/>
  <c r="H21" i="6"/>
  <c r="H22" i="6"/>
  <c r="H23" i="6"/>
  <c r="H24" i="6"/>
  <c r="H61" i="6"/>
  <c r="H16" i="6"/>
  <c r="A11" i="6"/>
  <c r="A12" i="6" s="1"/>
  <c r="A13" i="6" s="1"/>
  <c r="A14" i="6" s="1"/>
  <c r="A15" i="6" s="1"/>
  <c r="A16" i="6" s="1"/>
  <c r="A20" i="6"/>
  <c r="A21" i="6" s="1"/>
  <c r="A22" i="6" s="1"/>
  <c r="A23" i="6" s="1"/>
  <c r="A24" i="6" s="1"/>
  <c r="A25" i="6" s="1"/>
  <c r="A26" i="6" s="1"/>
  <c r="A27" i="6" s="1"/>
  <c r="A28" i="6" s="1"/>
  <c r="A29" i="6" s="1"/>
  <c r="H102" i="6" l="1"/>
  <c r="H91" i="6" l="1"/>
  <c r="H106" i="6" l="1"/>
  <c r="H59" i="6"/>
  <c r="H55" i="6"/>
  <c r="H10" i="6"/>
  <c r="H17" i="6" l="1"/>
  <c r="C6" i="4"/>
  <c r="C4" i="4"/>
  <c r="H108" i="6" l="1"/>
  <c r="H107" i="6"/>
  <c r="H105" i="6"/>
  <c r="H109" i="6" s="1"/>
  <c r="H104" i="6"/>
  <c r="H103" i="6"/>
  <c r="H101" i="6"/>
  <c r="H98" i="6"/>
  <c r="H93" i="6"/>
  <c r="F90" i="6"/>
  <c r="H90" i="6" s="1"/>
  <c r="E90" i="6"/>
  <c r="C90" i="6"/>
  <c r="H71" i="6"/>
  <c r="H70" i="6"/>
  <c r="A70" i="6"/>
  <c r="H69" i="6"/>
  <c r="E69" i="6"/>
  <c r="C69" i="6"/>
  <c r="H66" i="6"/>
  <c r="H58" i="6"/>
  <c r="H51" i="6"/>
  <c r="H50" i="6"/>
  <c r="H41" i="6"/>
  <c r="H39" i="6"/>
  <c r="H38" i="6"/>
  <c r="A38" i="6"/>
  <c r="H37" i="6"/>
  <c r="H19" i="6"/>
  <c r="H30" i="6" s="1"/>
  <c r="C30" i="6"/>
  <c r="A39" i="6" l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H67" i="6"/>
  <c r="H99" i="6"/>
  <c r="C109" i="6"/>
  <c r="C99" i="6"/>
  <c r="C67" i="6"/>
  <c r="C35" i="6"/>
  <c r="C17" i="6"/>
  <c r="G8" i="4" l="1"/>
  <c r="G22" i="4"/>
  <c r="F31" i="4"/>
  <c r="C15" i="4" l="1"/>
  <c r="H111" i="6" l="1"/>
  <c r="H112" i="6" s="1"/>
  <c r="C14" i="4"/>
  <c r="C18" i="4" s="1"/>
  <c r="C22" i="4" s="1"/>
  <c r="C23" i="4" s="1"/>
  <c r="F32" i="4" s="1"/>
  <c r="F33" i="4" l="1"/>
  <c r="F34" i="4" s="1"/>
  <c r="H113" i="6"/>
</calcChain>
</file>

<file path=xl/sharedStrings.xml><?xml version="1.0" encoding="utf-8"?>
<sst xmlns="http://schemas.openxmlformats.org/spreadsheetml/2006/main" count="247" uniqueCount="157">
  <si>
    <t>ks</t>
  </si>
  <si>
    <t>Celkem za</t>
  </si>
  <si>
    <t>P.č.</t>
  </si>
  <si>
    <t>Označení</t>
  </si>
  <si>
    <t>MJ</t>
  </si>
  <si>
    <t>cena / MJ</t>
  </si>
  <si>
    <t>celkem (Kč)</t>
  </si>
  <si>
    <t>Montážní materiál</t>
  </si>
  <si>
    <t>Elektromontážní práce</t>
  </si>
  <si>
    <t>Služby</t>
  </si>
  <si>
    <t>Díl:</t>
  </si>
  <si>
    <t>soub.</t>
  </si>
  <si>
    <t>Mn.</t>
  </si>
  <si>
    <t>Stavba :</t>
  </si>
  <si>
    <t>Objekt :</t>
  </si>
  <si>
    <t>KRYCÍ LIST ROZPOČTU</t>
  </si>
  <si>
    <t>Název objektu :</t>
  </si>
  <si>
    <t>JKSO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</si>
  <si>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</si>
  <si>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</si>
  <si>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</si>
  <si>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</si>
  <si>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</si>
  <si>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</si>
  <si>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</si>
  <si>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</si>
  <si>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</si>
  <si>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</si>
  <si>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</si>
  <si>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</si>
  <si>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</si>
  <si>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</si>
  <si>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</si>
  <si>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</si>
  <si>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</si>
  <si>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</si>
  <si>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</si>
  <si>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</si>
  <si>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</si>
  <si>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</si>
  <si>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</si>
  <si>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</si>
  <si>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</si>
  <si>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</si>
  <si>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</si>
  <si>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</si>
  <si>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</si>
  <si>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</si>
  <si>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</si>
  <si>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</si>
  <si>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</si>
  <si>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</si>
  <si>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</si>
  <si>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</si>
  <si>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</si>
  <si>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</si>
  <si>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 xml:space="preserve"> </t>
  </si>
  <si>
    <t>Celková cena bez DPH</t>
  </si>
  <si>
    <t>Celková cena s DPH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</si>
  <si>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</si>
  <si>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</si>
  <si>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</si>
  <si>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</si>
  <si>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</si>
  <si>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</si>
  <si>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</si>
  <si>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Polní instrumentace</t>
  </si>
  <si>
    <t>Řídící systém</t>
  </si>
  <si>
    <t>Rozváděče</t>
  </si>
  <si>
    <t>Výchozí revize elektro</t>
  </si>
  <si>
    <t>DPH - 21%</t>
  </si>
  <si>
    <t>Sleva</t>
  </si>
  <si>
    <t>Výrobce</t>
  </si>
  <si>
    <t>Analogový snímač tlaku vody, rozsah 0…6Bar, napájení 24Vss, výstupní signál 4…20mA</t>
  </si>
  <si>
    <t>m</t>
  </si>
  <si>
    <t>Vodič CY6</t>
  </si>
  <si>
    <t>Montáž prvků MaR</t>
  </si>
  <si>
    <t>Romna Veselý</t>
  </si>
  <si>
    <t>hod</t>
  </si>
  <si>
    <t>Pomocné montážní práce</t>
  </si>
  <si>
    <t>Řízení montáží a koordinace s ostaními profesemi</t>
  </si>
  <si>
    <t>Zaučení obsluhy, včetně návodu pro obsluhu</t>
  </si>
  <si>
    <t>Doprava, zařízení staveniště, VRN…</t>
  </si>
  <si>
    <t>Část :</t>
  </si>
  <si>
    <t>Část</t>
  </si>
  <si>
    <t>Investor:</t>
  </si>
  <si>
    <t>Roman Veselý</t>
  </si>
  <si>
    <t>d.b.</t>
  </si>
  <si>
    <t>Trubka instalační PVC D25mm, pevná</t>
  </si>
  <si>
    <t>Trubka instalační PVC D25mm, ohebná</t>
  </si>
  <si>
    <t>Zakreslení skutečného stavu</t>
  </si>
  <si>
    <t>Ukončení a zapojení kabelů</t>
  </si>
  <si>
    <t>Test prvků 1:1</t>
  </si>
  <si>
    <t>Kabel silnoproudý, jádro CU, izolace PVC 3x1,5</t>
  </si>
  <si>
    <t>Kabel ovládací stíněný, jádro CU, izolace PVC, 2x1</t>
  </si>
  <si>
    <t>Kabel ovládací stíněný, jádro CU, izolace PVC, 4x1</t>
  </si>
  <si>
    <t>Uživatelský software pro DDC regulátor - parametrizace</t>
  </si>
  <si>
    <t>Rozváděč DT1 - VS</t>
  </si>
  <si>
    <t>Houkačka 230V</t>
  </si>
  <si>
    <t>DT1</t>
  </si>
  <si>
    <t>Kontrukce ocelová nosná (VS)</t>
  </si>
  <si>
    <t>Podružný materiál - svorky, příchytky, hmoždinky,insta,ační materiál ..</t>
  </si>
  <si>
    <t>Tlačítko nástěnné, prosklené, hav. stop VS</t>
  </si>
  <si>
    <t>Oživení a uvedení do provozu VS</t>
  </si>
  <si>
    <t>Plovákový spínač zaplavení</t>
  </si>
  <si>
    <t>DISTEP a.s.
Ostravská 961, 738 01 Frýdek-Místek</t>
  </si>
  <si>
    <t>Snímač  teploty venkovní, charakteristika Ni891</t>
  </si>
  <si>
    <t xml:space="preserve">Snímač  teploty stonkový, délka stonku 120mm, charakteristika Ni891, včetně nerezové jímky 120mm připojovací závit G1/2", </t>
  </si>
  <si>
    <t>Analogový snímač tlaku vody, rozsah 0…10Bar, napájení 24Vss, výstupní signál 4…20mA</t>
  </si>
  <si>
    <t>Analogový snímač diferenčního tlaku vody, rozsah 0…100kPa, napájení 24V, výstupní signál 4…20mA, displej</t>
  </si>
  <si>
    <t>Regulátor diferenčního tlaku, spínací rozsah 4-63kPa, přepínací kontakt</t>
  </si>
  <si>
    <t>Vlnovcový regulátor tlaku, spínací rozsah 40-400kPa, přepínací kontakt</t>
  </si>
  <si>
    <t>RM</t>
  </si>
  <si>
    <t>Rozváděč skříňový MaR osazený (2000x600x400), Pi 3kW, hlavní vypínač 20A, IP43/20, výbava dle TZ a výkresů</t>
  </si>
  <si>
    <t>Rozbočné krabice nástěnné</t>
  </si>
  <si>
    <t>Žlab kabelový drátěný 100/50 včetně příslušenství</t>
  </si>
  <si>
    <t>Žlab kabelový drátěný 50/50 včetně příslušenství</t>
  </si>
  <si>
    <t>Kabel silnoproudý, jádro CU, izolace PVC 5x1,5</t>
  </si>
  <si>
    <t>Kabel silnoproudý, jádro CU, izolace PVC 5x4</t>
  </si>
  <si>
    <t>Kabel silnoproudý, jádro CU, izolace PVC 3x2,5</t>
  </si>
  <si>
    <t>Montáž oceloplechového skříňového rozváděče</t>
  </si>
  <si>
    <t>Demontáže stávající SIL + MaR</t>
  </si>
  <si>
    <t>Průmyslové svítidlo zářivkové, IP65, 2xG13/22W/230V, včetně LED trubice T8</t>
  </si>
  <si>
    <t>Nástěnný vypínač, řaz. 1, 10A, IP44</t>
  </si>
  <si>
    <t>Montáž svítidla</t>
  </si>
  <si>
    <t>Zásuvková skříň, 1x 16A/5P/400V, 2x 16A/3P/230V, včetně jištění a hlavního proudového chrániče</t>
  </si>
  <si>
    <t>Montáž vypínače</t>
  </si>
  <si>
    <t>Montáž zásuvkové skříně</t>
  </si>
  <si>
    <t>Výrobní dokumentace, svorková schémata rozváděčů</t>
  </si>
  <si>
    <t>Popis položky</t>
  </si>
  <si>
    <t>Vodič CY16</t>
  </si>
  <si>
    <t>Ekvipotenciální svorkovnice hlavního pospojení</t>
  </si>
  <si>
    <t>Kombinovaný IO modul (8DI, 8DO, 24VAC triak), RS485, 24VAC, šroubové svorky</t>
  </si>
  <si>
    <t>Kabel ovládací stíněný, jádro CU, izolace PVC, 7x1</t>
  </si>
  <si>
    <t>Tlačítko nástěnné, spínání větrání</t>
  </si>
  <si>
    <t>SR5</t>
  </si>
  <si>
    <t>Výměna pojistkového odpojovače včetně pojistek (63A)</t>
  </si>
  <si>
    <t>Kabel komunikační stíněný zemní, jádro CU, izolace PVC, 3x4x 0,8</t>
  </si>
  <si>
    <t>Rekonstrukce technologického zařízení předávací stanice tepla PS 57, 
ul. Jana Čapka, Frýdek-Místek</t>
  </si>
  <si>
    <t>D.1.4.2 Měření a regulace</t>
  </si>
  <si>
    <r>
      <t xml:space="preserve">Volně programovatelný regulátor (8UI,6BI,6AO,6BO 24VAC triak) </t>
    </r>
    <r>
      <rPr>
        <b/>
        <sz val="9"/>
        <color rgb="FFFF0000"/>
        <rFont val="Arial CE"/>
        <charset val="238"/>
      </rPr>
      <t>- stávající</t>
    </r>
  </si>
  <si>
    <r>
      <t xml:space="preserve">Kombinovaný IO modul (2AI, 2AO, 2DO, 24VAC triak), RS485, 24VAC, šroubové svorky </t>
    </r>
    <r>
      <rPr>
        <b/>
        <sz val="9"/>
        <color rgb="FFFF0000"/>
        <rFont val="Arial"/>
        <family val="2"/>
        <charset val="238"/>
      </rPr>
      <t>- stávající</t>
    </r>
  </si>
  <si>
    <r>
      <t xml:space="preserve">Kombinovaný IO modul (16DI), RS485, 24VAC, šroubové svorky </t>
    </r>
    <r>
      <rPr>
        <b/>
        <sz val="9"/>
        <color rgb="FFFF0000"/>
        <rFont val="Arial CE"/>
        <charset val="238"/>
      </rPr>
      <t>- stávající</t>
    </r>
  </si>
  <si>
    <t>Kombinovaný IO modul (16DI), RS485, 24VAC, šroubové svorky</t>
  </si>
  <si>
    <t>Kombinovaný IO modul (6 UI, 2 DI, 3 DO, 2 AO, 4 CO), RS485, 24VAC, šroubové svorky</t>
  </si>
  <si>
    <t>Ponorná sonda</t>
  </si>
  <si>
    <t>Napájení a vyhodnocovací zdroj ponorných snímačů hladiny hladiny, mapájneí 230V, 4x přepínací kontakt</t>
  </si>
  <si>
    <t>Termostat kapilátorvý, spínací rozsah 40-120°C, včetně jímky</t>
  </si>
  <si>
    <t>Rozváděč skříňový silový osazený (2000x800x400), Pi 20kW, hlavní vypínač 63A, IP43/20, výbava dle TZ a výkresů</t>
  </si>
  <si>
    <t>Kabel silnoproudý, jádro CU, izolace PVC 4x1,5</t>
  </si>
  <si>
    <t>Kabel silnoproudý, jádro CU, izolace PVC 12x1,5</t>
  </si>
  <si>
    <t>Kabel silnoproudý, jádro CU, izolace PVC 5x2,5</t>
  </si>
  <si>
    <t>Kabel silnoproudý, jádro CU, izolace PVC 3x4</t>
  </si>
  <si>
    <t>Kabel silnoproudý, jádro CU, izolace PVC 4x35</t>
  </si>
  <si>
    <t>Kabel komunikační stíněný, jádro CU, izolace PVC, 3x2x0,8</t>
  </si>
  <si>
    <t>Výkaz výměr</t>
  </si>
  <si>
    <t>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</si>
</sst>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"/>
  </numFmts>
  <fonts count="32" x14ac:knownFonts="1">
    <font>
      <sz val="10"/>
      <name val="Arial CE"/>
      <charset val="238"/>
    </font>
    <font>
      <sz val="10"/>
      <name val="Arial CE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11"/>
      <color indexed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2"/>
      <name val="Arial CE"/>
      <family val="2"/>
      <charset val="238"/>
    </font>
    <font>
      <sz val="14"/>
      <name val="Arial CE"/>
      <family val="2"/>
      <charset val="238"/>
    </font>
    <font>
      <b/>
      <i/>
      <sz val="14"/>
      <name val="Arial CE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 CE"/>
      <charset val="238"/>
    </font>
    <font>
      <sz val="9"/>
      <name val="Arial"/>
      <family val="2"/>
    </font>
    <font>
      <u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b/>
      <i/>
      <sz val="8"/>
      <color indexed="12"/>
      <name val="Arial CE"/>
      <family val="2"/>
      <charset val="238"/>
    </font>
    <font>
      <b/>
      <sz val="8"/>
      <name val="Arial CE"/>
      <charset val="238"/>
    </font>
    <font>
      <b/>
      <u/>
      <sz val="8"/>
      <name val="Arial CE"/>
      <family val="2"/>
      <charset val="238"/>
    </font>
    <font>
      <b/>
      <i/>
      <sz val="9"/>
      <name val="Arial CE"/>
      <charset val="238"/>
    </font>
    <font>
      <b/>
      <u/>
      <sz val="16"/>
      <name val="Arial CE"/>
      <family val="2"/>
      <charset val="238"/>
    </font>
    <font>
      <b/>
      <sz val="9"/>
      <color rgb="FFFF0000"/>
      <name val="Arial CE"/>
      <charset val="238"/>
    </font>
    <font>
      <b/>
      <sz val="9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</borders>
  <cellStyleXfs count="3">
    <xf numFmtId="0" fontId="0" fillId="0" borderId="0"/>
    <xf numFmtId="0" fontId="17" fillId="0" borderId="0"/>
    <xf numFmtId="0" fontId="1" fillId="0" borderId="0"/>
  </cellStyleXfs>
  <cellXfs count="197">
    <xf numFmtId="0" fontId="0" fillId="0" borderId="0" xfId="0"/>
    <xf numFmtId="0" fontId="11" fillId="0" borderId="1" xfId="0" applyFont="1" applyBorder="1" applyAlignment="1">
      <alignment horizontal="centerContinuous" vertical="center"/>
    </xf>
    <xf numFmtId="0" fontId="13" fillId="0" borderId="2" xfId="0" applyFont="1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4" xfId="0" applyBorder="1" applyAlignment="1">
      <alignment horizontal="center" vertical="center"/>
    </xf>
    <xf numFmtId="0" fontId="1" fillId="0" borderId="0" xfId="2" applyAlignment="1">
      <alignment vertical="center"/>
    </xf>
    <xf numFmtId="0" fontId="9" fillId="0" borderId="0" xfId="2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8" fillId="2" borderId="11" xfId="2" applyFont="1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6" fillId="0" borderId="12" xfId="0" applyFont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5" fillId="3" borderId="18" xfId="2" applyFont="1" applyFill="1" applyBorder="1" applyAlignment="1">
      <alignment horizontal="center" vertical="center"/>
    </xf>
    <xf numFmtId="0" fontId="5" fillId="3" borderId="19" xfId="2" applyFont="1" applyFill="1" applyBorder="1" applyAlignment="1">
      <alignment horizontal="center" vertical="center"/>
    </xf>
    <xf numFmtId="0" fontId="5" fillId="3" borderId="20" xfId="2" applyFont="1" applyFill="1" applyBorder="1" applyAlignment="1">
      <alignment horizontal="center" vertical="center"/>
    </xf>
    <xf numFmtId="0" fontId="1" fillId="3" borderId="18" xfId="2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49" fontId="15" fillId="3" borderId="22" xfId="2" applyNumberFormat="1" applyFont="1" applyFill="1" applyBorder="1" applyAlignment="1">
      <alignment horizontal="left" vertical="center"/>
    </xf>
    <xf numFmtId="0" fontId="14" fillId="3" borderId="22" xfId="0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vertical="center"/>
    </xf>
    <xf numFmtId="164" fontId="15" fillId="3" borderId="23" xfId="2" applyNumberFormat="1" applyFont="1" applyFill="1" applyBorder="1" applyAlignment="1">
      <alignment horizontal="right" vertical="center"/>
    </xf>
    <xf numFmtId="0" fontId="14" fillId="0" borderId="8" xfId="0" applyFont="1" applyBorder="1" applyAlignment="1">
      <alignment vertical="center"/>
    </xf>
    <xf numFmtId="49" fontId="15" fillId="0" borderId="8" xfId="2" applyNumberFormat="1" applyFont="1" applyBorder="1" applyAlignment="1">
      <alignment horizontal="left" vertical="center"/>
    </xf>
    <xf numFmtId="0" fontId="14" fillId="0" borderId="8" xfId="0" applyFont="1" applyBorder="1" applyAlignment="1">
      <alignment horizontal="center" vertical="center"/>
    </xf>
    <xf numFmtId="164" fontId="15" fillId="0" borderId="24" xfId="2" applyNumberFormat="1" applyFont="1" applyBorder="1" applyAlignment="1">
      <alignment horizontal="right" vertical="center"/>
    </xf>
    <xf numFmtId="0" fontId="14" fillId="3" borderId="25" xfId="0" applyFont="1" applyFill="1" applyBorder="1" applyAlignment="1">
      <alignment vertical="center"/>
    </xf>
    <xf numFmtId="49" fontId="15" fillId="3" borderId="25" xfId="2" applyNumberFormat="1" applyFont="1" applyFill="1" applyBorder="1" applyAlignment="1">
      <alignment horizontal="left" vertical="center"/>
    </xf>
    <xf numFmtId="0" fontId="14" fillId="3" borderId="25" xfId="0" applyFont="1" applyFill="1" applyBorder="1" applyAlignment="1">
      <alignment horizontal="center" vertical="center"/>
    </xf>
    <xf numFmtId="164" fontId="15" fillId="3" borderId="26" xfId="2" applyNumberFormat="1" applyFont="1" applyFill="1" applyBorder="1" applyAlignment="1">
      <alignment horizontal="right" vertical="center"/>
    </xf>
    <xf numFmtId="164" fontId="0" fillId="0" borderId="0" xfId="0" applyNumberFormat="1" applyAlignment="1">
      <alignment vertical="center"/>
    </xf>
    <xf numFmtId="0" fontId="1" fillId="0" borderId="0" xfId="2" applyAlignment="1">
      <alignment horizontal="center" vertical="center"/>
    </xf>
    <xf numFmtId="49" fontId="8" fillId="2" borderId="27" xfId="2" applyNumberFormat="1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14" fillId="3" borderId="30" xfId="0" applyFont="1" applyFill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3" borderId="18" xfId="0" applyFont="1" applyFill="1" applyBorder="1" applyAlignment="1">
      <alignment horizontal="center" vertical="center"/>
    </xf>
    <xf numFmtId="0" fontId="16" fillId="4" borderId="32" xfId="0" applyFont="1" applyFill="1" applyBorder="1" applyAlignment="1">
      <alignment vertical="center"/>
    </xf>
    <xf numFmtId="0" fontId="11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28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49" fontId="12" fillId="3" borderId="29" xfId="0" applyNumberFormat="1" applyFont="1" applyFill="1" applyBorder="1" applyAlignment="1">
      <alignment vertical="center"/>
    </xf>
    <xf numFmtId="49" fontId="0" fillId="3" borderId="37" xfId="0" applyNumberForma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17" xfId="0" applyNumberFormat="1" applyBorder="1" applyAlignment="1">
      <alignment horizontal="left"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3" fontId="0" fillId="0" borderId="4" xfId="0" applyNumberFormat="1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0" fillId="0" borderId="29" xfId="0" applyBorder="1" applyAlignment="1">
      <alignment vertical="center"/>
    </xf>
    <xf numFmtId="3" fontId="0" fillId="0" borderId="0" xfId="0" applyNumberFormat="1" applyAlignment="1">
      <alignment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55" xfId="0" applyBorder="1" applyAlignment="1">
      <alignment horizontal="centerContinuous" vertical="center"/>
    </xf>
    <xf numFmtId="0" fontId="3" fillId="0" borderId="54" xfId="0" applyFont="1" applyBorder="1" applyAlignment="1">
      <alignment horizontal="centerContinuous" vertical="center"/>
    </xf>
    <xf numFmtId="0" fontId="0" fillId="0" borderId="54" xfId="0" applyBorder="1" applyAlignment="1">
      <alignment horizontal="centerContinuous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Continuous" vertical="center"/>
    </xf>
    <xf numFmtId="0" fontId="0" fillId="0" borderId="57" xfId="0" applyBorder="1" applyAlignment="1">
      <alignment vertical="center"/>
    </xf>
    <xf numFmtId="0" fontId="0" fillId="0" borderId="58" xfId="0" applyBorder="1" applyAlignment="1">
      <alignment vertical="center"/>
    </xf>
    <xf numFmtId="3" fontId="0" fillId="0" borderId="59" xfId="0" applyNumberFormat="1" applyBorder="1" applyAlignment="1">
      <alignment vertical="center"/>
    </xf>
    <xf numFmtId="0" fontId="0" fillId="0" borderId="60" xfId="0" applyBorder="1" applyAlignment="1">
      <alignment vertical="center"/>
    </xf>
    <xf numFmtId="3" fontId="0" fillId="0" borderId="61" xfId="0" applyNumberFormat="1" applyBorder="1" applyAlignment="1">
      <alignment vertical="center"/>
    </xf>
    <xf numFmtId="0" fontId="0" fillId="0" borderId="62" xfId="0" applyBorder="1" applyAlignment="1">
      <alignment vertical="center"/>
    </xf>
    <xf numFmtId="3" fontId="0" fillId="0" borderId="52" xfId="0" applyNumberFormat="1" applyBorder="1" applyAlignment="1">
      <alignment vertical="center"/>
    </xf>
    <xf numFmtId="3" fontId="0" fillId="0" borderId="46" xfId="0" applyNumberFormat="1" applyBorder="1" applyAlignment="1">
      <alignment vertical="center"/>
    </xf>
    <xf numFmtId="0" fontId="0" fillId="0" borderId="63" xfId="0" applyBorder="1" applyAlignment="1">
      <alignment vertical="center"/>
    </xf>
    <xf numFmtId="0" fontId="0" fillId="0" borderId="64" xfId="0" applyBorder="1" applyAlignment="1">
      <alignment vertical="center"/>
    </xf>
    <xf numFmtId="0" fontId="7" fillId="0" borderId="45" xfId="0" applyFont="1" applyBorder="1" applyAlignment="1">
      <alignment vertical="center"/>
    </xf>
    <xf numFmtId="3" fontId="0" fillId="0" borderId="65" xfId="0" applyNumberFormat="1" applyBorder="1" applyAlignment="1">
      <alignment vertical="center"/>
    </xf>
    <xf numFmtId="0" fontId="0" fillId="0" borderId="66" xfId="0" applyBorder="1" applyAlignment="1">
      <alignment vertical="center"/>
    </xf>
    <xf numFmtId="3" fontId="0" fillId="0" borderId="67" xfId="0" applyNumberFormat="1" applyBorder="1" applyAlignment="1">
      <alignment vertical="center"/>
    </xf>
    <xf numFmtId="0" fontId="0" fillId="0" borderId="68" xfId="0" applyBorder="1" applyAlignment="1">
      <alignment vertical="center"/>
    </xf>
    <xf numFmtId="0" fontId="0" fillId="4" borderId="40" xfId="0" applyFill="1" applyBorder="1" applyAlignment="1">
      <alignment vertical="center"/>
    </xf>
    <xf numFmtId="0" fontId="0" fillId="0" borderId="0" xfId="0" applyAlignment="1">
      <alignment horizontal="right" vertical="center"/>
    </xf>
    <xf numFmtId="0" fontId="0" fillId="4" borderId="29" xfId="0" applyFill="1" applyBorder="1" applyAlignment="1">
      <alignment vertical="center"/>
    </xf>
    <xf numFmtId="0" fontId="0" fillId="0" borderId="43" xfId="0" applyBorder="1" applyAlignment="1">
      <alignment horizontal="right" vertical="center"/>
    </xf>
    <xf numFmtId="164" fontId="0" fillId="0" borderId="48" xfId="0" applyNumberFormat="1" applyBorder="1" applyAlignment="1">
      <alignment vertical="center"/>
    </xf>
    <xf numFmtId="164" fontId="0" fillId="0" borderId="38" xfId="0" applyNumberFormat="1" applyBorder="1" applyAlignment="1">
      <alignment vertical="center"/>
    </xf>
    <xf numFmtId="0" fontId="13" fillId="3" borderId="66" xfId="0" applyFont="1" applyFill="1" applyBorder="1" applyAlignment="1">
      <alignment vertical="center"/>
    </xf>
    <xf numFmtId="0" fontId="13" fillId="3" borderId="67" xfId="0" applyFont="1" applyFill="1" applyBorder="1" applyAlignment="1">
      <alignment vertical="center"/>
    </xf>
    <xf numFmtId="0" fontId="13" fillId="3" borderId="69" xfId="0" applyFont="1" applyFill="1" applyBorder="1" applyAlignment="1">
      <alignment vertical="center"/>
    </xf>
    <xf numFmtId="164" fontId="13" fillId="3" borderId="68" xfId="0" applyNumberFormat="1" applyFont="1" applyFill="1" applyBorder="1" applyAlignment="1">
      <alignment vertical="center"/>
    </xf>
    <xf numFmtId="0" fontId="13" fillId="3" borderId="70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8" fillId="0" borderId="15" xfId="0" applyFont="1" applyBorder="1" applyAlignment="1">
      <alignment horizontal="left" vertical="center" wrapText="1"/>
    </xf>
    <xf numFmtId="0" fontId="9" fillId="0" borderId="0" xfId="2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2" borderId="10" xfId="2" applyFont="1" applyFill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2" fillId="3" borderId="19" xfId="2" applyFont="1" applyFill="1" applyBorder="1" applyAlignment="1">
      <alignment horizontal="center" vertical="center"/>
    </xf>
    <xf numFmtId="49" fontId="22" fillId="3" borderId="22" xfId="2" applyNumberFormat="1" applyFont="1" applyFill="1" applyBorder="1" applyAlignment="1">
      <alignment horizontal="center" vertical="center"/>
    </xf>
    <xf numFmtId="49" fontId="22" fillId="0" borderId="8" xfId="2" applyNumberFormat="1" applyFont="1" applyBorder="1" applyAlignment="1">
      <alignment horizontal="center" vertical="center"/>
    </xf>
    <xf numFmtId="49" fontId="22" fillId="3" borderId="25" xfId="2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0" xfId="2" applyFont="1" applyAlignment="1">
      <alignment horizontal="centerContinuous" vertical="center"/>
    </xf>
    <xf numFmtId="0" fontId="4" fillId="0" borderId="0" xfId="0" applyFont="1" applyAlignment="1">
      <alignment vertical="center"/>
    </xf>
    <xf numFmtId="0" fontId="4" fillId="0" borderId="12" xfId="0" applyFont="1" applyBorder="1" applyAlignment="1">
      <alignment vertical="center"/>
    </xf>
    <xf numFmtId="49" fontId="22" fillId="3" borderId="19" xfId="2" applyNumberFormat="1" applyFont="1" applyFill="1" applyBorder="1" applyAlignment="1">
      <alignment horizontal="center" vertical="center"/>
    </xf>
    <xf numFmtId="49" fontId="22" fillId="3" borderId="22" xfId="2" applyNumberFormat="1" applyFont="1" applyFill="1" applyBorder="1" applyAlignment="1">
      <alignment horizontal="left" vertical="center"/>
    </xf>
    <xf numFmtId="0" fontId="4" fillId="0" borderId="8" xfId="0" applyFont="1" applyBorder="1" applyAlignment="1">
      <alignment vertical="center"/>
    </xf>
    <xf numFmtId="0" fontId="4" fillId="3" borderId="25" xfId="0" applyFont="1" applyFill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15" xfId="0" applyFont="1" applyBorder="1" applyAlignment="1">
      <alignment vertical="center"/>
    </xf>
    <xf numFmtId="0" fontId="19" fillId="0" borderId="16" xfId="0" applyFont="1" applyBorder="1" applyAlignment="1">
      <alignment horizontal="center" vertical="center"/>
    </xf>
    <xf numFmtId="0" fontId="19" fillId="0" borderId="15" xfId="0" applyFont="1" applyBorder="1" applyAlignment="1">
      <alignment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/>
    </xf>
    <xf numFmtId="0" fontId="28" fillId="3" borderId="18" xfId="2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49" fontId="22" fillId="3" borderId="19" xfId="2" applyNumberFormat="1" applyFont="1" applyFill="1" applyBorder="1" applyAlignment="1">
      <alignment horizontal="center" vertical="center" wrapText="1"/>
    </xf>
    <xf numFmtId="0" fontId="5" fillId="3" borderId="19" xfId="2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10" fillId="0" borderId="16" xfId="0" applyFont="1" applyBorder="1" applyAlignment="1">
      <alignment vertical="center"/>
    </xf>
    <xf numFmtId="0" fontId="10" fillId="0" borderId="16" xfId="2" applyFont="1" applyBorder="1" applyAlignment="1">
      <alignment vertical="center" shrinkToFit="1"/>
    </xf>
    <xf numFmtId="0" fontId="10" fillId="0" borderId="15" xfId="2" applyFont="1" applyBorder="1" applyAlignment="1">
      <alignment horizontal="center" vertical="center" shrinkToFit="1"/>
    </xf>
    <xf numFmtId="0" fontId="2" fillId="0" borderId="5" xfId="2" applyFont="1" applyBorder="1" applyAlignment="1">
      <alignment vertical="center" wrapText="1"/>
    </xf>
    <xf numFmtId="0" fontId="2" fillId="0" borderId="5" xfId="2" applyFont="1" applyBorder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16" fillId="0" borderId="15" xfId="2" applyFont="1" applyBorder="1" applyAlignment="1">
      <alignment horizontal="center" vertical="center"/>
    </xf>
    <xf numFmtId="0" fontId="16" fillId="0" borderId="0" xfId="2" applyFont="1" applyAlignment="1">
      <alignment horizontal="center" vertical="center"/>
    </xf>
    <xf numFmtId="0" fontId="16" fillId="0" borderId="76" xfId="2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49" fontId="16" fillId="4" borderId="0" xfId="0" applyNumberFormat="1" applyFont="1" applyFill="1" applyAlignment="1">
      <alignment horizontal="center" vertical="center"/>
    </xf>
    <xf numFmtId="0" fontId="19" fillId="0" borderId="16" xfId="0" applyFont="1" applyBorder="1" applyAlignment="1">
      <alignment vertical="center"/>
    </xf>
    <xf numFmtId="0" fontId="19" fillId="0" borderId="0" xfId="0" applyFont="1" applyAlignment="1">
      <alignment horizontal="center" vertical="center" wrapText="1"/>
    </xf>
    <xf numFmtId="0" fontId="2" fillId="0" borderId="8" xfId="2" applyFont="1" applyBorder="1" applyAlignment="1">
      <alignment vertical="center" wrapText="1"/>
    </xf>
    <xf numFmtId="165" fontId="0" fillId="0" borderId="12" xfId="0" applyNumberFormat="1" applyBorder="1" applyAlignment="1">
      <alignment vertical="center"/>
    </xf>
    <xf numFmtId="165" fontId="0" fillId="0" borderId="15" xfId="0" applyNumberFormat="1" applyBorder="1" applyAlignment="1">
      <alignment horizontal="right" vertical="center"/>
    </xf>
    <xf numFmtId="165" fontId="10" fillId="0" borderId="15" xfId="0" applyNumberFormat="1" applyFont="1" applyBorder="1" applyAlignment="1">
      <alignment horizontal="right" vertical="center"/>
    </xf>
    <xf numFmtId="165" fontId="5" fillId="3" borderId="19" xfId="2" applyNumberFormat="1" applyFont="1" applyFill="1" applyBorder="1" applyAlignment="1">
      <alignment horizontal="right" vertical="center"/>
    </xf>
    <xf numFmtId="165" fontId="19" fillId="0" borderId="15" xfId="0" applyNumberFormat="1" applyFont="1" applyBorder="1" applyAlignment="1">
      <alignment vertical="center"/>
    </xf>
    <xf numFmtId="165" fontId="0" fillId="0" borderId="12" xfId="0" applyNumberFormat="1" applyBorder="1" applyAlignment="1">
      <alignment horizontal="right" vertical="center"/>
    </xf>
    <xf numFmtId="0" fontId="20" fillId="0" borderId="15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center" vertical="center" wrapText="1"/>
    </xf>
    <xf numFmtId="165" fontId="0" fillId="0" borderId="14" xfId="0" applyNumberFormat="1" applyBorder="1" applyAlignment="1">
      <alignment vertical="center"/>
    </xf>
    <xf numFmtId="165" fontId="0" fillId="0" borderId="17" xfId="0" applyNumberFormat="1" applyBorder="1" applyAlignment="1">
      <alignment horizontal="right" vertical="center"/>
    </xf>
    <xf numFmtId="165" fontId="5" fillId="3" borderId="21" xfId="2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19" fillId="0" borderId="17" xfId="0" applyNumberFormat="1" applyFont="1" applyBorder="1" applyAlignment="1">
      <alignment vertical="center"/>
    </xf>
    <xf numFmtId="165" fontId="10" fillId="0" borderId="17" xfId="0" applyNumberFormat="1" applyFont="1" applyBorder="1" applyAlignment="1">
      <alignment horizontal="right" vertical="center"/>
    </xf>
    <xf numFmtId="0" fontId="16" fillId="0" borderId="6" xfId="2" applyFont="1" applyBorder="1" applyAlignment="1">
      <alignment vertical="center"/>
    </xf>
    <xf numFmtId="0" fontId="16" fillId="0" borderId="5" xfId="2" applyFont="1" applyBorder="1" applyAlignment="1">
      <alignment vertical="center"/>
    </xf>
    <xf numFmtId="0" fontId="16" fillId="0" borderId="7" xfId="2" applyFont="1" applyBorder="1" applyAlignment="1">
      <alignment vertical="center"/>
    </xf>
    <xf numFmtId="0" fontId="3" fillId="0" borderId="9" xfId="2" applyFont="1" applyBorder="1" applyAlignment="1">
      <alignment vertical="center" shrinkToFit="1"/>
    </xf>
    <xf numFmtId="0" fontId="3" fillId="0" borderId="8" xfId="2" applyFont="1" applyBorder="1" applyAlignment="1">
      <alignment vertical="center" shrinkToFit="1"/>
    </xf>
    <xf numFmtId="0" fontId="3" fillId="0" borderId="74" xfId="2" applyFont="1" applyBorder="1" applyAlignment="1">
      <alignment vertical="center" shrinkToFit="1"/>
    </xf>
    <xf numFmtId="0" fontId="2" fillId="0" borderId="0" xfId="2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3" borderId="50" xfId="0" applyFont="1" applyFill="1" applyBorder="1" applyAlignment="1">
      <alignment horizontal="left" vertical="center" wrapText="1"/>
    </xf>
    <xf numFmtId="0" fontId="2" fillId="3" borderId="58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8" fillId="0" borderId="46" xfId="0" applyFont="1" applyBorder="1" applyAlignment="1">
      <alignment horizontal="left" vertical="center"/>
    </xf>
    <xf numFmtId="0" fontId="8" fillId="0" borderId="71" xfId="0" applyFont="1" applyBorder="1" applyAlignment="1">
      <alignment horizontal="left" vertical="center"/>
    </xf>
    <xf numFmtId="49" fontId="1" fillId="0" borderId="73" xfId="2" applyNumberFormat="1" applyBorder="1" applyAlignment="1">
      <alignment horizontal="center" vertical="center"/>
    </xf>
    <xf numFmtId="49" fontId="1" fillId="0" borderId="8" xfId="2" applyNumberFormat="1" applyBorder="1" applyAlignment="1">
      <alignment horizontal="center" vertical="center"/>
    </xf>
    <xf numFmtId="0" fontId="1" fillId="0" borderId="72" xfId="2" applyBorder="1" applyAlignment="1">
      <alignment horizontal="center" vertical="center"/>
    </xf>
    <xf numFmtId="0" fontId="1" fillId="0" borderId="5" xfId="2" applyBorder="1" applyAlignment="1">
      <alignment horizontal="center" vertical="center"/>
    </xf>
    <xf numFmtId="0" fontId="1" fillId="0" borderId="75" xfId="2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29" fillId="0" borderId="0" xfId="2" applyFont="1" applyAlignment="1">
      <alignment horizontal="center" vertical="center"/>
    </xf>
  </cellXfs>
  <cellStyles count="3">
    <cellStyle name="Normal_cenik02" xfId="1" xr:uid="{00000000-0005-0000-0000-000000000000}"/>
    <cellStyle name="Normální" xfId="0" builtinId="0"/>
    <cellStyle name="normální_POL.XLS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rekk\JAREKK_E\nab&#237;dky%202002\Elektro%20Brno\MOU%20Brno\PET\K%20SO%20001%20Adaptace%20prostor%20pro%20um&#237;s.%20vy&#353;.%20P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S</v>
          </cell>
          <cell r="C4" t="str">
            <v>O 001 Adaptace prost. pro umístění vyšetř. PET</v>
          </cell>
        </row>
        <row r="6">
          <cell r="A6" t="str">
            <v>-165787</v>
          </cell>
          <cell r="C6" t="str">
            <v>MOÚ Žlutý kopec</v>
          </cell>
        </row>
      </sheetData>
      <sheetData sheetId="1">
        <row r="14">
          <cell r="E14">
            <v>0</v>
          </cell>
          <cell r="F14">
            <v>0</v>
          </cell>
          <cell r="G14">
            <v>153327</v>
          </cell>
          <cell r="H14">
            <v>28886.73</v>
          </cell>
          <cell r="I14">
            <v>26567.199999999997</v>
          </cell>
        </row>
        <row r="27">
          <cell r="H27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>
    <pageSetUpPr fitToPage="1"/>
  </sheetPr>
  <dimension ref="A1:BE55"/>
  <sheetViews>
    <sheetView tabSelected="1" view="pageBreakPreview" zoomScaleNormal="100" zoomScaleSheetLayoutView="100" workbookViewId="0">
      <selection activeCell="B28" sqref="B28"/>
    </sheetView>
  </sheetViews>
  <sheetFormatPr defaultRowHeight="12.75" x14ac:dyDescent="0.2"/>
  <cols>
    <col min="1" max="1" width="2" style="8" customWidth="1"/>
    <col min="2" max="2" width="15" style="8" customWidth="1"/>
    <col min="3" max="3" width="15.85546875" style="8" customWidth="1"/>
    <col min="4" max="4" width="14.5703125" style="8" customWidth="1"/>
    <col min="5" max="5" width="24.42578125" style="8" customWidth="1"/>
    <col min="6" max="6" width="16.42578125" style="8" customWidth="1"/>
    <col min="7" max="7" width="15.28515625" style="8" hidden="1" customWidth="1"/>
    <col min="8" max="16384" width="9.140625" style="8"/>
  </cols>
  <sheetData>
    <row r="1" spans="1:57" ht="21.75" customHeight="1" x14ac:dyDescent="0.2">
      <c r="A1" s="41" t="s">
        <v>15</v>
      </c>
      <c r="B1" s="42"/>
      <c r="C1" s="42"/>
      <c r="D1" s="42"/>
      <c r="E1" s="42"/>
      <c r="F1" s="42"/>
      <c r="G1" s="42"/>
    </row>
    <row r="2" spans="1:57" ht="15.2" customHeight="1" thickBot="1" x14ac:dyDescent="0.25"/>
    <row r="3" spans="1:57" ht="12.95" customHeight="1" x14ac:dyDescent="0.2">
      <c r="A3" s="43" t="s">
        <v>14</v>
      </c>
      <c r="B3" s="44"/>
      <c r="C3" s="45" t="s">
        <v>16</v>
      </c>
      <c r="D3" s="45"/>
      <c r="E3" s="45"/>
      <c r="F3" s="46" t="s">
        <v>17</v>
      </c>
      <c r="G3" s="47"/>
    </row>
    <row r="4" spans="1:57" ht="43.5" customHeight="1" x14ac:dyDescent="0.2">
      <c r="A4" s="48"/>
      <c r="B4" s="49"/>
      <c r="C4" s="185" t="str">
        <f>Rozpocet!C3</f>
        <v>Rekonstrukce technologického zařízení předávací stanice tepla PS 57, 
ul. Jana Čapka, Frýdek-Místek</v>
      </c>
      <c r="D4" s="186"/>
      <c r="E4" s="186"/>
      <c r="F4" s="52"/>
      <c r="G4" s="53"/>
    </row>
    <row r="5" spans="1:57" ht="12.95" customHeight="1" x14ac:dyDescent="0.2">
      <c r="A5" s="54" t="s">
        <v>13</v>
      </c>
      <c r="B5" s="55"/>
      <c r="C5" s="56" t="s">
        <v>18</v>
      </c>
      <c r="D5" s="56"/>
      <c r="E5" s="56"/>
      <c r="F5" s="57" t="s">
        <v>19</v>
      </c>
      <c r="G5" s="58"/>
    </row>
    <row r="6" spans="1:57" ht="19.5" customHeight="1" x14ac:dyDescent="0.2">
      <c r="A6" s="48"/>
      <c r="B6" s="49"/>
      <c r="C6" s="50" t="str">
        <f>Rozpocet!C4</f>
        <v>D.1.4.2 Měření a regulace</v>
      </c>
      <c r="D6" s="51"/>
      <c r="E6" s="51"/>
      <c r="F6" s="59"/>
      <c r="G6" s="53"/>
    </row>
    <row r="7" spans="1:57" x14ac:dyDescent="0.2">
      <c r="A7" s="54" t="s">
        <v>20</v>
      </c>
      <c r="B7" s="56"/>
      <c r="C7" s="188" t="s">
        <v>86</v>
      </c>
      <c r="D7" s="189"/>
      <c r="E7" s="60" t="s">
        <v>21</v>
      </c>
      <c r="F7" s="61"/>
      <c r="G7" s="58">
        <v>0</v>
      </c>
    </row>
    <row r="8" spans="1:57" x14ac:dyDescent="0.2">
      <c r="A8" s="54" t="s">
        <v>22</v>
      </c>
      <c r="B8" s="56"/>
      <c r="C8" s="188"/>
      <c r="D8" s="189"/>
      <c r="E8" s="60" t="s">
        <v>23</v>
      </c>
      <c r="F8" s="61"/>
      <c r="G8" s="62">
        <f>IF(PocetMJ=0,,ROUND((F30+F32)/PocetMJ,1))</f>
        <v>0</v>
      </c>
    </row>
    <row r="9" spans="1:57" x14ac:dyDescent="0.2">
      <c r="A9" s="63" t="s">
        <v>24</v>
      </c>
      <c r="B9" s="64"/>
      <c r="C9" s="64"/>
      <c r="D9" s="64"/>
      <c r="E9" s="65" t="s">
        <v>25</v>
      </c>
      <c r="F9" s="66"/>
      <c r="G9" s="67"/>
    </row>
    <row r="10" spans="1:57" x14ac:dyDescent="0.2">
      <c r="A10" s="68" t="s">
        <v>26</v>
      </c>
      <c r="E10" s="15" t="s">
        <v>27</v>
      </c>
      <c r="F10" s="52"/>
      <c r="G10" s="53"/>
      <c r="BA10" s="69"/>
      <c r="BB10" s="69"/>
      <c r="BC10" s="69"/>
      <c r="BD10" s="69"/>
      <c r="BE10" s="69"/>
    </row>
    <row r="11" spans="1:57" x14ac:dyDescent="0.2">
      <c r="A11" s="68"/>
      <c r="E11" s="70"/>
      <c r="F11" s="71"/>
      <c r="G11" s="72"/>
    </row>
    <row r="12" spans="1:57" ht="28.5" customHeight="1" thickBot="1" x14ac:dyDescent="0.25">
      <c r="A12" s="1" t="s">
        <v>28</v>
      </c>
      <c r="B12" s="2"/>
      <c r="C12" s="2"/>
      <c r="D12" s="2"/>
      <c r="E12" s="3"/>
      <c r="F12" s="4"/>
      <c r="G12" s="5"/>
    </row>
    <row r="13" spans="1:57" ht="17.25" customHeight="1" thickBot="1" x14ac:dyDescent="0.25">
      <c r="A13" s="73" t="s">
        <v>29</v>
      </c>
      <c r="B13" s="74"/>
      <c r="C13" s="75"/>
      <c r="D13" s="76" t="s">
        <v>30</v>
      </c>
      <c r="E13" s="77"/>
      <c r="F13" s="78"/>
      <c r="G13" s="79"/>
    </row>
    <row r="14" spans="1:57" ht="15.95" customHeight="1" x14ac:dyDescent="0.2">
      <c r="A14" s="80"/>
      <c r="B14" s="81" t="s">
        <v>31</v>
      </c>
      <c r="C14" s="82">
        <f>Rozpocet!H17+Rozpocet!H30+Rozpocet!H35+Rozpocet!H67</f>
        <v>0</v>
      </c>
      <c r="D14" s="83" t="s">
        <v>59</v>
      </c>
      <c r="E14" s="84"/>
      <c r="F14" s="85"/>
      <c r="G14" s="86"/>
    </row>
    <row r="15" spans="1:57" ht="15.95" customHeight="1" x14ac:dyDescent="0.2">
      <c r="A15" s="80" t="s">
        <v>32</v>
      </c>
      <c r="B15" s="81" t="s">
        <v>33</v>
      </c>
      <c r="C15" s="82">
        <f>Rozpocet!H99+Rozpocet!H109</f>
        <v>0</v>
      </c>
      <c r="D15" s="63" t="s">
        <v>60</v>
      </c>
      <c r="E15" s="87"/>
      <c r="F15" s="66"/>
      <c r="G15" s="86"/>
    </row>
    <row r="16" spans="1:57" ht="15.95" customHeight="1" x14ac:dyDescent="0.2">
      <c r="A16" s="80" t="s">
        <v>34</v>
      </c>
      <c r="B16" s="81" t="s">
        <v>35</v>
      </c>
      <c r="C16" s="82">
        <v>0</v>
      </c>
      <c r="D16" s="63" t="s">
        <v>61</v>
      </c>
      <c r="E16" s="87"/>
      <c r="F16" s="66"/>
      <c r="G16" s="86"/>
    </row>
    <row r="17" spans="1:7" ht="15.95" customHeight="1" x14ac:dyDescent="0.2">
      <c r="A17" s="88" t="s">
        <v>36</v>
      </c>
      <c r="B17" s="81" t="s">
        <v>37</v>
      </c>
      <c r="C17" s="82">
        <v>0</v>
      </c>
      <c r="D17" s="63" t="s">
        <v>62</v>
      </c>
      <c r="E17" s="87"/>
      <c r="F17" s="66"/>
      <c r="G17" s="86"/>
    </row>
    <row r="18" spans="1:7" ht="15.95" customHeight="1" x14ac:dyDescent="0.2">
      <c r="A18" s="89" t="s">
        <v>38</v>
      </c>
      <c r="B18" s="81"/>
      <c r="C18" s="82">
        <f>SUM(C14:C17)</f>
        <v>0</v>
      </c>
      <c r="D18" s="90" t="s">
        <v>63</v>
      </c>
      <c r="E18" s="87"/>
      <c r="F18" s="66"/>
      <c r="G18" s="86"/>
    </row>
    <row r="19" spans="1:7" ht="15.95" customHeight="1" x14ac:dyDescent="0.2">
      <c r="A19" s="89"/>
      <c r="B19" s="81"/>
      <c r="C19" s="82"/>
      <c r="D19" s="63" t="s">
        <v>64</v>
      </c>
      <c r="E19" s="87"/>
      <c r="F19" s="66"/>
      <c r="G19" s="86"/>
    </row>
    <row r="20" spans="1:7" ht="15.95" customHeight="1" x14ac:dyDescent="0.2">
      <c r="A20" s="89"/>
      <c r="B20" s="81"/>
      <c r="C20" s="82"/>
      <c r="D20" s="63" t="s">
        <v>71</v>
      </c>
      <c r="E20" s="87"/>
      <c r="F20" s="66"/>
      <c r="G20" s="86"/>
    </row>
    <row r="21" spans="1:7" ht="15.95" customHeight="1" x14ac:dyDescent="0.2">
      <c r="A21" s="89" t="s">
        <v>39</v>
      </c>
      <c r="B21" s="81"/>
      <c r="C21" s="82">
        <v>0</v>
      </c>
      <c r="D21" s="63" t="s">
        <v>65</v>
      </c>
      <c r="E21" s="87"/>
      <c r="F21" s="66"/>
      <c r="G21" s="86"/>
    </row>
    <row r="22" spans="1:7" ht="15.95" customHeight="1" x14ac:dyDescent="0.2">
      <c r="A22" s="68" t="s">
        <v>40</v>
      </c>
      <c r="C22" s="82">
        <f>C18+C21</f>
        <v>0</v>
      </c>
      <c r="D22" s="63" t="s">
        <v>41</v>
      </c>
      <c r="E22" s="87"/>
      <c r="F22" s="66"/>
      <c r="G22" s="86">
        <f>G23-SUM(G14:G21)</f>
        <v>0</v>
      </c>
    </row>
    <row r="23" spans="1:7" ht="15.95" customHeight="1" thickBot="1" x14ac:dyDescent="0.25">
      <c r="A23" s="63" t="s">
        <v>42</v>
      </c>
      <c r="B23" s="64"/>
      <c r="C23" s="91">
        <f>C22+G23+F23</f>
        <v>0</v>
      </c>
      <c r="D23" s="92" t="s">
        <v>43</v>
      </c>
      <c r="E23" s="93"/>
      <c r="F23" s="94">
        <v>0</v>
      </c>
      <c r="G23" s="86">
        <v>0</v>
      </c>
    </row>
    <row r="24" spans="1:7" x14ac:dyDescent="0.2">
      <c r="A24" s="43" t="s">
        <v>44</v>
      </c>
      <c r="B24" s="45"/>
      <c r="C24" s="12" t="s">
        <v>45</v>
      </c>
      <c r="D24" s="45"/>
      <c r="E24" s="12" t="s">
        <v>46</v>
      </c>
      <c r="F24" s="46"/>
      <c r="G24" s="47"/>
    </row>
    <row r="25" spans="1:7" x14ac:dyDescent="0.2">
      <c r="A25" s="95"/>
      <c r="B25" s="40" t="s">
        <v>77</v>
      </c>
      <c r="C25" s="60" t="s">
        <v>47</v>
      </c>
      <c r="D25" s="56"/>
      <c r="E25" s="60" t="s">
        <v>47</v>
      </c>
      <c r="F25" s="61"/>
      <c r="G25" s="58"/>
    </row>
    <row r="26" spans="1:7" x14ac:dyDescent="0.2">
      <c r="A26" s="68" t="s">
        <v>48</v>
      </c>
      <c r="B26" s="96"/>
      <c r="C26" s="15" t="s">
        <v>48</v>
      </c>
      <c r="E26" s="15" t="s">
        <v>48</v>
      </c>
      <c r="F26" s="52"/>
      <c r="G26" s="53"/>
    </row>
    <row r="27" spans="1:7" x14ac:dyDescent="0.2">
      <c r="A27" s="97"/>
      <c r="B27" s="159" t="s">
        <v>156</v>
      </c>
      <c r="C27" s="15" t="s">
        <v>49</v>
      </c>
      <c r="E27" s="15" t="s">
        <v>50</v>
      </c>
      <c r="F27" s="52"/>
      <c r="G27" s="53"/>
    </row>
    <row r="28" spans="1:7" x14ac:dyDescent="0.2">
      <c r="A28" s="68"/>
      <c r="C28" s="15"/>
      <c r="E28" s="15"/>
      <c r="F28" s="52"/>
      <c r="G28" s="53"/>
    </row>
    <row r="29" spans="1:7" ht="97.5" customHeight="1" x14ac:dyDescent="0.2">
      <c r="A29" s="68"/>
      <c r="C29" s="15"/>
      <c r="E29" s="15"/>
      <c r="F29" s="52"/>
      <c r="G29" s="53"/>
    </row>
    <row r="30" spans="1:7" x14ac:dyDescent="0.2">
      <c r="A30" s="54" t="s">
        <v>51</v>
      </c>
      <c r="B30" s="56"/>
      <c r="C30" s="98">
        <v>15</v>
      </c>
      <c r="D30" s="56" t="s">
        <v>52</v>
      </c>
      <c r="E30" s="60"/>
      <c r="F30" s="99">
        <v>0</v>
      </c>
      <c r="G30" s="58"/>
    </row>
    <row r="31" spans="1:7" x14ac:dyDescent="0.2">
      <c r="A31" s="54" t="s">
        <v>53</v>
      </c>
      <c r="B31" s="56"/>
      <c r="C31" s="98">
        <v>15</v>
      </c>
      <c r="D31" s="56" t="s">
        <v>52</v>
      </c>
      <c r="E31" s="60"/>
      <c r="F31" s="100">
        <f>Zaklad5*0.05</f>
        <v>0</v>
      </c>
      <c r="G31" s="67"/>
    </row>
    <row r="32" spans="1:7" x14ac:dyDescent="0.2">
      <c r="A32" s="54" t="s">
        <v>51</v>
      </c>
      <c r="B32" s="56"/>
      <c r="C32" s="98">
        <v>21</v>
      </c>
      <c r="D32" s="56" t="s">
        <v>52</v>
      </c>
      <c r="E32" s="60"/>
      <c r="F32" s="99">
        <f>C23</f>
        <v>0</v>
      </c>
      <c r="G32" s="58"/>
    </row>
    <row r="33" spans="1:8" x14ac:dyDescent="0.2">
      <c r="A33" s="54" t="s">
        <v>53</v>
      </c>
      <c r="B33" s="56"/>
      <c r="C33" s="98">
        <v>21</v>
      </c>
      <c r="D33" s="56" t="s">
        <v>52</v>
      </c>
      <c r="E33" s="60"/>
      <c r="F33" s="100">
        <f>ROUND(PRODUCT(F32,C33/100),1)</f>
        <v>0</v>
      </c>
      <c r="G33" s="67"/>
    </row>
    <row r="34" spans="1:8" s="106" customFormat="1" ht="19.5" customHeight="1" thickBot="1" x14ac:dyDescent="0.25">
      <c r="A34" s="101" t="s">
        <v>54</v>
      </c>
      <c r="B34" s="102"/>
      <c r="C34" s="102"/>
      <c r="D34" s="102"/>
      <c r="E34" s="103"/>
      <c r="F34" s="104">
        <f>CEILING(SUM(F30:F33),1)</f>
        <v>0</v>
      </c>
      <c r="G34" s="105"/>
    </row>
    <row r="36" spans="1:8" x14ac:dyDescent="0.2">
      <c r="A36" s="8" t="s">
        <v>55</v>
      </c>
      <c r="H36" s="8" t="s">
        <v>56</v>
      </c>
    </row>
    <row r="37" spans="1:8" ht="14.25" customHeight="1" x14ac:dyDescent="0.2">
      <c r="B37" s="187"/>
      <c r="C37" s="187"/>
      <c r="D37" s="187"/>
      <c r="E37" s="187"/>
      <c r="F37" s="187"/>
      <c r="G37" s="187"/>
      <c r="H37" s="8" t="s">
        <v>56</v>
      </c>
    </row>
    <row r="38" spans="1:8" ht="12.75" customHeight="1" x14ac:dyDescent="0.2">
      <c r="B38" s="187"/>
      <c r="C38" s="187"/>
      <c r="D38" s="187"/>
      <c r="E38" s="187"/>
      <c r="F38" s="187"/>
      <c r="G38" s="187"/>
      <c r="H38" s="8" t="s">
        <v>56</v>
      </c>
    </row>
    <row r="39" spans="1:8" x14ac:dyDescent="0.2">
      <c r="B39" s="187"/>
      <c r="C39" s="187"/>
      <c r="D39" s="187"/>
      <c r="E39" s="187"/>
      <c r="F39" s="187"/>
      <c r="G39" s="187"/>
      <c r="H39" s="8" t="s">
        <v>56</v>
      </c>
    </row>
    <row r="40" spans="1:8" x14ac:dyDescent="0.2">
      <c r="B40" s="187"/>
      <c r="C40" s="187"/>
      <c r="D40" s="187"/>
      <c r="E40" s="187"/>
      <c r="F40" s="187"/>
      <c r="G40" s="187"/>
      <c r="H40" s="8" t="s">
        <v>56</v>
      </c>
    </row>
    <row r="41" spans="1:8" x14ac:dyDescent="0.2">
      <c r="B41" s="187"/>
      <c r="C41" s="187"/>
      <c r="D41" s="187"/>
      <c r="E41" s="187"/>
      <c r="F41" s="187"/>
      <c r="G41" s="187"/>
      <c r="H41" s="8" t="s">
        <v>56</v>
      </c>
    </row>
    <row r="42" spans="1:8" x14ac:dyDescent="0.2">
      <c r="B42" s="187"/>
      <c r="C42" s="187"/>
      <c r="D42" s="187"/>
      <c r="E42" s="187"/>
      <c r="F42" s="187"/>
      <c r="G42" s="187"/>
      <c r="H42" s="8" t="s">
        <v>56</v>
      </c>
    </row>
    <row r="43" spans="1:8" x14ac:dyDescent="0.2">
      <c r="B43" s="187"/>
      <c r="C43" s="187"/>
      <c r="D43" s="187"/>
      <c r="E43" s="187"/>
      <c r="F43" s="187"/>
      <c r="G43" s="187"/>
      <c r="H43" s="8" t="s">
        <v>56</v>
      </c>
    </row>
    <row r="44" spans="1:8" x14ac:dyDescent="0.2">
      <c r="B44" s="187"/>
      <c r="C44" s="187"/>
      <c r="D44" s="187"/>
      <c r="E44" s="187"/>
      <c r="F44" s="187"/>
      <c r="G44" s="187"/>
      <c r="H44" s="8" t="s">
        <v>56</v>
      </c>
    </row>
    <row r="45" spans="1:8" x14ac:dyDescent="0.2">
      <c r="B45" s="187"/>
      <c r="C45" s="187"/>
      <c r="D45" s="187"/>
      <c r="E45" s="187"/>
      <c r="F45" s="187"/>
      <c r="G45" s="187"/>
      <c r="H45" s="8" t="s">
        <v>56</v>
      </c>
    </row>
    <row r="46" spans="1:8" x14ac:dyDescent="0.2">
      <c r="B46" s="184"/>
      <c r="C46" s="184"/>
      <c r="D46" s="184"/>
      <c r="E46" s="184"/>
      <c r="F46" s="184"/>
      <c r="G46" s="184"/>
    </row>
    <row r="47" spans="1:8" x14ac:dyDescent="0.2">
      <c r="B47" s="184"/>
      <c r="C47" s="184"/>
      <c r="D47" s="184"/>
      <c r="E47" s="184"/>
      <c r="F47" s="184"/>
      <c r="G47" s="184"/>
    </row>
    <row r="48" spans="1:8" x14ac:dyDescent="0.2">
      <c r="B48" s="184"/>
      <c r="C48" s="184"/>
      <c r="D48" s="184"/>
      <c r="E48" s="184"/>
      <c r="F48" s="184"/>
      <c r="G48" s="184"/>
    </row>
    <row r="49" spans="2:7" x14ac:dyDescent="0.2">
      <c r="B49" s="184"/>
      <c r="C49" s="184"/>
      <c r="D49" s="184"/>
      <c r="E49" s="184"/>
      <c r="F49" s="184"/>
      <c r="G49" s="184"/>
    </row>
    <row r="50" spans="2:7" x14ac:dyDescent="0.2">
      <c r="B50" s="184"/>
      <c r="C50" s="184"/>
      <c r="D50" s="184"/>
      <c r="E50" s="184"/>
      <c r="F50" s="184"/>
      <c r="G50" s="184"/>
    </row>
    <row r="51" spans="2:7" x14ac:dyDescent="0.2">
      <c r="B51" s="184"/>
      <c r="C51" s="184"/>
      <c r="D51" s="184"/>
      <c r="E51" s="184"/>
      <c r="F51" s="184"/>
      <c r="G51" s="184"/>
    </row>
    <row r="52" spans="2:7" x14ac:dyDescent="0.2">
      <c r="B52" s="184"/>
      <c r="C52" s="184"/>
      <c r="D52" s="184"/>
      <c r="E52" s="184"/>
      <c r="F52" s="184"/>
      <c r="G52" s="184"/>
    </row>
    <row r="53" spans="2:7" x14ac:dyDescent="0.2">
      <c r="B53" s="184"/>
      <c r="C53" s="184"/>
      <c r="D53" s="184"/>
      <c r="E53" s="184"/>
      <c r="F53" s="184"/>
      <c r="G53" s="184"/>
    </row>
    <row r="54" spans="2:7" x14ac:dyDescent="0.2">
      <c r="B54" s="184"/>
      <c r="C54" s="184"/>
      <c r="D54" s="184"/>
      <c r="E54" s="184"/>
      <c r="F54" s="184"/>
      <c r="G54" s="184"/>
    </row>
    <row r="55" spans="2:7" x14ac:dyDescent="0.2">
      <c r="B55" s="184"/>
      <c r="C55" s="184"/>
      <c r="D55" s="184"/>
      <c r="E55" s="184"/>
      <c r="F55" s="184"/>
      <c r="G55" s="184"/>
    </row>
  </sheetData>
  <mergeCells count="14">
    <mergeCell ref="C4:E4"/>
    <mergeCell ref="B48:G48"/>
    <mergeCell ref="B37:G45"/>
    <mergeCell ref="C7:D7"/>
    <mergeCell ref="C8:D8"/>
    <mergeCell ref="B46:G46"/>
    <mergeCell ref="B47:G47"/>
    <mergeCell ref="B53:G53"/>
    <mergeCell ref="B54:G54"/>
    <mergeCell ref="B55:G55"/>
    <mergeCell ref="B49:G49"/>
    <mergeCell ref="B50:G50"/>
    <mergeCell ref="B51:G51"/>
    <mergeCell ref="B52:G52"/>
  </mergeCells>
  <phoneticPr fontId="0" type="noConversion"/>
  <pageMargins left="0.92" right="0.37" top="0.98425196850393704" bottom="0.98425196850393704" header="0.51181102362204722" footer="0.51181102362204722"/>
  <pageSetup paperSize="9" scale="97" orientation="portrait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9"/>
  <sheetViews>
    <sheetView view="pageBreakPreview" zoomScaleNormal="100" zoomScaleSheetLayoutView="100" workbookViewId="0">
      <selection activeCell="C10" sqref="C10"/>
    </sheetView>
  </sheetViews>
  <sheetFormatPr defaultRowHeight="12.75" x14ac:dyDescent="0.2"/>
  <cols>
    <col min="1" max="1" width="4" style="9" bestFit="1" customWidth="1"/>
    <col min="2" max="2" width="20.140625" style="120" customWidth="1"/>
    <col min="3" max="3" width="69.28515625" style="8" customWidth="1"/>
    <col min="4" max="4" width="16" style="111" customWidth="1"/>
    <col min="5" max="5" width="6.7109375" style="9" customWidth="1"/>
    <col min="6" max="6" width="8.7109375" style="9" bestFit="1" customWidth="1"/>
    <col min="7" max="7" width="8.7109375" style="8" bestFit="1" customWidth="1"/>
    <col min="8" max="8" width="20" style="8" customWidth="1"/>
    <col min="9" max="16384" width="9.140625" style="8"/>
  </cols>
  <sheetData>
    <row r="1" spans="1:8" s="6" customFormat="1" ht="20.25" x14ac:dyDescent="0.2">
      <c r="A1" s="196" t="s">
        <v>155</v>
      </c>
      <c r="B1" s="196"/>
      <c r="C1" s="196"/>
      <c r="D1" s="196"/>
      <c r="E1" s="196"/>
      <c r="F1" s="196"/>
      <c r="G1" s="196"/>
      <c r="H1" s="196"/>
    </row>
    <row r="2" spans="1:8" s="6" customFormat="1" ht="13.5" thickBot="1" x14ac:dyDescent="0.25">
      <c r="A2" s="34"/>
      <c r="B2" s="119"/>
      <c r="C2" s="7"/>
      <c r="D2" s="110"/>
      <c r="E2" s="7"/>
      <c r="F2" s="108"/>
      <c r="G2" s="7"/>
      <c r="H2" s="7"/>
    </row>
    <row r="3" spans="1:8" s="6" customFormat="1" ht="28.5" customHeight="1" thickTop="1" x14ac:dyDescent="0.2">
      <c r="A3" s="192" t="s">
        <v>13</v>
      </c>
      <c r="B3" s="193"/>
      <c r="C3" s="152" t="s">
        <v>138</v>
      </c>
      <c r="D3" s="153"/>
      <c r="E3" s="177"/>
      <c r="F3" s="178"/>
      <c r="G3" s="178"/>
      <c r="H3" s="179"/>
    </row>
    <row r="4" spans="1:8" s="6" customFormat="1" ht="28.5" customHeight="1" x14ac:dyDescent="0.2">
      <c r="A4" s="194" t="s">
        <v>83</v>
      </c>
      <c r="B4" s="195" t="s">
        <v>84</v>
      </c>
      <c r="C4" s="183" t="s">
        <v>139</v>
      </c>
      <c r="D4" s="154"/>
      <c r="E4" s="155"/>
      <c r="F4" s="156"/>
      <c r="G4" s="156"/>
      <c r="H4" s="157"/>
    </row>
    <row r="5" spans="1:8" s="6" customFormat="1" ht="28.5" customHeight="1" thickBot="1" x14ac:dyDescent="0.25">
      <c r="A5" s="190" t="s">
        <v>85</v>
      </c>
      <c r="B5" s="191"/>
      <c r="C5" s="162" t="s">
        <v>105</v>
      </c>
      <c r="D5" s="158"/>
      <c r="E5" s="180"/>
      <c r="F5" s="181"/>
      <c r="G5" s="181"/>
      <c r="H5" s="182"/>
    </row>
    <row r="6" spans="1:8" ht="19.5" customHeight="1" thickTop="1" thickBot="1" x14ac:dyDescent="0.25"/>
    <row r="7" spans="1:8" s="6" customFormat="1" ht="21" customHeight="1" thickBot="1" x14ac:dyDescent="0.25">
      <c r="A7" s="35" t="s">
        <v>2</v>
      </c>
      <c r="B7" s="112" t="s">
        <v>3</v>
      </c>
      <c r="C7" s="10" t="s">
        <v>129</v>
      </c>
      <c r="D7" s="112" t="s">
        <v>72</v>
      </c>
      <c r="E7" s="10" t="s">
        <v>4</v>
      </c>
      <c r="F7" s="10" t="s">
        <v>12</v>
      </c>
      <c r="G7" s="10" t="s">
        <v>5</v>
      </c>
      <c r="H7" s="11" t="s">
        <v>6</v>
      </c>
    </row>
    <row r="8" spans="1:8" ht="21" customHeight="1" x14ac:dyDescent="0.2">
      <c r="A8" s="36" t="s">
        <v>10</v>
      </c>
      <c r="B8" s="121"/>
      <c r="C8" s="13" t="s">
        <v>67</v>
      </c>
      <c r="D8" s="113"/>
      <c r="E8" s="14"/>
      <c r="F8" s="126"/>
      <c r="G8" s="163"/>
      <c r="H8" s="171"/>
    </row>
    <row r="9" spans="1:8" ht="21" customHeight="1" x14ac:dyDescent="0.2">
      <c r="A9" s="132"/>
      <c r="B9" s="137"/>
      <c r="C9" s="138" t="s">
        <v>97</v>
      </c>
      <c r="D9" s="139"/>
      <c r="E9" s="140"/>
      <c r="F9" s="141"/>
      <c r="G9" s="164"/>
      <c r="H9" s="172"/>
    </row>
    <row r="10" spans="1:8" ht="21" customHeight="1" x14ac:dyDescent="0.2">
      <c r="A10" s="132">
        <v>1</v>
      </c>
      <c r="B10" s="134"/>
      <c r="C10" s="130" t="s">
        <v>140</v>
      </c>
      <c r="D10" s="131"/>
      <c r="E10" s="127" t="s">
        <v>0</v>
      </c>
      <c r="F10" s="129">
        <v>1</v>
      </c>
      <c r="G10" s="165"/>
      <c r="H10" s="176">
        <f t="shared" ref="H10:H16" si="0">G10*F10</f>
        <v>0</v>
      </c>
    </row>
    <row r="11" spans="1:8" ht="36" customHeight="1" x14ac:dyDescent="0.2">
      <c r="A11" s="132">
        <f t="shared" ref="A11:A16" si="1">A10+1</f>
        <v>2</v>
      </c>
      <c r="B11" s="142"/>
      <c r="C11" s="169" t="s">
        <v>141</v>
      </c>
      <c r="D11" s="170"/>
      <c r="E11" s="127" t="s">
        <v>0</v>
      </c>
      <c r="F11" s="127">
        <v>1</v>
      </c>
      <c r="G11" s="165"/>
      <c r="H11" s="176">
        <f t="shared" ref="H11" si="2">G11*F11</f>
        <v>0</v>
      </c>
    </row>
    <row r="12" spans="1:8" ht="21" customHeight="1" x14ac:dyDescent="0.2">
      <c r="A12" s="132">
        <f t="shared" si="1"/>
        <v>3</v>
      </c>
      <c r="B12" s="142"/>
      <c r="C12" s="160" t="s">
        <v>142</v>
      </c>
      <c r="D12" s="161"/>
      <c r="E12" s="127" t="s">
        <v>0</v>
      </c>
      <c r="F12" s="129">
        <v>1</v>
      </c>
      <c r="G12" s="165"/>
      <c r="H12" s="176">
        <f t="shared" ref="H12" si="3">G12*F12</f>
        <v>0</v>
      </c>
    </row>
    <row r="13" spans="1:8" ht="21" customHeight="1" x14ac:dyDescent="0.2">
      <c r="A13" s="132">
        <f t="shared" si="1"/>
        <v>4</v>
      </c>
      <c r="B13" s="142"/>
      <c r="C13" s="160" t="s">
        <v>132</v>
      </c>
      <c r="D13" s="161"/>
      <c r="E13" s="127" t="s">
        <v>0</v>
      </c>
      <c r="F13" s="129">
        <v>1</v>
      </c>
      <c r="G13" s="165"/>
      <c r="H13" s="176">
        <f t="shared" ref="H13:H15" si="4">G13*F13</f>
        <v>0</v>
      </c>
    </row>
    <row r="14" spans="1:8" ht="21" customHeight="1" x14ac:dyDescent="0.2">
      <c r="A14" s="132">
        <f t="shared" si="1"/>
        <v>5</v>
      </c>
      <c r="B14" s="142"/>
      <c r="C14" s="160" t="s">
        <v>143</v>
      </c>
      <c r="D14" s="161"/>
      <c r="E14" s="127" t="s">
        <v>0</v>
      </c>
      <c r="F14" s="129">
        <v>1</v>
      </c>
      <c r="G14" s="165"/>
      <c r="H14" s="176">
        <f t="shared" si="4"/>
        <v>0</v>
      </c>
    </row>
    <row r="15" spans="1:8" ht="21" customHeight="1" x14ac:dyDescent="0.2">
      <c r="A15" s="132">
        <f t="shared" si="1"/>
        <v>6</v>
      </c>
      <c r="B15" s="142"/>
      <c r="C15" s="160" t="s">
        <v>144</v>
      </c>
      <c r="D15" s="161"/>
      <c r="E15" s="127" t="s">
        <v>0</v>
      </c>
      <c r="F15" s="129">
        <v>1</v>
      </c>
      <c r="G15" s="165"/>
      <c r="H15" s="176">
        <f t="shared" si="4"/>
        <v>0</v>
      </c>
    </row>
    <row r="16" spans="1:8" ht="21" customHeight="1" x14ac:dyDescent="0.2">
      <c r="A16" s="132">
        <f t="shared" si="1"/>
        <v>7</v>
      </c>
      <c r="B16" s="142"/>
      <c r="C16" s="160" t="s">
        <v>96</v>
      </c>
      <c r="D16" s="161"/>
      <c r="E16" s="127" t="s">
        <v>87</v>
      </c>
      <c r="F16" s="129">
        <v>65</v>
      </c>
      <c r="G16" s="165"/>
      <c r="H16" s="176">
        <f t="shared" si="0"/>
        <v>0</v>
      </c>
    </row>
    <row r="17" spans="1:8" ht="21" customHeight="1" thickBot="1" x14ac:dyDescent="0.25">
      <c r="A17" s="133"/>
      <c r="B17" s="135" t="s">
        <v>1</v>
      </c>
      <c r="C17" s="136" t="str">
        <f>C8</f>
        <v>Řídící systém</v>
      </c>
      <c r="D17" s="114"/>
      <c r="E17" s="17"/>
      <c r="F17" s="18"/>
      <c r="G17" s="166"/>
      <c r="H17" s="173">
        <f>SUM(H9:H16)</f>
        <v>0</v>
      </c>
    </row>
    <row r="18" spans="1:8" ht="21" customHeight="1" x14ac:dyDescent="0.2">
      <c r="A18" s="36" t="s">
        <v>10</v>
      </c>
      <c r="B18" s="145"/>
      <c r="C18" s="146" t="s">
        <v>66</v>
      </c>
      <c r="D18" s="147"/>
      <c r="E18" s="14"/>
      <c r="F18" s="126"/>
      <c r="G18" s="168"/>
      <c r="H18" s="174"/>
    </row>
    <row r="19" spans="1:8" ht="21" customHeight="1" x14ac:dyDescent="0.2">
      <c r="A19" s="132">
        <v>8</v>
      </c>
      <c r="B19" s="127"/>
      <c r="C19" s="107" t="s">
        <v>106</v>
      </c>
      <c r="D19" s="127"/>
      <c r="E19" s="127" t="s">
        <v>0</v>
      </c>
      <c r="F19" s="129">
        <v>2</v>
      </c>
      <c r="G19" s="165"/>
      <c r="H19" s="175">
        <f t="shared" ref="H19:H25" si="5">G19*F19</f>
        <v>0</v>
      </c>
    </row>
    <row r="20" spans="1:8" ht="32.25" customHeight="1" x14ac:dyDescent="0.2">
      <c r="A20" s="132">
        <f t="shared" ref="A20:A29" si="6">A19+1</f>
        <v>9</v>
      </c>
      <c r="B20" s="127"/>
      <c r="C20" s="107" t="s">
        <v>107</v>
      </c>
      <c r="D20" s="127"/>
      <c r="E20" s="127" t="s">
        <v>0</v>
      </c>
      <c r="F20" s="129">
        <v>8</v>
      </c>
      <c r="G20" s="165"/>
      <c r="H20" s="175">
        <f t="shared" si="5"/>
        <v>0</v>
      </c>
    </row>
    <row r="21" spans="1:8" ht="21" customHeight="1" x14ac:dyDescent="0.2">
      <c r="A21" s="132">
        <f t="shared" si="6"/>
        <v>10</v>
      </c>
      <c r="B21" s="127"/>
      <c r="C21" s="107" t="s">
        <v>73</v>
      </c>
      <c r="D21" s="127"/>
      <c r="E21" s="127" t="s">
        <v>0</v>
      </c>
      <c r="F21" s="129">
        <v>1</v>
      </c>
      <c r="G21" s="165"/>
      <c r="H21" s="175">
        <f t="shared" si="5"/>
        <v>0</v>
      </c>
    </row>
    <row r="22" spans="1:8" ht="36" customHeight="1" x14ac:dyDescent="0.2">
      <c r="A22" s="132">
        <f t="shared" si="6"/>
        <v>11</v>
      </c>
      <c r="B22" s="142"/>
      <c r="C22" s="130" t="s">
        <v>108</v>
      </c>
      <c r="D22" s="131"/>
      <c r="E22" s="144" t="s">
        <v>0</v>
      </c>
      <c r="F22" s="144">
        <v>1</v>
      </c>
      <c r="G22" s="165"/>
      <c r="H22" s="175">
        <f t="shared" si="5"/>
        <v>0</v>
      </c>
    </row>
    <row r="23" spans="1:8" ht="30.75" customHeight="1" x14ac:dyDescent="0.2">
      <c r="A23" s="132">
        <f t="shared" si="6"/>
        <v>12</v>
      </c>
      <c r="B23" s="127"/>
      <c r="C23" s="130" t="s">
        <v>109</v>
      </c>
      <c r="D23" s="127"/>
      <c r="E23" s="127" t="s">
        <v>0</v>
      </c>
      <c r="F23" s="129">
        <v>1</v>
      </c>
      <c r="G23" s="165"/>
      <c r="H23" s="175">
        <f t="shared" si="5"/>
        <v>0</v>
      </c>
    </row>
    <row r="24" spans="1:8" ht="21" customHeight="1" x14ac:dyDescent="0.2">
      <c r="A24" s="132">
        <f t="shared" si="6"/>
        <v>13</v>
      </c>
      <c r="B24" s="127"/>
      <c r="C24" s="107" t="s">
        <v>104</v>
      </c>
      <c r="D24" s="127"/>
      <c r="E24" s="127" t="s">
        <v>0</v>
      </c>
      <c r="F24" s="129">
        <v>1</v>
      </c>
      <c r="G24" s="165"/>
      <c r="H24" s="175">
        <f t="shared" si="5"/>
        <v>0</v>
      </c>
    </row>
    <row r="25" spans="1:8" ht="21" customHeight="1" x14ac:dyDescent="0.2">
      <c r="A25" s="132">
        <f t="shared" si="6"/>
        <v>14</v>
      </c>
      <c r="B25" s="127"/>
      <c r="C25" s="107" t="s">
        <v>147</v>
      </c>
      <c r="D25" s="127"/>
      <c r="E25" s="127" t="s">
        <v>0</v>
      </c>
      <c r="F25" s="129">
        <v>1</v>
      </c>
      <c r="G25" s="165"/>
      <c r="H25" s="175">
        <f t="shared" si="5"/>
        <v>0</v>
      </c>
    </row>
    <row r="26" spans="1:8" ht="21" customHeight="1" x14ac:dyDescent="0.2">
      <c r="A26" s="132">
        <f t="shared" si="6"/>
        <v>15</v>
      </c>
      <c r="B26" s="127"/>
      <c r="C26" s="107" t="s">
        <v>111</v>
      </c>
      <c r="D26" s="127"/>
      <c r="E26" s="127" t="s">
        <v>0</v>
      </c>
      <c r="F26" s="129">
        <v>2</v>
      </c>
      <c r="G26" s="165"/>
      <c r="H26" s="175">
        <f t="shared" ref="H26:H29" si="7">G26*F26</f>
        <v>0</v>
      </c>
    </row>
    <row r="27" spans="1:8" ht="21" customHeight="1" x14ac:dyDescent="0.2">
      <c r="A27" s="132">
        <f t="shared" si="6"/>
        <v>16</v>
      </c>
      <c r="B27" s="127"/>
      <c r="C27" s="107" t="s">
        <v>110</v>
      </c>
      <c r="D27" s="127"/>
      <c r="E27" s="127" t="s">
        <v>0</v>
      </c>
      <c r="F27" s="129">
        <v>2</v>
      </c>
      <c r="G27" s="165"/>
      <c r="H27" s="175">
        <f t="shared" ref="H27" si="8">G27*F27</f>
        <v>0</v>
      </c>
    </row>
    <row r="28" spans="1:8" ht="21" customHeight="1" x14ac:dyDescent="0.2">
      <c r="A28" s="132">
        <f t="shared" si="6"/>
        <v>17</v>
      </c>
      <c r="B28" s="127"/>
      <c r="C28" s="107" t="s">
        <v>145</v>
      </c>
      <c r="D28" s="127"/>
      <c r="E28" s="127" t="s">
        <v>0</v>
      </c>
      <c r="F28" s="129">
        <v>3</v>
      </c>
      <c r="G28" s="165"/>
      <c r="H28" s="175">
        <f t="shared" si="7"/>
        <v>0</v>
      </c>
    </row>
    <row r="29" spans="1:8" ht="29.25" customHeight="1" x14ac:dyDescent="0.2">
      <c r="A29" s="132">
        <f t="shared" si="6"/>
        <v>18</v>
      </c>
      <c r="B29" s="127"/>
      <c r="C29" s="107" t="s">
        <v>146</v>
      </c>
      <c r="D29" s="127"/>
      <c r="E29" s="127" t="s">
        <v>0</v>
      </c>
      <c r="F29" s="129">
        <v>1</v>
      </c>
      <c r="G29" s="165"/>
      <c r="H29" s="175">
        <f t="shared" si="7"/>
        <v>0</v>
      </c>
    </row>
    <row r="30" spans="1:8" ht="21" customHeight="1" thickBot="1" x14ac:dyDescent="0.25">
      <c r="A30" s="16"/>
      <c r="B30" s="135" t="s">
        <v>1</v>
      </c>
      <c r="C30" s="136" t="str">
        <f>C18</f>
        <v>Polní instrumentace</v>
      </c>
      <c r="D30" s="114"/>
      <c r="E30" s="17"/>
      <c r="F30" s="18"/>
      <c r="G30" s="166"/>
      <c r="H30" s="173">
        <f>SUM(H19:H29)</f>
        <v>0</v>
      </c>
    </row>
    <row r="31" spans="1:8" ht="21" customHeight="1" x14ac:dyDescent="0.2">
      <c r="A31" s="36" t="s">
        <v>10</v>
      </c>
      <c r="B31" s="145"/>
      <c r="C31" s="146" t="s">
        <v>68</v>
      </c>
      <c r="D31" s="147"/>
      <c r="E31" s="14"/>
      <c r="F31" s="126"/>
      <c r="G31" s="168"/>
      <c r="H31" s="174"/>
    </row>
    <row r="32" spans="1:8" ht="33.75" customHeight="1" x14ac:dyDescent="0.2">
      <c r="A32" s="143">
        <v>15</v>
      </c>
      <c r="B32" s="142" t="s">
        <v>135</v>
      </c>
      <c r="C32" s="148" t="s">
        <v>136</v>
      </c>
      <c r="D32" s="142"/>
      <c r="E32" s="142" t="s">
        <v>0</v>
      </c>
      <c r="F32" s="144">
        <v>1</v>
      </c>
      <c r="G32" s="165"/>
      <c r="H32" s="175">
        <f t="shared" ref="H32" si="9">G32*F32</f>
        <v>0</v>
      </c>
    </row>
    <row r="33" spans="1:8" ht="33.75" customHeight="1" x14ac:dyDescent="0.2">
      <c r="A33" s="132">
        <f t="shared" ref="A33:A34" si="10">A32+1</f>
        <v>16</v>
      </c>
      <c r="B33" s="142" t="s">
        <v>112</v>
      </c>
      <c r="C33" s="148" t="s">
        <v>148</v>
      </c>
      <c r="D33" s="142"/>
      <c r="E33" s="142" t="s">
        <v>0</v>
      </c>
      <c r="F33" s="144">
        <v>1</v>
      </c>
      <c r="G33" s="165"/>
      <c r="H33" s="175">
        <f t="shared" ref="H33" si="11">G33*F33</f>
        <v>0</v>
      </c>
    </row>
    <row r="34" spans="1:8" ht="33.75" customHeight="1" x14ac:dyDescent="0.2">
      <c r="A34" s="132">
        <f t="shared" si="10"/>
        <v>17</v>
      </c>
      <c r="B34" s="142" t="s">
        <v>99</v>
      </c>
      <c r="C34" s="148" t="s">
        <v>113</v>
      </c>
      <c r="D34" s="142"/>
      <c r="E34" s="142" t="s">
        <v>0</v>
      </c>
      <c r="F34" s="144">
        <v>1</v>
      </c>
      <c r="G34" s="165"/>
      <c r="H34" s="175">
        <f t="shared" ref="H34" si="12">G34*F34</f>
        <v>0</v>
      </c>
    </row>
    <row r="35" spans="1:8" ht="21" customHeight="1" thickBot="1" x14ac:dyDescent="0.25">
      <c r="A35" s="19"/>
      <c r="B35" s="135" t="s">
        <v>1</v>
      </c>
      <c r="C35" s="136" t="str">
        <f>C31</f>
        <v>Rozváděče</v>
      </c>
      <c r="D35" s="114"/>
      <c r="E35" s="17"/>
      <c r="F35" s="18"/>
      <c r="G35" s="166"/>
      <c r="H35" s="173">
        <f>SUM(H32:H34)</f>
        <v>0</v>
      </c>
    </row>
    <row r="36" spans="1:8" ht="21" customHeight="1" x14ac:dyDescent="0.2">
      <c r="A36" s="36" t="s">
        <v>10</v>
      </c>
      <c r="B36" s="145"/>
      <c r="C36" s="146" t="s">
        <v>7</v>
      </c>
      <c r="D36" s="147"/>
      <c r="E36" s="14"/>
      <c r="F36" s="126"/>
      <c r="G36" s="168"/>
      <c r="H36" s="174"/>
    </row>
    <row r="37" spans="1:8" ht="21" customHeight="1" x14ac:dyDescent="0.2">
      <c r="A37" s="132">
        <v>18</v>
      </c>
      <c r="B37" s="127"/>
      <c r="C37" s="128" t="s">
        <v>88</v>
      </c>
      <c r="D37" s="128"/>
      <c r="E37" s="127" t="s">
        <v>74</v>
      </c>
      <c r="F37" s="142">
        <v>55</v>
      </c>
      <c r="G37" s="167"/>
      <c r="H37" s="175">
        <f t="shared" ref="H37:H66" si="13">G37*F37</f>
        <v>0</v>
      </c>
    </row>
    <row r="38" spans="1:8" ht="21" customHeight="1" x14ac:dyDescent="0.2">
      <c r="A38" s="132">
        <f>A37+1</f>
        <v>19</v>
      </c>
      <c r="B38" s="127"/>
      <c r="C38" s="128" t="s">
        <v>89</v>
      </c>
      <c r="D38" s="128"/>
      <c r="E38" s="127" t="s">
        <v>74</v>
      </c>
      <c r="F38" s="142">
        <v>10</v>
      </c>
      <c r="G38" s="167"/>
      <c r="H38" s="175">
        <f t="shared" si="13"/>
        <v>0</v>
      </c>
    </row>
    <row r="39" spans="1:8" ht="21" customHeight="1" x14ac:dyDescent="0.2">
      <c r="A39" s="132">
        <f t="shared" ref="A39:A66" si="14">A38+1</f>
        <v>20</v>
      </c>
      <c r="B39" s="127"/>
      <c r="C39" s="128" t="s">
        <v>115</v>
      </c>
      <c r="D39" s="128"/>
      <c r="E39" s="127" t="s">
        <v>74</v>
      </c>
      <c r="F39" s="142">
        <v>20</v>
      </c>
      <c r="G39" s="167"/>
      <c r="H39" s="175">
        <f t="shared" si="13"/>
        <v>0</v>
      </c>
    </row>
    <row r="40" spans="1:8" ht="21" customHeight="1" x14ac:dyDescent="0.2">
      <c r="A40" s="132">
        <f t="shared" si="14"/>
        <v>21</v>
      </c>
      <c r="B40" s="127"/>
      <c r="C40" s="128" t="s">
        <v>116</v>
      </c>
      <c r="D40" s="128"/>
      <c r="E40" s="127" t="s">
        <v>74</v>
      </c>
      <c r="F40" s="142">
        <v>40</v>
      </c>
      <c r="G40" s="167"/>
      <c r="H40" s="175">
        <f t="shared" ref="H40" si="15">G40*F40</f>
        <v>0</v>
      </c>
    </row>
    <row r="41" spans="1:8" ht="21" customHeight="1" x14ac:dyDescent="0.2">
      <c r="A41" s="132">
        <f t="shared" si="14"/>
        <v>22</v>
      </c>
      <c r="B41" s="127"/>
      <c r="C41" s="128" t="s">
        <v>93</v>
      </c>
      <c r="D41" s="128"/>
      <c r="E41" s="127" t="s">
        <v>74</v>
      </c>
      <c r="F41" s="129">
        <v>195</v>
      </c>
      <c r="G41" s="167"/>
      <c r="H41" s="175">
        <f t="shared" si="13"/>
        <v>0</v>
      </c>
    </row>
    <row r="42" spans="1:8" ht="21" customHeight="1" x14ac:dyDescent="0.2">
      <c r="A42" s="132">
        <f t="shared" si="14"/>
        <v>23</v>
      </c>
      <c r="B42" s="127"/>
      <c r="C42" s="128" t="s">
        <v>149</v>
      </c>
      <c r="D42" s="128"/>
      <c r="E42" s="127" t="s">
        <v>74</v>
      </c>
      <c r="F42" s="129">
        <v>20</v>
      </c>
      <c r="G42" s="167"/>
      <c r="H42" s="175">
        <f t="shared" ref="H42" si="16">G42*F42</f>
        <v>0</v>
      </c>
    </row>
    <row r="43" spans="1:8" ht="21" customHeight="1" x14ac:dyDescent="0.2">
      <c r="A43" s="132">
        <f t="shared" si="14"/>
        <v>24</v>
      </c>
      <c r="B43" s="127"/>
      <c r="C43" s="128" t="s">
        <v>117</v>
      </c>
      <c r="D43" s="128"/>
      <c r="E43" s="127" t="s">
        <v>74</v>
      </c>
      <c r="F43" s="129">
        <v>45</v>
      </c>
      <c r="G43" s="167"/>
      <c r="H43" s="175">
        <f t="shared" ref="H43:H45" si="17">G43*F43</f>
        <v>0</v>
      </c>
    </row>
    <row r="44" spans="1:8" ht="21" customHeight="1" x14ac:dyDescent="0.2">
      <c r="A44" s="132">
        <f t="shared" si="14"/>
        <v>25</v>
      </c>
      <c r="B44" s="127"/>
      <c r="C44" s="128" t="s">
        <v>150</v>
      </c>
      <c r="D44" s="128"/>
      <c r="E44" s="127" t="s">
        <v>74</v>
      </c>
      <c r="F44" s="129">
        <v>5</v>
      </c>
      <c r="G44" s="167"/>
      <c r="H44" s="175">
        <f t="shared" ref="H44" si="18">G44*F44</f>
        <v>0</v>
      </c>
    </row>
    <row r="45" spans="1:8" ht="21" customHeight="1" x14ac:dyDescent="0.2">
      <c r="A45" s="132">
        <f t="shared" si="14"/>
        <v>26</v>
      </c>
      <c r="B45" s="127"/>
      <c r="C45" s="128" t="s">
        <v>119</v>
      </c>
      <c r="D45" s="128"/>
      <c r="E45" s="127" t="s">
        <v>74</v>
      </c>
      <c r="F45" s="129">
        <v>15</v>
      </c>
      <c r="G45" s="167"/>
      <c r="H45" s="175">
        <f t="shared" si="17"/>
        <v>0</v>
      </c>
    </row>
    <row r="46" spans="1:8" ht="21" customHeight="1" x14ac:dyDescent="0.2">
      <c r="A46" s="132">
        <f t="shared" si="14"/>
        <v>27</v>
      </c>
      <c r="B46" s="127"/>
      <c r="C46" s="128" t="s">
        <v>151</v>
      </c>
      <c r="D46" s="128"/>
      <c r="E46" s="127" t="s">
        <v>74</v>
      </c>
      <c r="F46" s="129">
        <v>5</v>
      </c>
      <c r="G46" s="167"/>
      <c r="H46" s="175">
        <f t="shared" ref="H46:H47" si="19">G46*F46</f>
        <v>0</v>
      </c>
    </row>
    <row r="47" spans="1:8" ht="21" customHeight="1" x14ac:dyDescent="0.2">
      <c r="A47" s="132">
        <f t="shared" si="14"/>
        <v>28</v>
      </c>
      <c r="B47" s="127"/>
      <c r="C47" s="128" t="s">
        <v>152</v>
      </c>
      <c r="D47" s="128"/>
      <c r="E47" s="127" t="s">
        <v>74</v>
      </c>
      <c r="F47" s="129">
        <v>25</v>
      </c>
      <c r="G47" s="167"/>
      <c r="H47" s="175">
        <f t="shared" si="19"/>
        <v>0</v>
      </c>
    </row>
    <row r="48" spans="1:8" ht="21" customHeight="1" x14ac:dyDescent="0.2">
      <c r="A48" s="132">
        <f t="shared" si="14"/>
        <v>29</v>
      </c>
      <c r="B48" s="127"/>
      <c r="C48" s="128" t="s">
        <v>118</v>
      </c>
      <c r="D48" s="128"/>
      <c r="E48" s="127" t="s">
        <v>74</v>
      </c>
      <c r="F48" s="129">
        <v>35</v>
      </c>
      <c r="G48" s="167"/>
      <c r="H48" s="175">
        <f t="shared" ref="H48" si="20">G48*F48</f>
        <v>0</v>
      </c>
    </row>
    <row r="49" spans="1:8" ht="21" customHeight="1" x14ac:dyDescent="0.2">
      <c r="A49" s="132">
        <f t="shared" si="14"/>
        <v>30</v>
      </c>
      <c r="B49" s="127"/>
      <c r="C49" s="128" t="s">
        <v>153</v>
      </c>
      <c r="D49" s="128"/>
      <c r="E49" s="127" t="s">
        <v>74</v>
      </c>
      <c r="F49" s="129">
        <v>25</v>
      </c>
      <c r="G49" s="167"/>
      <c r="H49" s="175">
        <f t="shared" ref="H49" si="21">G49*F49</f>
        <v>0</v>
      </c>
    </row>
    <row r="50" spans="1:8" ht="21" customHeight="1" x14ac:dyDescent="0.2">
      <c r="A50" s="132">
        <f t="shared" si="14"/>
        <v>31</v>
      </c>
      <c r="B50" s="127"/>
      <c r="C50" s="128" t="s">
        <v>94</v>
      </c>
      <c r="D50" s="128"/>
      <c r="E50" s="127" t="s">
        <v>74</v>
      </c>
      <c r="F50" s="129">
        <v>475</v>
      </c>
      <c r="G50" s="167"/>
      <c r="H50" s="175">
        <f t="shared" si="13"/>
        <v>0</v>
      </c>
    </row>
    <row r="51" spans="1:8" ht="21" customHeight="1" x14ac:dyDescent="0.2">
      <c r="A51" s="132">
        <f t="shared" si="14"/>
        <v>32</v>
      </c>
      <c r="B51" s="127"/>
      <c r="C51" s="128" t="s">
        <v>95</v>
      </c>
      <c r="D51" s="128"/>
      <c r="E51" s="127" t="s">
        <v>74</v>
      </c>
      <c r="F51" s="129">
        <v>175</v>
      </c>
      <c r="G51" s="167"/>
      <c r="H51" s="175">
        <f t="shared" si="13"/>
        <v>0</v>
      </c>
    </row>
    <row r="52" spans="1:8" ht="21" customHeight="1" x14ac:dyDescent="0.2">
      <c r="A52" s="132">
        <f t="shared" si="14"/>
        <v>33</v>
      </c>
      <c r="B52" s="127"/>
      <c r="C52" s="128" t="s">
        <v>133</v>
      </c>
      <c r="D52" s="128"/>
      <c r="E52" s="127" t="s">
        <v>74</v>
      </c>
      <c r="F52" s="129">
        <v>30</v>
      </c>
      <c r="G52" s="167"/>
      <c r="H52" s="175">
        <f t="shared" ref="H52:H53" si="22">G52*F52</f>
        <v>0</v>
      </c>
    </row>
    <row r="53" spans="1:8" ht="21" customHeight="1" x14ac:dyDescent="0.2">
      <c r="A53" s="132">
        <f t="shared" si="14"/>
        <v>34</v>
      </c>
      <c r="B53" s="127"/>
      <c r="C53" s="128" t="s">
        <v>154</v>
      </c>
      <c r="D53" s="128"/>
      <c r="E53" s="127" t="s">
        <v>74</v>
      </c>
      <c r="F53" s="129">
        <v>18.5</v>
      </c>
      <c r="G53" s="167"/>
      <c r="H53" s="175">
        <f t="shared" si="22"/>
        <v>0</v>
      </c>
    </row>
    <row r="54" spans="1:8" ht="21" customHeight="1" x14ac:dyDescent="0.2">
      <c r="A54" s="132">
        <f t="shared" si="14"/>
        <v>35</v>
      </c>
      <c r="B54" s="127"/>
      <c r="C54" s="128" t="s">
        <v>137</v>
      </c>
      <c r="D54" s="128"/>
      <c r="E54" s="127" t="s">
        <v>74</v>
      </c>
      <c r="F54" s="129">
        <v>20</v>
      </c>
      <c r="G54" s="167"/>
      <c r="H54" s="175">
        <f t="shared" ref="H54" si="23">G54*F54</f>
        <v>0</v>
      </c>
    </row>
    <row r="55" spans="1:8" ht="21" customHeight="1" x14ac:dyDescent="0.2">
      <c r="A55" s="132">
        <f t="shared" si="14"/>
        <v>36</v>
      </c>
      <c r="B55" s="127"/>
      <c r="C55" s="128" t="s">
        <v>75</v>
      </c>
      <c r="D55" s="128"/>
      <c r="E55" s="127" t="s">
        <v>74</v>
      </c>
      <c r="F55" s="129">
        <v>20</v>
      </c>
      <c r="G55" s="167"/>
      <c r="H55" s="175">
        <f t="shared" ref="H55" si="24">G55*F55</f>
        <v>0</v>
      </c>
    </row>
    <row r="56" spans="1:8" ht="21" customHeight="1" x14ac:dyDescent="0.2">
      <c r="A56" s="132">
        <f t="shared" si="14"/>
        <v>37</v>
      </c>
      <c r="B56" s="127"/>
      <c r="C56" s="128" t="s">
        <v>130</v>
      </c>
      <c r="D56" s="128"/>
      <c r="E56" s="127" t="s">
        <v>74</v>
      </c>
      <c r="F56" s="129">
        <v>10</v>
      </c>
      <c r="G56" s="167"/>
      <c r="H56" s="175">
        <f t="shared" ref="H56:H57" si="25">G56*F56</f>
        <v>0</v>
      </c>
    </row>
    <row r="57" spans="1:8" ht="21" customHeight="1" x14ac:dyDescent="0.2">
      <c r="A57" s="132">
        <f t="shared" si="14"/>
        <v>38</v>
      </c>
      <c r="B57" s="127"/>
      <c r="C57" s="128" t="s">
        <v>131</v>
      </c>
      <c r="D57" s="128"/>
      <c r="E57" s="127" t="s">
        <v>0</v>
      </c>
      <c r="F57" s="129">
        <v>1</v>
      </c>
      <c r="G57" s="167"/>
      <c r="H57" s="175">
        <f t="shared" si="25"/>
        <v>0</v>
      </c>
    </row>
    <row r="58" spans="1:8" ht="21" customHeight="1" x14ac:dyDescent="0.2">
      <c r="A58" s="132">
        <f t="shared" si="14"/>
        <v>39</v>
      </c>
      <c r="B58" s="127"/>
      <c r="C58" s="128" t="s">
        <v>100</v>
      </c>
      <c r="D58" s="128"/>
      <c r="E58" s="127" t="s">
        <v>0</v>
      </c>
      <c r="F58" s="129">
        <v>1</v>
      </c>
      <c r="G58" s="167"/>
      <c r="H58" s="175">
        <f t="shared" si="13"/>
        <v>0</v>
      </c>
    </row>
    <row r="59" spans="1:8" ht="21" customHeight="1" x14ac:dyDescent="0.2">
      <c r="A59" s="132">
        <f t="shared" si="14"/>
        <v>40</v>
      </c>
      <c r="B59" s="127"/>
      <c r="C59" s="107" t="s">
        <v>102</v>
      </c>
      <c r="D59" s="127"/>
      <c r="E59" s="127" t="s">
        <v>0</v>
      </c>
      <c r="F59" s="129">
        <v>1</v>
      </c>
      <c r="G59" s="167"/>
      <c r="H59" s="175">
        <f t="shared" ref="H59" si="26">G59*F59</f>
        <v>0</v>
      </c>
    </row>
    <row r="60" spans="1:8" ht="21" customHeight="1" x14ac:dyDescent="0.2">
      <c r="A60" s="132">
        <f t="shared" si="14"/>
        <v>41</v>
      </c>
      <c r="B60" s="127"/>
      <c r="C60" s="107" t="s">
        <v>134</v>
      </c>
      <c r="D60" s="127"/>
      <c r="E60" s="127" t="s">
        <v>0</v>
      </c>
      <c r="F60" s="129">
        <v>1</v>
      </c>
      <c r="G60" s="167"/>
      <c r="H60" s="175">
        <f t="shared" ref="H60" si="27">G60*F60</f>
        <v>0</v>
      </c>
    </row>
    <row r="61" spans="1:8" ht="21" customHeight="1" x14ac:dyDescent="0.2">
      <c r="A61" s="132">
        <f t="shared" si="14"/>
        <v>42</v>
      </c>
      <c r="B61" s="127"/>
      <c r="C61" s="107" t="s">
        <v>98</v>
      </c>
      <c r="D61" s="127"/>
      <c r="E61" s="127" t="s">
        <v>0</v>
      </c>
      <c r="F61" s="129">
        <v>1</v>
      </c>
      <c r="G61" s="165"/>
      <c r="H61" s="175">
        <f t="shared" ref="H61:H65" si="28">G61*F61</f>
        <v>0</v>
      </c>
    </row>
    <row r="62" spans="1:8" ht="21" customHeight="1" x14ac:dyDescent="0.2">
      <c r="A62" s="132">
        <f t="shared" si="14"/>
        <v>43</v>
      </c>
      <c r="B62" s="127"/>
      <c r="C62" s="107" t="s">
        <v>114</v>
      </c>
      <c r="D62" s="127"/>
      <c r="E62" s="127" t="s">
        <v>0</v>
      </c>
      <c r="F62" s="129">
        <v>10</v>
      </c>
      <c r="G62" s="165"/>
      <c r="H62" s="175">
        <f t="shared" si="28"/>
        <v>0</v>
      </c>
    </row>
    <row r="63" spans="1:8" ht="21" customHeight="1" x14ac:dyDescent="0.2">
      <c r="A63" s="132">
        <f t="shared" si="14"/>
        <v>44</v>
      </c>
      <c r="B63" s="127"/>
      <c r="C63" s="107" t="s">
        <v>122</v>
      </c>
      <c r="D63" s="127"/>
      <c r="E63" s="127" t="s">
        <v>0</v>
      </c>
      <c r="F63" s="129">
        <v>13</v>
      </c>
      <c r="G63" s="165"/>
      <c r="H63" s="175">
        <f t="shared" si="28"/>
        <v>0</v>
      </c>
    </row>
    <row r="64" spans="1:8" ht="21" customHeight="1" x14ac:dyDescent="0.2">
      <c r="A64" s="132">
        <f t="shared" si="14"/>
        <v>45</v>
      </c>
      <c r="B64" s="127"/>
      <c r="C64" s="107" t="s">
        <v>123</v>
      </c>
      <c r="D64" s="127"/>
      <c r="E64" s="127" t="s">
        <v>0</v>
      </c>
      <c r="F64" s="129">
        <v>2</v>
      </c>
      <c r="G64" s="165"/>
      <c r="H64" s="175">
        <f t="shared" si="28"/>
        <v>0</v>
      </c>
    </row>
    <row r="65" spans="1:8" ht="31.5" customHeight="1" x14ac:dyDescent="0.2">
      <c r="A65" s="132">
        <f t="shared" si="14"/>
        <v>46</v>
      </c>
      <c r="B65" s="127"/>
      <c r="C65" s="107" t="s">
        <v>125</v>
      </c>
      <c r="D65" s="127"/>
      <c r="E65" s="127" t="s">
        <v>0</v>
      </c>
      <c r="F65" s="129">
        <v>2</v>
      </c>
      <c r="G65" s="165"/>
      <c r="H65" s="175">
        <f t="shared" si="28"/>
        <v>0</v>
      </c>
    </row>
    <row r="66" spans="1:8" ht="21" customHeight="1" x14ac:dyDescent="0.2">
      <c r="A66" s="132">
        <f t="shared" si="14"/>
        <v>47</v>
      </c>
      <c r="B66" s="127"/>
      <c r="C66" s="128" t="s">
        <v>101</v>
      </c>
      <c r="D66" s="128"/>
      <c r="E66" s="127" t="s">
        <v>0</v>
      </c>
      <c r="F66" s="129">
        <v>1</v>
      </c>
      <c r="G66" s="167"/>
      <c r="H66" s="175">
        <f t="shared" si="13"/>
        <v>0</v>
      </c>
    </row>
    <row r="67" spans="1:8" ht="21" customHeight="1" thickBot="1" x14ac:dyDescent="0.25">
      <c r="A67" s="19"/>
      <c r="B67" s="135" t="s">
        <v>1</v>
      </c>
      <c r="C67" s="136" t="str">
        <f>C36</f>
        <v>Montážní materiál</v>
      </c>
      <c r="D67" s="114"/>
      <c r="E67" s="17"/>
      <c r="F67" s="18"/>
      <c r="G67" s="166"/>
      <c r="H67" s="173">
        <f>SUM(H37:H66)</f>
        <v>0</v>
      </c>
    </row>
    <row r="68" spans="1:8" ht="21" customHeight="1" x14ac:dyDescent="0.2">
      <c r="A68" s="36" t="s">
        <v>10</v>
      </c>
      <c r="B68" s="145"/>
      <c r="C68" s="146" t="s">
        <v>8</v>
      </c>
      <c r="D68" s="147"/>
      <c r="E68" s="14"/>
      <c r="F68" s="126"/>
      <c r="G68" s="168"/>
      <c r="H68" s="174"/>
    </row>
    <row r="69" spans="1:8" ht="21" customHeight="1" x14ac:dyDescent="0.2">
      <c r="A69" s="143">
        <v>48</v>
      </c>
      <c r="B69" s="142"/>
      <c r="C69" s="149" t="str">
        <f>C37</f>
        <v>Trubka instalační PVC D25mm, pevná</v>
      </c>
      <c r="D69" s="142"/>
      <c r="E69" s="142" t="str">
        <f t="shared" ref="E69:F73" si="29">E37</f>
        <v>m</v>
      </c>
      <c r="F69" s="142">
        <f t="shared" si="29"/>
        <v>55</v>
      </c>
      <c r="G69" s="165"/>
      <c r="H69" s="176">
        <f t="shared" ref="H69:H98" si="30">G69*F69</f>
        <v>0</v>
      </c>
    </row>
    <row r="70" spans="1:8" ht="21" customHeight="1" x14ac:dyDescent="0.2">
      <c r="A70" s="132">
        <f t="shared" ref="A70:A98" si="31">A69+1</f>
        <v>49</v>
      </c>
      <c r="B70" s="142"/>
      <c r="C70" s="149" t="str">
        <f>C38</f>
        <v>Trubka instalační PVC D25mm, ohebná</v>
      </c>
      <c r="D70" s="142"/>
      <c r="E70" s="142" t="str">
        <f t="shared" si="29"/>
        <v>m</v>
      </c>
      <c r="F70" s="142">
        <f t="shared" si="29"/>
        <v>10</v>
      </c>
      <c r="G70" s="165"/>
      <c r="H70" s="176">
        <f t="shared" si="30"/>
        <v>0</v>
      </c>
    </row>
    <row r="71" spans="1:8" ht="21" customHeight="1" x14ac:dyDescent="0.2">
      <c r="A71" s="132">
        <f t="shared" si="31"/>
        <v>50</v>
      </c>
      <c r="B71" s="142"/>
      <c r="C71" s="149" t="str">
        <f>C39</f>
        <v>Žlab kabelový drátěný 100/50 včetně příslušenství</v>
      </c>
      <c r="D71" s="142"/>
      <c r="E71" s="142" t="str">
        <f t="shared" si="29"/>
        <v>m</v>
      </c>
      <c r="F71" s="142">
        <f t="shared" si="29"/>
        <v>20</v>
      </c>
      <c r="G71" s="165"/>
      <c r="H71" s="176">
        <f t="shared" si="30"/>
        <v>0</v>
      </c>
    </row>
    <row r="72" spans="1:8" ht="21" customHeight="1" x14ac:dyDescent="0.2">
      <c r="A72" s="132">
        <f t="shared" si="31"/>
        <v>51</v>
      </c>
      <c r="B72" s="142"/>
      <c r="C72" s="149" t="str">
        <f>C40</f>
        <v>Žlab kabelový drátěný 50/50 včetně příslušenství</v>
      </c>
      <c r="D72" s="142"/>
      <c r="E72" s="142" t="str">
        <f t="shared" si="29"/>
        <v>m</v>
      </c>
      <c r="F72" s="142">
        <f t="shared" si="29"/>
        <v>40</v>
      </c>
      <c r="G72" s="165"/>
      <c r="H72" s="176">
        <f t="shared" ref="H72:H73" si="32">G72*F72</f>
        <v>0</v>
      </c>
    </row>
    <row r="73" spans="1:8" ht="21" customHeight="1" x14ac:dyDescent="0.2">
      <c r="A73" s="132">
        <f t="shared" si="31"/>
        <v>52</v>
      </c>
      <c r="B73" s="142"/>
      <c r="C73" s="149" t="str">
        <f>C41</f>
        <v>Kabel silnoproudý, jádro CU, izolace PVC 3x1,5</v>
      </c>
      <c r="D73" s="142"/>
      <c r="E73" s="142" t="str">
        <f t="shared" si="29"/>
        <v>m</v>
      </c>
      <c r="F73" s="142">
        <f t="shared" si="29"/>
        <v>195</v>
      </c>
      <c r="G73" s="165"/>
      <c r="H73" s="176">
        <f t="shared" si="32"/>
        <v>0</v>
      </c>
    </row>
    <row r="74" spans="1:8" ht="21" customHeight="1" x14ac:dyDescent="0.2">
      <c r="A74" s="132">
        <f t="shared" si="31"/>
        <v>53</v>
      </c>
      <c r="B74" s="142"/>
      <c r="C74" s="149" t="str">
        <f t="shared" ref="C74:C86" si="33">C42</f>
        <v>Kabel silnoproudý, jádro CU, izolace PVC 4x1,5</v>
      </c>
      <c r="D74" s="142"/>
      <c r="E74" s="142" t="str">
        <f t="shared" ref="E74:F74" si="34">E42</f>
        <v>m</v>
      </c>
      <c r="F74" s="142">
        <f t="shared" si="34"/>
        <v>20</v>
      </c>
      <c r="G74" s="165"/>
      <c r="H74" s="176">
        <f t="shared" ref="H74:H84" si="35">G74*F74</f>
        <v>0</v>
      </c>
    </row>
    <row r="75" spans="1:8" ht="21" customHeight="1" x14ac:dyDescent="0.2">
      <c r="A75" s="132">
        <f t="shared" si="31"/>
        <v>54</v>
      </c>
      <c r="B75" s="142"/>
      <c r="C75" s="149" t="str">
        <f t="shared" si="33"/>
        <v>Kabel silnoproudý, jádro CU, izolace PVC 5x1,5</v>
      </c>
      <c r="D75" s="142"/>
      <c r="E75" s="142" t="str">
        <f t="shared" ref="E75:F75" si="36">E43</f>
        <v>m</v>
      </c>
      <c r="F75" s="142">
        <f t="shared" si="36"/>
        <v>45</v>
      </c>
      <c r="G75" s="165"/>
      <c r="H75" s="176">
        <f t="shared" si="35"/>
        <v>0</v>
      </c>
    </row>
    <row r="76" spans="1:8" ht="21" customHeight="1" x14ac:dyDescent="0.2">
      <c r="A76" s="132">
        <f t="shared" si="31"/>
        <v>55</v>
      </c>
      <c r="B76" s="142"/>
      <c r="C76" s="149" t="str">
        <f t="shared" si="33"/>
        <v>Kabel silnoproudý, jádro CU, izolace PVC 12x1,5</v>
      </c>
      <c r="D76" s="142"/>
      <c r="E76" s="142" t="str">
        <f t="shared" ref="E76:F76" si="37">E44</f>
        <v>m</v>
      </c>
      <c r="F76" s="142">
        <f t="shared" si="37"/>
        <v>5</v>
      </c>
      <c r="G76" s="165"/>
      <c r="H76" s="176">
        <f t="shared" si="35"/>
        <v>0</v>
      </c>
    </row>
    <row r="77" spans="1:8" ht="21" customHeight="1" x14ac:dyDescent="0.2">
      <c r="A77" s="132">
        <f t="shared" si="31"/>
        <v>56</v>
      </c>
      <c r="B77" s="142"/>
      <c r="C77" s="149" t="str">
        <f t="shared" si="33"/>
        <v>Kabel silnoproudý, jádro CU, izolace PVC 3x2,5</v>
      </c>
      <c r="D77" s="142"/>
      <c r="E77" s="142" t="str">
        <f t="shared" ref="E77:F77" si="38">E45</f>
        <v>m</v>
      </c>
      <c r="F77" s="142">
        <f t="shared" si="38"/>
        <v>15</v>
      </c>
      <c r="G77" s="165"/>
      <c r="H77" s="176">
        <f t="shared" si="35"/>
        <v>0</v>
      </c>
    </row>
    <row r="78" spans="1:8" ht="21" customHeight="1" x14ac:dyDescent="0.2">
      <c r="A78" s="132">
        <f t="shared" si="31"/>
        <v>57</v>
      </c>
      <c r="B78" s="142"/>
      <c r="C78" s="149" t="str">
        <f t="shared" si="33"/>
        <v>Kabel silnoproudý, jádro CU, izolace PVC 5x2,5</v>
      </c>
      <c r="D78" s="142"/>
      <c r="E78" s="142" t="str">
        <f t="shared" ref="E78:F78" si="39">E46</f>
        <v>m</v>
      </c>
      <c r="F78" s="142">
        <f t="shared" si="39"/>
        <v>5</v>
      </c>
      <c r="G78" s="165"/>
      <c r="H78" s="176">
        <f t="shared" si="35"/>
        <v>0</v>
      </c>
    </row>
    <row r="79" spans="1:8" ht="21" customHeight="1" x14ac:dyDescent="0.2">
      <c r="A79" s="132">
        <f t="shared" si="31"/>
        <v>58</v>
      </c>
      <c r="B79" s="142"/>
      <c r="C79" s="149" t="str">
        <f t="shared" si="33"/>
        <v>Kabel silnoproudý, jádro CU, izolace PVC 3x4</v>
      </c>
      <c r="D79" s="142"/>
      <c r="E79" s="142" t="str">
        <f t="shared" ref="E79:F79" si="40">E47</f>
        <v>m</v>
      </c>
      <c r="F79" s="142">
        <f t="shared" si="40"/>
        <v>25</v>
      </c>
      <c r="G79" s="165"/>
      <c r="H79" s="176">
        <f t="shared" si="35"/>
        <v>0</v>
      </c>
    </row>
    <row r="80" spans="1:8" ht="21" customHeight="1" x14ac:dyDescent="0.2">
      <c r="A80" s="132">
        <f t="shared" si="31"/>
        <v>59</v>
      </c>
      <c r="B80" s="142"/>
      <c r="C80" s="149" t="str">
        <f t="shared" si="33"/>
        <v>Kabel silnoproudý, jádro CU, izolace PVC 5x4</v>
      </c>
      <c r="D80" s="142"/>
      <c r="E80" s="142" t="str">
        <f t="shared" ref="E80:F80" si="41">E48</f>
        <v>m</v>
      </c>
      <c r="F80" s="142">
        <f t="shared" si="41"/>
        <v>35</v>
      </c>
      <c r="G80" s="165"/>
      <c r="H80" s="176">
        <f t="shared" si="35"/>
        <v>0</v>
      </c>
    </row>
    <row r="81" spans="1:8" ht="21" customHeight="1" x14ac:dyDescent="0.2">
      <c r="A81" s="132">
        <f t="shared" si="31"/>
        <v>60</v>
      </c>
      <c r="B81" s="142"/>
      <c r="C81" s="149" t="str">
        <f t="shared" si="33"/>
        <v>Kabel silnoproudý, jádro CU, izolace PVC 4x35</v>
      </c>
      <c r="D81" s="142"/>
      <c r="E81" s="142" t="str">
        <f t="shared" ref="E81:F81" si="42">E49</f>
        <v>m</v>
      </c>
      <c r="F81" s="142">
        <f t="shared" si="42"/>
        <v>25</v>
      </c>
      <c r="G81" s="165"/>
      <c r="H81" s="176">
        <f t="shared" si="35"/>
        <v>0</v>
      </c>
    </row>
    <row r="82" spans="1:8" ht="21" customHeight="1" x14ac:dyDescent="0.2">
      <c r="A82" s="132">
        <f t="shared" si="31"/>
        <v>61</v>
      </c>
      <c r="B82" s="142"/>
      <c r="C82" s="149" t="str">
        <f t="shared" si="33"/>
        <v>Kabel ovládací stíněný, jádro CU, izolace PVC, 2x1</v>
      </c>
      <c r="D82" s="142"/>
      <c r="E82" s="142" t="str">
        <f t="shared" ref="E82:F82" si="43">E50</f>
        <v>m</v>
      </c>
      <c r="F82" s="142">
        <f t="shared" si="43"/>
        <v>475</v>
      </c>
      <c r="G82" s="165"/>
      <c r="H82" s="176">
        <f t="shared" si="35"/>
        <v>0</v>
      </c>
    </row>
    <row r="83" spans="1:8" ht="21" customHeight="1" x14ac:dyDescent="0.2">
      <c r="A83" s="132">
        <f t="shared" si="31"/>
        <v>62</v>
      </c>
      <c r="B83" s="142"/>
      <c r="C83" s="149" t="str">
        <f t="shared" si="33"/>
        <v>Kabel ovládací stíněný, jádro CU, izolace PVC, 4x1</v>
      </c>
      <c r="D83" s="142"/>
      <c r="E83" s="142" t="str">
        <f t="shared" ref="E83:F83" si="44">E51</f>
        <v>m</v>
      </c>
      <c r="F83" s="142">
        <f t="shared" si="44"/>
        <v>175</v>
      </c>
      <c r="G83" s="165"/>
      <c r="H83" s="176">
        <f t="shared" si="35"/>
        <v>0</v>
      </c>
    </row>
    <row r="84" spans="1:8" ht="21" customHeight="1" x14ac:dyDescent="0.2">
      <c r="A84" s="132">
        <f t="shared" si="31"/>
        <v>63</v>
      </c>
      <c r="B84" s="142"/>
      <c r="C84" s="149" t="str">
        <f t="shared" si="33"/>
        <v>Kabel ovládací stíněný, jádro CU, izolace PVC, 7x1</v>
      </c>
      <c r="D84" s="142"/>
      <c r="E84" s="142" t="str">
        <f t="shared" ref="E84:F84" si="45">E52</f>
        <v>m</v>
      </c>
      <c r="F84" s="142">
        <f t="shared" si="45"/>
        <v>30</v>
      </c>
      <c r="G84" s="165"/>
      <c r="H84" s="176">
        <f t="shared" si="35"/>
        <v>0</v>
      </c>
    </row>
    <row r="85" spans="1:8" ht="21" customHeight="1" x14ac:dyDescent="0.2">
      <c r="A85" s="132">
        <f t="shared" si="31"/>
        <v>64</v>
      </c>
      <c r="B85" s="142"/>
      <c r="C85" s="149" t="str">
        <f t="shared" si="33"/>
        <v>Kabel komunikační stíněný, jádro CU, izolace PVC, 3x2x0,8</v>
      </c>
      <c r="D85" s="142"/>
      <c r="E85" s="142" t="str">
        <f t="shared" ref="E85:F85" si="46">E53</f>
        <v>m</v>
      </c>
      <c r="F85" s="142">
        <f t="shared" si="46"/>
        <v>18.5</v>
      </c>
      <c r="G85" s="165"/>
      <c r="H85" s="176">
        <f t="shared" ref="H85:H86" si="47">G85*F85</f>
        <v>0</v>
      </c>
    </row>
    <row r="86" spans="1:8" ht="21" customHeight="1" x14ac:dyDescent="0.2">
      <c r="A86" s="132">
        <f t="shared" si="31"/>
        <v>65</v>
      </c>
      <c r="B86" s="142"/>
      <c r="C86" s="149" t="str">
        <f t="shared" si="33"/>
        <v>Kabel komunikační stíněný zemní, jádro CU, izolace PVC, 3x4x 0,8</v>
      </c>
      <c r="D86" s="142"/>
      <c r="E86" s="142" t="str">
        <f t="shared" ref="E86:F86" si="48">E54</f>
        <v>m</v>
      </c>
      <c r="F86" s="142">
        <f t="shared" si="48"/>
        <v>20</v>
      </c>
      <c r="G86" s="165"/>
      <c r="H86" s="176">
        <f t="shared" si="47"/>
        <v>0</v>
      </c>
    </row>
    <row r="87" spans="1:8" ht="21" customHeight="1" x14ac:dyDescent="0.2">
      <c r="A87" s="132">
        <f t="shared" si="31"/>
        <v>66</v>
      </c>
      <c r="B87" s="142"/>
      <c r="C87" s="149" t="str">
        <f>C55</f>
        <v>Vodič CY6</v>
      </c>
      <c r="D87" s="142"/>
      <c r="E87" s="142" t="str">
        <f t="shared" ref="E87:F90" si="49">E55</f>
        <v>m</v>
      </c>
      <c r="F87" s="142">
        <f t="shared" si="49"/>
        <v>20</v>
      </c>
      <c r="G87" s="165"/>
      <c r="H87" s="176">
        <f t="shared" ref="H87" si="50">G87*F87</f>
        <v>0</v>
      </c>
    </row>
    <row r="88" spans="1:8" ht="21" customHeight="1" x14ac:dyDescent="0.2">
      <c r="A88" s="132">
        <f t="shared" si="31"/>
        <v>67</v>
      </c>
      <c r="B88" s="142"/>
      <c r="C88" s="149" t="str">
        <f>C56</f>
        <v>Vodič CY16</v>
      </c>
      <c r="D88" s="142"/>
      <c r="E88" s="142" t="str">
        <f t="shared" si="49"/>
        <v>m</v>
      </c>
      <c r="F88" s="142">
        <f t="shared" si="49"/>
        <v>10</v>
      </c>
      <c r="G88" s="165"/>
      <c r="H88" s="176">
        <f t="shared" ref="H88" si="51">G88*F88</f>
        <v>0</v>
      </c>
    </row>
    <row r="89" spans="1:8" ht="21" customHeight="1" x14ac:dyDescent="0.2">
      <c r="A89" s="132">
        <f t="shared" si="31"/>
        <v>68</v>
      </c>
      <c r="B89" s="142"/>
      <c r="C89" s="149" t="str">
        <f>C57</f>
        <v>Ekvipotenciální svorkovnice hlavního pospojení</v>
      </c>
      <c r="D89" s="142"/>
      <c r="E89" s="142" t="str">
        <f t="shared" si="49"/>
        <v>ks</v>
      </c>
      <c r="F89" s="142">
        <f t="shared" si="49"/>
        <v>1</v>
      </c>
      <c r="G89" s="165"/>
      <c r="H89" s="176">
        <f t="shared" ref="H89" si="52">G89*F89</f>
        <v>0</v>
      </c>
    </row>
    <row r="90" spans="1:8" ht="21" customHeight="1" x14ac:dyDescent="0.2">
      <c r="A90" s="132">
        <f t="shared" si="31"/>
        <v>69</v>
      </c>
      <c r="B90" s="142"/>
      <c r="C90" s="149" t="str">
        <f>C58</f>
        <v>Kontrukce ocelová nosná (VS)</v>
      </c>
      <c r="D90" s="142"/>
      <c r="E90" s="142" t="str">
        <f t="shared" si="49"/>
        <v>ks</v>
      </c>
      <c r="F90" s="142">
        <f t="shared" si="49"/>
        <v>1</v>
      </c>
      <c r="G90" s="165"/>
      <c r="H90" s="176">
        <f t="shared" si="30"/>
        <v>0</v>
      </c>
    </row>
    <row r="91" spans="1:8" ht="21" customHeight="1" x14ac:dyDescent="0.2">
      <c r="A91" s="132">
        <f t="shared" si="31"/>
        <v>70</v>
      </c>
      <c r="B91" s="142"/>
      <c r="C91" s="149" t="s">
        <v>91</v>
      </c>
      <c r="D91" s="142"/>
      <c r="E91" s="142" t="s">
        <v>0</v>
      </c>
      <c r="F91" s="142">
        <v>56</v>
      </c>
      <c r="G91" s="165"/>
      <c r="H91" s="176">
        <f t="shared" ref="H91" si="53">G91*F91</f>
        <v>0</v>
      </c>
    </row>
    <row r="92" spans="1:8" ht="21" customHeight="1" x14ac:dyDescent="0.2">
      <c r="A92" s="132">
        <f t="shared" si="31"/>
        <v>71</v>
      </c>
      <c r="B92" s="142"/>
      <c r="C92" s="149" t="s">
        <v>120</v>
      </c>
      <c r="D92" s="142"/>
      <c r="E92" s="142" t="s">
        <v>0</v>
      </c>
      <c r="F92" s="142">
        <v>2</v>
      </c>
      <c r="G92" s="165"/>
      <c r="H92" s="176">
        <f t="shared" ref="H92" si="54">G92*F92</f>
        <v>0</v>
      </c>
    </row>
    <row r="93" spans="1:8" ht="21" customHeight="1" x14ac:dyDescent="0.2">
      <c r="A93" s="132">
        <f t="shared" si="31"/>
        <v>72</v>
      </c>
      <c r="B93" s="142"/>
      <c r="C93" s="149" t="s">
        <v>76</v>
      </c>
      <c r="D93" s="142"/>
      <c r="E93" s="142" t="s">
        <v>0</v>
      </c>
      <c r="F93" s="142">
        <v>23</v>
      </c>
      <c r="G93" s="165"/>
      <c r="H93" s="176">
        <f t="shared" si="30"/>
        <v>0</v>
      </c>
    </row>
    <row r="94" spans="1:8" ht="21" customHeight="1" x14ac:dyDescent="0.2">
      <c r="A94" s="132">
        <f t="shared" si="31"/>
        <v>73</v>
      </c>
      <c r="B94" s="142"/>
      <c r="C94" s="149" t="s">
        <v>124</v>
      </c>
      <c r="D94" s="142"/>
      <c r="E94" s="142" t="s">
        <v>0</v>
      </c>
      <c r="F94" s="142">
        <v>12</v>
      </c>
      <c r="G94" s="165"/>
      <c r="H94" s="176">
        <f t="shared" ref="H94:H95" si="55">G94*F94</f>
        <v>0</v>
      </c>
    </row>
    <row r="95" spans="1:8" ht="21" customHeight="1" x14ac:dyDescent="0.2">
      <c r="A95" s="132">
        <f t="shared" si="31"/>
        <v>74</v>
      </c>
      <c r="B95" s="142"/>
      <c r="C95" s="149" t="s">
        <v>126</v>
      </c>
      <c r="D95" s="142"/>
      <c r="E95" s="142" t="s">
        <v>0</v>
      </c>
      <c r="F95" s="142">
        <v>3</v>
      </c>
      <c r="G95" s="165"/>
      <c r="H95" s="176">
        <f t="shared" si="55"/>
        <v>0</v>
      </c>
    </row>
    <row r="96" spans="1:8" ht="21" customHeight="1" x14ac:dyDescent="0.2">
      <c r="A96" s="132">
        <f t="shared" si="31"/>
        <v>75</v>
      </c>
      <c r="B96" s="142"/>
      <c r="C96" s="149" t="s">
        <v>127</v>
      </c>
      <c r="D96" s="142"/>
      <c r="E96" s="142" t="s">
        <v>0</v>
      </c>
      <c r="F96" s="142">
        <v>2</v>
      </c>
      <c r="G96" s="165"/>
      <c r="H96" s="176">
        <f t="shared" ref="H96" si="56">G96*F96</f>
        <v>0</v>
      </c>
    </row>
    <row r="97" spans="1:8" ht="21" customHeight="1" x14ac:dyDescent="0.2">
      <c r="A97" s="132">
        <f t="shared" si="31"/>
        <v>76</v>
      </c>
      <c r="B97" s="142"/>
      <c r="C97" s="149" t="s">
        <v>121</v>
      </c>
      <c r="D97" s="142"/>
      <c r="E97" s="142" t="s">
        <v>78</v>
      </c>
      <c r="F97" s="142">
        <v>30</v>
      </c>
      <c r="G97" s="165"/>
      <c r="H97" s="176">
        <f t="shared" ref="H97" si="57">G97*F97</f>
        <v>0</v>
      </c>
    </row>
    <row r="98" spans="1:8" ht="21" customHeight="1" x14ac:dyDescent="0.2">
      <c r="A98" s="132">
        <f t="shared" si="31"/>
        <v>77</v>
      </c>
      <c r="B98" s="142"/>
      <c r="C98" s="149" t="s">
        <v>79</v>
      </c>
      <c r="D98" s="142"/>
      <c r="E98" s="142" t="s">
        <v>78</v>
      </c>
      <c r="F98" s="144">
        <v>10</v>
      </c>
      <c r="G98" s="165"/>
      <c r="H98" s="176">
        <f t="shared" si="30"/>
        <v>0</v>
      </c>
    </row>
    <row r="99" spans="1:8" ht="21" customHeight="1" thickBot="1" x14ac:dyDescent="0.25">
      <c r="A99" s="19"/>
      <c r="B99" s="135" t="s">
        <v>1</v>
      </c>
      <c r="C99" s="136" t="str">
        <f>C68</f>
        <v>Elektromontážní práce</v>
      </c>
      <c r="D99" s="114"/>
      <c r="E99" s="17"/>
      <c r="F99" s="18"/>
      <c r="G99" s="166"/>
      <c r="H99" s="173">
        <f>SUM(H69:H98)</f>
        <v>0</v>
      </c>
    </row>
    <row r="100" spans="1:8" ht="21" customHeight="1" x14ac:dyDescent="0.2">
      <c r="A100" s="36" t="s">
        <v>10</v>
      </c>
      <c r="B100" s="145"/>
      <c r="C100" s="146" t="s">
        <v>9</v>
      </c>
      <c r="D100" s="147"/>
      <c r="E100" s="14"/>
      <c r="F100" s="126"/>
      <c r="G100" s="168"/>
      <c r="H100" s="174"/>
    </row>
    <row r="101" spans="1:8" ht="21" customHeight="1" x14ac:dyDescent="0.2">
      <c r="A101" s="143">
        <v>71</v>
      </c>
      <c r="B101" s="142"/>
      <c r="C101" s="149" t="s">
        <v>103</v>
      </c>
      <c r="D101" s="142"/>
      <c r="E101" s="142" t="s">
        <v>78</v>
      </c>
      <c r="F101" s="144">
        <v>25</v>
      </c>
      <c r="G101" s="165"/>
      <c r="H101" s="176">
        <f t="shared" ref="H101:H108" si="58">G101*F101</f>
        <v>0</v>
      </c>
    </row>
    <row r="102" spans="1:8" ht="21" customHeight="1" x14ac:dyDescent="0.2">
      <c r="A102" s="132">
        <f t="shared" ref="A102:A108" si="59">A101+1</f>
        <v>72</v>
      </c>
      <c r="B102" s="142"/>
      <c r="C102" s="149" t="s">
        <v>92</v>
      </c>
      <c r="D102" s="142"/>
      <c r="E102" s="127" t="s">
        <v>87</v>
      </c>
      <c r="F102" s="129">
        <v>65</v>
      </c>
      <c r="G102" s="165"/>
      <c r="H102" s="176">
        <f t="shared" ref="H102" si="60">G102*F102</f>
        <v>0</v>
      </c>
    </row>
    <row r="103" spans="1:8" ht="21" customHeight="1" x14ac:dyDescent="0.2">
      <c r="A103" s="132">
        <f t="shared" si="59"/>
        <v>73</v>
      </c>
      <c r="B103" s="142"/>
      <c r="C103" s="150" t="s">
        <v>80</v>
      </c>
      <c r="D103" s="151"/>
      <c r="E103" s="151" t="s">
        <v>78</v>
      </c>
      <c r="F103" s="144">
        <v>10</v>
      </c>
      <c r="G103" s="165"/>
      <c r="H103" s="176">
        <f t="shared" si="58"/>
        <v>0</v>
      </c>
    </row>
    <row r="104" spans="1:8" ht="21" customHeight="1" x14ac:dyDescent="0.2">
      <c r="A104" s="132">
        <f t="shared" si="59"/>
        <v>74</v>
      </c>
      <c r="B104" s="142"/>
      <c r="C104" s="149" t="s">
        <v>81</v>
      </c>
      <c r="D104" s="142"/>
      <c r="E104" s="142" t="s">
        <v>78</v>
      </c>
      <c r="F104" s="144">
        <v>5</v>
      </c>
      <c r="G104" s="165"/>
      <c r="H104" s="176">
        <f t="shared" si="58"/>
        <v>0</v>
      </c>
    </row>
    <row r="105" spans="1:8" ht="21" customHeight="1" x14ac:dyDescent="0.2">
      <c r="A105" s="132">
        <f t="shared" si="59"/>
        <v>75</v>
      </c>
      <c r="B105" s="142"/>
      <c r="C105" s="149" t="s">
        <v>128</v>
      </c>
      <c r="D105" s="142"/>
      <c r="E105" s="142" t="s">
        <v>0</v>
      </c>
      <c r="F105" s="144">
        <v>1</v>
      </c>
      <c r="G105" s="165"/>
      <c r="H105" s="176">
        <f t="shared" si="58"/>
        <v>0</v>
      </c>
    </row>
    <row r="106" spans="1:8" ht="21" customHeight="1" x14ac:dyDescent="0.2">
      <c r="A106" s="132">
        <f t="shared" si="59"/>
        <v>76</v>
      </c>
      <c r="B106" s="142"/>
      <c r="C106" s="149" t="s">
        <v>90</v>
      </c>
      <c r="D106" s="142"/>
      <c r="E106" s="142" t="s">
        <v>0</v>
      </c>
      <c r="F106" s="144">
        <v>1</v>
      </c>
      <c r="G106" s="165"/>
      <c r="H106" s="176">
        <f t="shared" ref="H106" si="61">G106*F106</f>
        <v>0</v>
      </c>
    </row>
    <row r="107" spans="1:8" ht="21" customHeight="1" x14ac:dyDescent="0.2">
      <c r="A107" s="132">
        <f t="shared" si="59"/>
        <v>77</v>
      </c>
      <c r="B107" s="142"/>
      <c r="C107" s="149" t="s">
        <v>69</v>
      </c>
      <c r="D107" s="142"/>
      <c r="E107" s="142" t="s">
        <v>0</v>
      </c>
      <c r="F107" s="144">
        <v>1</v>
      </c>
      <c r="G107" s="165"/>
      <c r="H107" s="176">
        <f t="shared" si="58"/>
        <v>0</v>
      </c>
    </row>
    <row r="108" spans="1:8" ht="21" customHeight="1" x14ac:dyDescent="0.2">
      <c r="A108" s="132">
        <f t="shared" si="59"/>
        <v>78</v>
      </c>
      <c r="B108" s="142"/>
      <c r="C108" s="149" t="s">
        <v>82</v>
      </c>
      <c r="D108" s="142"/>
      <c r="E108" s="142" t="s">
        <v>11</v>
      </c>
      <c r="F108" s="144">
        <v>1</v>
      </c>
      <c r="G108" s="165"/>
      <c r="H108" s="176">
        <f t="shared" si="58"/>
        <v>0</v>
      </c>
    </row>
    <row r="109" spans="1:8" ht="21" customHeight="1" thickBot="1" x14ac:dyDescent="0.25">
      <c r="A109" s="19"/>
      <c r="B109" s="122" t="s">
        <v>1</v>
      </c>
      <c r="C109" s="18" t="str">
        <f>C100</f>
        <v>Služby</v>
      </c>
      <c r="D109" s="114"/>
      <c r="E109" s="17"/>
      <c r="F109" s="18"/>
      <c r="G109" s="166"/>
      <c r="H109" s="173">
        <f>SUM(H101:H108)</f>
        <v>0</v>
      </c>
    </row>
    <row r="110" spans="1:8" ht="21" customHeight="1" thickBot="1" x14ac:dyDescent="0.25"/>
    <row r="111" spans="1:8" ht="21" customHeight="1" thickBot="1" x14ac:dyDescent="0.25">
      <c r="A111" s="37"/>
      <c r="B111" s="123"/>
      <c r="C111" s="21" t="s">
        <v>57</v>
      </c>
      <c r="D111" s="115"/>
      <c r="E111" s="22"/>
      <c r="F111" s="22"/>
      <c r="G111" s="23"/>
      <c r="H111" s="24">
        <f>SUM(H9:H109)/2</f>
        <v>0</v>
      </c>
    </row>
    <row r="112" spans="1:8" ht="21" customHeight="1" thickTop="1" thickBot="1" x14ac:dyDescent="0.25">
      <c r="A112" s="38"/>
      <c r="B112" s="124"/>
      <c r="C112" s="26" t="s">
        <v>70</v>
      </c>
      <c r="D112" s="116"/>
      <c r="E112" s="27"/>
      <c r="F112" s="27"/>
      <c r="G112" s="25"/>
      <c r="H112" s="28">
        <f>H111*0.21</f>
        <v>0</v>
      </c>
    </row>
    <row r="113" spans="1:8" ht="21" customHeight="1" thickTop="1" thickBot="1" x14ac:dyDescent="0.25">
      <c r="A113" s="39"/>
      <c r="B113" s="125"/>
      <c r="C113" s="30" t="s">
        <v>58</v>
      </c>
      <c r="D113" s="117"/>
      <c r="E113" s="31"/>
      <c r="F113" s="31"/>
      <c r="G113" s="29"/>
      <c r="H113" s="32">
        <f>SUM(H111:H112)</f>
        <v>0</v>
      </c>
    </row>
    <row r="115" spans="1:8" x14ac:dyDescent="0.2">
      <c r="H115" s="33"/>
    </row>
    <row r="120" spans="1:8" x14ac:dyDescent="0.2">
      <c r="E120" s="8"/>
    </row>
    <row r="121" spans="1:8" x14ac:dyDescent="0.2">
      <c r="E121" s="8"/>
    </row>
    <row r="122" spans="1:8" x14ac:dyDescent="0.2">
      <c r="E122" s="8"/>
    </row>
    <row r="123" spans="1:8" x14ac:dyDescent="0.2">
      <c r="E123" s="8"/>
    </row>
    <row r="124" spans="1:8" x14ac:dyDescent="0.2">
      <c r="E124" s="8"/>
    </row>
    <row r="125" spans="1:8" x14ac:dyDescent="0.2">
      <c r="E125" s="8"/>
    </row>
    <row r="126" spans="1:8" x14ac:dyDescent="0.2">
      <c r="E126" s="8"/>
    </row>
    <row r="127" spans="1:8" x14ac:dyDescent="0.2">
      <c r="E127" s="8"/>
    </row>
    <row r="128" spans="1:8" x14ac:dyDescent="0.2">
      <c r="E128" s="8"/>
    </row>
    <row r="129" spans="3:7" x14ac:dyDescent="0.2">
      <c r="E129" s="8"/>
    </row>
    <row r="130" spans="3:7" x14ac:dyDescent="0.2">
      <c r="E130" s="8"/>
    </row>
    <row r="131" spans="3:7" x14ac:dyDescent="0.2">
      <c r="E131" s="8"/>
    </row>
    <row r="132" spans="3:7" x14ac:dyDescent="0.2">
      <c r="E132" s="8"/>
    </row>
    <row r="133" spans="3:7" x14ac:dyDescent="0.2">
      <c r="E133" s="8"/>
    </row>
    <row r="134" spans="3:7" x14ac:dyDescent="0.2">
      <c r="E134" s="8"/>
    </row>
    <row r="135" spans="3:7" x14ac:dyDescent="0.2">
      <c r="E135" s="8"/>
    </row>
    <row r="136" spans="3:7" x14ac:dyDescent="0.2">
      <c r="E136" s="8"/>
    </row>
    <row r="137" spans="3:7" x14ac:dyDescent="0.2">
      <c r="E137" s="8"/>
    </row>
    <row r="138" spans="3:7" x14ac:dyDescent="0.2">
      <c r="C138" s="20"/>
      <c r="D138" s="118"/>
      <c r="E138" s="20"/>
      <c r="F138" s="109"/>
      <c r="G138" s="20"/>
    </row>
    <row r="139" spans="3:7" x14ac:dyDescent="0.2">
      <c r="E139" s="8"/>
    </row>
  </sheetData>
  <mergeCells count="4">
    <mergeCell ref="A5:B5"/>
    <mergeCell ref="A3:B3"/>
    <mergeCell ref="A4:B4"/>
    <mergeCell ref="A1:H1"/>
  </mergeCells>
  <phoneticPr fontId="0" type="noConversion"/>
  <pageMargins left="0.59055118110236227" right="0.35433070866141736" top="0.43307086614173229" bottom="0.47244094488188981" header="0.39370078740157483" footer="0.47244094488188981"/>
  <pageSetup paperSize="9" scale="62" fitToHeight="3" orientation="portrait" r:id="rId1"/>
  <headerFooter alignWithMargins="0">
    <oddFooter>&amp;R- &amp;P z &amp;N -</oddFooter>
  </headerFooter>
  <rowBreaks count="2" manualBreakCount="2">
    <brk id="54" max="7" man="1"/>
    <brk id="9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18</vt:i4>
      </vt:variant>
    </vt:vector>
  </HeadingPairs>
  <TitlesOfParts>
    <vt:vector size="20" baseType="lpstr">
      <vt:lpstr>Krycí list</vt:lpstr>
      <vt:lpstr>Rozpocet</vt:lpstr>
      <vt:lpstr>'Krycí list'!cisloobjektu</vt:lpstr>
      <vt:lpstr>'Krycí list'!cislostavby</vt:lpstr>
      <vt:lpstr>Datum</vt:lpstr>
      <vt:lpstr>JKSO</vt:lpstr>
      <vt:lpstr>MJ</vt:lpstr>
      <vt:lpstr>'Krycí list'!nazevobjektu</vt:lpstr>
      <vt:lpstr>'Krycí list'!nazevstavby</vt:lpstr>
      <vt:lpstr>Rozpocet!Názvy_tisku</vt:lpstr>
      <vt:lpstr>Objednatel</vt:lpstr>
      <vt:lpstr>'Krycí list'!Oblast_tisku</vt:lpstr>
      <vt:lpstr>Rozpocet!Oblast_tisku</vt:lpstr>
      <vt:lpstr>PocetMJ</vt:lpstr>
      <vt:lpstr>Poznamka</vt:lpstr>
      <vt:lpstr>Projektant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RomanV</dc:creator>
  <cp:lastModifiedBy>Roman Veselý</cp:lastModifiedBy>
  <cp:lastPrinted>2022-09-05T11:41:22Z</cp:lastPrinted>
  <dcterms:created xsi:type="dcterms:W3CDTF">2002-12-03T20:14:03Z</dcterms:created>
  <dcterms:modified xsi:type="dcterms:W3CDTF">2022-09-08T07:23:13Z</dcterms:modified>
</cp:coreProperties>
</file>