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/>
  <bookViews>
    <workbookView xWindow="36616" yWindow="65416" windowWidth="29040" windowHeight="15840" activeTab="0"/>
  </bookViews>
  <sheets>
    <sheet name="Rekapitulace stavby" sheetId="1" r:id="rId1"/>
    <sheet name="01 - STAVEBNÍ ČÁST" sheetId="2" r:id="rId2"/>
    <sheet name="02 - ELEKTROINSTALACE NN" sheetId="3" r:id="rId3"/>
    <sheet name="03 - ZAŘÍZENÍ VZDUCHOTECH..." sheetId="4" r:id="rId4"/>
    <sheet name="04 - VEDLEJŠÍ ROZPOČTOVÉ ..." sheetId="5" r:id="rId5"/>
    <sheet name="Pokyny pro vyplnění" sheetId="6" r:id="rId6"/>
  </sheets>
  <definedNames>
    <definedName name="_xlnm._FilterDatabase" localSheetId="1" hidden="1">'01 - STAVEBNÍ ČÁST'!$C$98:$K$566</definedName>
    <definedName name="_xlnm._FilterDatabase" localSheetId="2" hidden="1">'02 - ELEKTROINSTALACE NN'!$C$89:$K$136</definedName>
    <definedName name="_xlnm._FilterDatabase" localSheetId="3" hidden="1">'03 - ZAŘÍZENÍ VZDUCHOTECH...'!$C$83:$K$114</definedName>
    <definedName name="_xlnm._FilterDatabase" localSheetId="4" hidden="1">'04 - VEDLEJŠÍ ROZPOČTOVÉ ...'!$C$81:$K$89</definedName>
    <definedName name="_xlnm.Print_Area" localSheetId="1">'01 - STAVEBNÍ ČÁST'!$C$4:$J$39,'01 - STAVEBNÍ ČÁST'!$C$45:$J$80,'01 - STAVEBNÍ ČÁST'!$C$86:$K$566</definedName>
    <definedName name="_xlnm.Print_Area" localSheetId="2">'02 - ELEKTROINSTALACE NN'!$C$4:$J$39,'02 - ELEKTROINSTALACE NN'!$C$45:$J$71,'02 - ELEKTROINSTALACE NN'!$C$77:$K$136</definedName>
    <definedName name="_xlnm.Print_Area" localSheetId="3">'03 - ZAŘÍZENÍ VZDUCHOTECH...'!$C$4:$J$39,'03 - ZAŘÍZENÍ VZDUCHOTECH...'!$C$45:$J$65,'03 - ZAŘÍZENÍ VZDUCHOTECH...'!$C$71:$K$114</definedName>
    <definedName name="_xlnm.Print_Area" localSheetId="4">'04 - VEDLEJŠÍ ROZPOČTOVÉ ...'!$C$4:$J$39,'04 - VEDLEJŠÍ ROZPOČTOVÉ ...'!$C$45:$J$63,'04 - VEDLEJŠÍ ROZPOČTOVÉ ...'!$C$69:$K$89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'01 - STAVEBNÍ ČÁST'!$98:$98</definedName>
    <definedName name="_xlnm.Print_Titles" localSheetId="2">'02 - ELEKTROINSTALACE NN'!$89:$89</definedName>
    <definedName name="_xlnm.Print_Titles" localSheetId="3">'03 - ZAŘÍZENÍ VZDUCHOTECH...'!$83:$83</definedName>
    <definedName name="_xlnm.Print_Titles" localSheetId="4">'04 - VEDLEJŠÍ ROZPOČTOVÉ ...'!$81:$81</definedName>
  </definedNames>
  <calcPr calcId="191029"/>
</workbook>
</file>

<file path=xl/sharedStrings.xml><?xml version="1.0" encoding="utf-8"?>
<sst xmlns="http://schemas.openxmlformats.org/spreadsheetml/2006/main" count="6497" uniqueCount="1137">
  <si>
    <t>Export Komplet</t>
  </si>
  <si>
    <t>VZ</t>
  </si>
  <si>
    <t>2.0</t>
  </si>
  <si>
    <t>ZAMOK</t>
  </si>
  <si>
    <t>False</t>
  </si>
  <si>
    <t>{a21fc9a9-373b-484d-a46b-09ce0a21df7b}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</si>
  <si>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</si>
  <si>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</si>
  <si>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</si>
  <si>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</si>
  <si>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</si>
  <si>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</si>
  <si>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</si>
  <si>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</si>
  <si>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</si>
  <si>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</si>
  <si>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TĚLOCVIČNY ZŠ, MASARYKOVA 559, CHABAŘOVICE</t>
  </si>
  <si>
    <t>KSO:</t>
  </si>
  <si>
    <t/>
  </si>
  <si>
    <t>CC-CZ:</t>
  </si>
  <si>
    <t>Místo:</t>
  </si>
  <si>
    <t>CHABAŘOVICE</t>
  </si>
  <si>
    <t>Datum:</t>
  </si>
  <si>
    <t>21. 2. 2022</t>
  </si>
  <si>
    <t>Zadavatel:</t>
  </si>
  <si>
    <t>IČ:</t>
  </si>
  <si>
    <t>MĚSTSKÝ ÚŘAD CHABAŘOVICE</t>
  </si>
  <si>
    <t>DIČ:</t>
  </si>
  <si>
    <t>Uchazeč:</t>
  </si>
  <si>
    <t>Vyplň údaj</t>
  </si>
  <si>
    <t>Projektant:</t>
  </si>
  <si>
    <t>Pazour Jiří</t>
  </si>
  <si>
    <t>True</t>
  </si>
  <si>
    <t>Zpracovatel:</t>
  </si>
  <si>
    <t>Nina Blavková Děčín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</si>
  <si>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</si>
  <si>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"ROZPOČET JE SOUČÁSTÍ PROJEKTOVÉ DOKUMENTACE"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</si>
  <si>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</si>
  <si>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</si>
  <si>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</si>
  <si>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</si>
  <si>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</si>
  <si>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</si>
  <si>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</si>
  <si>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</si>
  <si>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</si>
  <si>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</si>
  <si>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</si>
  <si>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</si>
  <si>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</si>
  <si>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</si>
  <si>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</si>
  <si>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</si>
  <si>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</si>
  <si>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</si>
  <si>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</si>
  <si>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</si>
  <si>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</si>
  <si>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</si>
  <si>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</si>
  <si>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</si>
  <si>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</si>
  <si>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</si>
  <si>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</si>
  <si>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</si>
  <si>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</si>
  <si>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</si>
  <si>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</si>
  <si>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</si>
  <si>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</si>
  <si>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</si>
  <si>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</si>
  <si>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</si>
  <si>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</si>
  <si>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</si>
  <si>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</si>
  <si>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</si>
  <si>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</si>
  <si>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</si>
  <si>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</si>
  <si>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{426b2623-ef6c-415c-8483-c298fba4ece2}</t>
  </si>
  <si>
    <t>2</t>
  </si>
  <si>
    <t>02</t>
  </si>
  <si>
    <t>ELEKTROINSTALACE NN</t>
  </si>
  <si>
    <t>{ac32b02c-01aa-4fc0-94f0-2854b7cc59ba}</t>
  </si>
  <si>
    <t>03</t>
  </si>
  <si>
    <t>ZAŘÍZENÍ VZDUCHOTECHNIKY</t>
  </si>
  <si>
    <t>{682f6fbf-d430-485a-86c1-6a05b4967e60}</t>
  </si>
  <si>
    <t>04</t>
  </si>
  <si>
    <t>VEDLEJŠÍ ROZPOČTOVÉ NÁKLADY</t>
  </si>
  <si>
    <t>VON</t>
  </si>
  <si>
    <t>{36a81166-a557-4179-9c3b-3c3ba620eeca}</t>
  </si>
  <si>
    <t>KRYCÍ LIST SOUPISU PRACÍ</t>
  </si>
  <si>
    <t>Objekt:</t>
  </si>
  <si>
    <t>01 - STAVEBNÍ ČÁST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</si>
  <si>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 "ROZPOČET JE SOUČÁSTÍ PROJEKTOVÉ DOKUMENTACE"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</si>
  <si>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</si>
  <si>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</si>
  <si>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</si>
  <si>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</si>
  <si>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</si>
  <si>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</si>
  <si>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  34 - Stěny a příčky</t>
  </si>
  <si>
    <t xml:space="preserve">    6 - Úpravy povrchů, podlahy a osazování výplní</t>
  </si>
  <si>
    <t xml:space="preserve">      610 - Úprava povrchů vnitřních - stěny</t>
  </si>
  <si>
    <t xml:space="preserve">      611 - Úprava povrchů vnitřních - stropy</t>
  </si>
  <si>
    <t xml:space="preserve">    9 - Ostatní konstrukce a práce, bourání</t>
  </si>
  <si>
    <t xml:space="preserve">      94 - Lešení a stavební výtahy</t>
  </si>
  <si>
    <t xml:space="preserve">      951 - Ostatní konstrukce a práce  </t>
  </si>
  <si>
    <t xml:space="preserve">      961 - Bourání a demontáže konstrukcí</t>
  </si>
  <si>
    <t xml:space="preserve">    997 - Přesun sutě</t>
  </si>
  <si>
    <t xml:space="preserve">    998 - Přesun hmot</t>
  </si>
  <si>
    <t>PSV - Práce a dodávky PSV</t>
  </si>
  <si>
    <t xml:space="preserve">    714 - Akustická a protiotřesová opatření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</si>
  <si>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</si>
  <si>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</si>
  <si>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</si>
  <si>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776 - Podlahy povlakové</t>
  </si>
  <si>
    <t xml:space="preserve">    783 - Dokončovací práce - nátěry</t>
  </si>
  <si>
    <t xml:space="preserve">    784 - Dokončovací práce - malby  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</si>
  <si>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</si>
  <si>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</si>
  <si>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</si>
  <si>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</si>
  <si>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</si>
  <si>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</si>
  <si>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</si>
  <si>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</si>
  <si>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</si>
  <si>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</si>
  <si>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</si>
  <si>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</si>
  <si>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</si>
  <si>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</si>
  <si>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</si>
  <si>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</si>
  <si>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</si>
  <si>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3</t>
  </si>
  <si>
    <t>Svislé a kompletní konstrukce</t>
  </si>
  <si>
    <t>34</t>
  </si>
  <si>
    <t>Stěny a příčky</t>
  </si>
  <si>
    <t>K</t>
  </si>
  <si>
    <t>340271025</t>
  </si>
  <si>
    <t>Zazdívka otvorů v příčkách nebo stěnách pórobetonovými tvárnicemi plochy přes 1 m2 do 4 m2, objemová hmotnost 500 kg/m3, tloušťka příčky 100 mm</t>
  </si>
  <si>
    <t>m2</t>
  </si>
  <si>
    <t>CS ÚRS 2022 01</t>
  </si>
  <si>
    <t>4</t>
  </si>
  <si>
    <t>-1733815697</t>
  </si>
  <si>
    <t>Online PSC</t>
  </si>
  <si>
    <t>https://podminky.urs.cz/item/CS_URS_2022_01/340271025</t>
  </si>
  <si>
    <t>VV</t>
  </si>
  <si>
    <t>2,76*2,28</t>
  </si>
  <si>
    <t>-1,80*2,15</t>
  </si>
  <si>
    <t>Součet   vchodové dveře</t>
  </si>
  <si>
    <t>6</t>
  </si>
  <si>
    <t>Úpravy povrchů, podlahy a osazování výplní</t>
  </si>
  <si>
    <t>610</t>
  </si>
  <si>
    <t>Úprava povrchů vnitřních - stěny</t>
  </si>
  <si>
    <t>612142001</t>
  </si>
  <si>
    <t>Potažení vnitřních ploch pletivem v ploše nebo pruzích, na plném podkladu sklovláknitým vtlačením do tmelu stěn</t>
  </si>
  <si>
    <t>1860909040</t>
  </si>
  <si>
    <t>https://podminky.urs.cz/item/CS_URS_2022_01/612142001</t>
  </si>
  <si>
    <t>2,76*2,28*2</t>
  </si>
  <si>
    <t>-1,80*2,15*2</t>
  </si>
  <si>
    <t>(1,80+2,15*2)*0,05</t>
  </si>
  <si>
    <t>Součet   u vstupních dveří</t>
  </si>
  <si>
    <t>612325413</t>
  </si>
  <si>
    <t>Oprava vápenocementové omítky vnitřních ploch hladké, tloušťky do 20 mm stěn, v rozsahu opravované plochy přes 30 do 50%</t>
  </si>
  <si>
    <t>-1934865517</t>
  </si>
  <si>
    <t>https://podminky.urs.cz/item/CS_URS_2022_01/612325413</t>
  </si>
  <si>
    <t>5,75*(15,42*2+9,98*2)</t>
  </si>
  <si>
    <t>-1,90*(9,98+3,64+3,58+0,77+1,48+1,50+1,52)</t>
  </si>
  <si>
    <t>-1,90*(1,45+1,00+0,92+1,44+1,52+1,50+1,53+0,81)</t>
  </si>
  <si>
    <t>-(1,42*2,99*8+1,42*1,15*2+1,20*0,80+2,76*2,28+1,54*2,17)</t>
  </si>
  <si>
    <t>(1,42+3,02*2)*0,15*10</t>
  </si>
  <si>
    <t>(2,76+0,40*2)*0,22*1</t>
  </si>
  <si>
    <t xml:space="preserve">Mezisoučet   tělocvična </t>
  </si>
  <si>
    <t>3,44*(6,75*2+3,65*2)</t>
  </si>
  <si>
    <t>-(1,00*1,00*2+1,20*0,80+1,54*2,17)</t>
  </si>
  <si>
    <t>(1,00+1,00*2)*0,10*2</t>
  </si>
  <si>
    <t>(1,20+0,80*2)*0,15*1</t>
  </si>
  <si>
    <t>(1,54+2,17*2)*0,40*1</t>
  </si>
  <si>
    <t xml:space="preserve">Mezisoučet   nářaďovna </t>
  </si>
  <si>
    <t>Součet</t>
  </si>
  <si>
    <t>612131121</t>
  </si>
  <si>
    <t>Podkladní a spojovací vrstva vnitřních omítaných ploch penetrace disperzní nanášená ručně stěn</t>
  </si>
  <si>
    <t>-424922024</t>
  </si>
  <si>
    <t>https://podminky.urs.cz/item/CS_URS_2022_01/612131121</t>
  </si>
  <si>
    <t>-(1,42*2,99*8+1,42*1,15*2+1,20*0,80+1,80*2,15+1,54*2,17)</t>
  </si>
  <si>
    <t xml:space="preserve">2,76*2,28 </t>
  </si>
  <si>
    <t xml:space="preserve">-1,80*2,15 </t>
  </si>
  <si>
    <t>Mezisoučet    nová příčka - chodba se schodištěm</t>
  </si>
  <si>
    <t>5</t>
  </si>
  <si>
    <t>612321131</t>
  </si>
  <si>
    <t>Potažení vnitřních ploch vápenocementovým štukem tloušťky do 3 mm svislých konstrukcí stěn</t>
  </si>
  <si>
    <t>-1015156947</t>
  </si>
  <si>
    <t>https://podminky.urs.cz/item/CS_URS_2022_01/612321131</t>
  </si>
  <si>
    <t>611</t>
  </si>
  <si>
    <t>Úprava povrchů vnitřních - stropy</t>
  </si>
  <si>
    <t>611325413</t>
  </si>
  <si>
    <t>Oprava vápenocementové omítky vnitřních ploch hladké, tloušťky do 20 mm stropů, v rozsahu opravované plochy přes 30 do 50%</t>
  </si>
  <si>
    <t>908754976</t>
  </si>
  <si>
    <t>https://podminky.urs.cz/item/CS_URS_2022_01/611325413</t>
  </si>
  <si>
    <t>6,75*3,65</t>
  </si>
  <si>
    <t xml:space="preserve">Mezisoučet   nářaďovna  </t>
  </si>
  <si>
    <t>7</t>
  </si>
  <si>
    <t>611131121</t>
  </si>
  <si>
    <t>Podkladní a spojovací vrstva vnitřních omítaných ploch penetrace disperzní nanášená ručně stropů</t>
  </si>
  <si>
    <t>400540758</t>
  </si>
  <si>
    <t>https://podminky.urs.cz/item/CS_URS_2022_01/611131121</t>
  </si>
  <si>
    <t>8</t>
  </si>
  <si>
    <t>611321131</t>
  </si>
  <si>
    <t>Potažení vnitřních ploch vápenocementovým štukem tloušťky do 3 mm vodorovných konstrukcí stropů rovných</t>
  </si>
  <si>
    <t>-508051698</t>
  </si>
  <si>
    <t>https://podminky.urs.cz/item/CS_URS_2022_01/611321131</t>
  </si>
  <si>
    <t>9</t>
  </si>
  <si>
    <t>Ostatní konstrukce a práce, bourání</t>
  </si>
  <si>
    <t>94</t>
  </si>
  <si>
    <t>Lešení a stavební výtahy</t>
  </si>
  <si>
    <t>941211111</t>
  </si>
  <si>
    <t>Montáž lešení řadového rámového lehkého pracovního s podlahami s provozním zatížením tř. 3 do 200 kg/m2 šířky tř. SW06 přes 0,6 do 0,9 m, výšky do 10 m</t>
  </si>
  <si>
    <t>-1956605068</t>
  </si>
  <si>
    <t>https://podminky.urs.cz/item/CS_URS_2022_01/941211111</t>
  </si>
  <si>
    <t>5,00*(15,40*2+9,90*2)   "tělocvična"</t>
  </si>
  <si>
    <t>10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</si>
  <si>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</si>
  <si>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</si>
  <si>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-1298882461</t>
  </si>
  <si>
    <t>https://podminky.urs.cz/item/CS_URS_2022_01/941211211</t>
  </si>
  <si>
    <t>253,00*60   "cca 2 měsíce"</t>
  </si>
  <si>
    <t>11</t>
  </si>
  <si>
    <t>941211811</t>
  </si>
  <si>
    <t>Demontáž lešení řadového rámového lehkého pracovního s provozním zatížením tř. 3 do 200 kg/m2 šířky tř. SW06 přes 0,6 do 0,9 m, výšky do 10 m</t>
  </si>
  <si>
    <t>-1161154860</t>
  </si>
  <si>
    <t>https://podminky.urs.cz/item/CS_URS_2022_01/941211811</t>
  </si>
  <si>
    <t>12</t>
  </si>
  <si>
    <t>946112114</t>
  </si>
  <si>
    <t>Montáž pojízdných věží trubkových nebo dílcových s maximálním zatížením podlahy do 200 kg/m2 šířky přes 0,9 do 1,6 m, délky do 3,2 m, výšky přes 3,5 m do 4,5 m</t>
  </si>
  <si>
    <t>kus</t>
  </si>
  <si>
    <t>1301469327</t>
  </si>
  <si>
    <t>https://podminky.urs.cz/item/CS_URS_2022_01/946112114</t>
  </si>
  <si>
    <t>1   "tělocvična - nátěr stropu"</t>
  </si>
  <si>
    <t>13</t>
  </si>
  <si>
    <t>946112214</t>
  </si>
  <si>
    <t>Montáž pojízdných věží trubkových nebo dílcových s maximálním zatížením podlahy do 200 kg/m2 Příplatek za první a každý další den použití pojízdného lešení k ceně -2114</t>
  </si>
  <si>
    <t>361682868</t>
  </si>
  <si>
    <t>https://podminky.urs.cz/item/CS_URS_2022_01/946112214</t>
  </si>
  <si>
    <t>1*60   "cca 2 měsíce"</t>
  </si>
  <si>
    <t>14</t>
  </si>
  <si>
    <t>946112814</t>
  </si>
  <si>
    <t>Demontáž pojízdných věží trubkových nebo dílcových s maximálním zatížením podlahy do 200 kg/m2 šířky přes 0,9 do 1,6 m, délky do 3,2 m, výšky přes 3,5 m do 4,5 m</t>
  </si>
  <si>
    <t>324902812</t>
  </si>
  <si>
    <t>https://podminky.urs.cz/item/CS_URS_2022_01/946112814</t>
  </si>
  <si>
    <t>949121113</t>
  </si>
  <si>
    <t>Montáž lešení lehkého kozového dílcového o výšce lešeňové podlahy přes 1,9 do 2,5 m</t>
  </si>
  <si>
    <t>sada</t>
  </si>
  <si>
    <t>1339625301</t>
  </si>
  <si>
    <t>https://podminky.urs.cz/item/CS_URS_2022_01/949121113</t>
  </si>
  <si>
    <t>2   "nářaďovna"</t>
  </si>
  <si>
    <t>16</t>
  </si>
  <si>
    <t>949121213</t>
  </si>
  <si>
    <t>Montáž lešení lehkého kozového dílcového Příplatek za první a každý další den použití lešení k ceně -1113</t>
  </si>
  <si>
    <t>-610083574</t>
  </si>
  <si>
    <t>https://podminky.urs.cz/item/CS_URS_2022_01/949121213</t>
  </si>
  <si>
    <t>2*60   "cca 2 měsíce"</t>
  </si>
  <si>
    <t>17</t>
  </si>
  <si>
    <t>949121813</t>
  </si>
  <si>
    <t>Demontáž lešení lehkého kozového dílcového o výšce lešeňové podlahy přes 1,9 do 2,5 m</t>
  </si>
  <si>
    <t>310147584</t>
  </si>
  <si>
    <t>https://podminky.urs.cz/item/CS_URS_2022_01/949121813</t>
  </si>
  <si>
    <t>951</t>
  </si>
  <si>
    <t xml:space="preserve">Ostatní konstrukce a práce  </t>
  </si>
  <si>
    <t>18</t>
  </si>
  <si>
    <t>952909R02</t>
  </si>
  <si>
    <t>Demontáž a zpětná montáž žebřin včetně dodávky kotevních prvků</t>
  </si>
  <si>
    <t>-1176162666</t>
  </si>
  <si>
    <t>19</t>
  </si>
  <si>
    <t>952909R03</t>
  </si>
  <si>
    <t xml:space="preserve">Demontáž a zpětná montáž volejbalového sloupku </t>
  </si>
  <si>
    <t>-169233840</t>
  </si>
  <si>
    <t>20</t>
  </si>
  <si>
    <t>952909R04</t>
  </si>
  <si>
    <t>Demontáž a zpětná montáž kovových šplhacích tyčí</t>
  </si>
  <si>
    <t>-1921260175</t>
  </si>
  <si>
    <t>952909R05</t>
  </si>
  <si>
    <t>Montáž a dodávka ochranné sítě bezuzlové PP 2,3 mm, oko 45 mm, vypnutí celovým lankem kotveným do zdiva - okna tělocvičny</t>
  </si>
  <si>
    <t>1973681922</t>
  </si>
  <si>
    <t>1,60*3,20 *9</t>
  </si>
  <si>
    <t>1,60*1,30 *1</t>
  </si>
  <si>
    <t>22</t>
  </si>
  <si>
    <t>619991011</t>
  </si>
  <si>
    <t>Zakrytí vnitřních ploch před znečištěním včetně pozdějšího odkrytí konstrukcí a prvků obalením fólií a přelepením páskou</t>
  </si>
  <si>
    <t>1403512362</t>
  </si>
  <si>
    <t>https://podminky.urs.cz/item/CS_URS_2022_01/619991011</t>
  </si>
  <si>
    <t>1,50*3,20*9</t>
  </si>
  <si>
    <t>1,50*1,00*1</t>
  </si>
  <si>
    <t>1,80*2,20*2</t>
  </si>
  <si>
    <t>30,00   "ostatní"</t>
  </si>
  <si>
    <t>Mezisoučet   tělocvična</t>
  </si>
  <si>
    <t>1,00*1,00*2</t>
  </si>
  <si>
    <t>1,40*1,00*1</t>
  </si>
  <si>
    <t>Mezisoučet   nářaďovna</t>
  </si>
  <si>
    <t>23</t>
  </si>
  <si>
    <t>952901114</t>
  </si>
  <si>
    <t>Vyčištění budov nebo objektů před předáním do užívání budov bytové nebo občanské výstavby, světlé výšky podlaží přes 4 m</t>
  </si>
  <si>
    <t>-1513686213</t>
  </si>
  <si>
    <t>https://podminky.urs.cz/item/CS_URS_2022_01/952901114</t>
  </si>
  <si>
    <t>153,89+24,63</t>
  </si>
  <si>
    <t>961</t>
  </si>
  <si>
    <t>Bourání a demontáže konstrukcí</t>
  </si>
  <si>
    <t>24</t>
  </si>
  <si>
    <t>775511810</t>
  </si>
  <si>
    <t>Demontáž podlah vlysových do suti s lištami přibíjených</t>
  </si>
  <si>
    <t>139303214</t>
  </si>
  <si>
    <t>https://podminky.urs.cz/item/CS_URS_2022_01/775511810</t>
  </si>
  <si>
    <t>"NEBYLA PROVEDENA SONDA Z DŮVODU VYTÍŽENÍ TĚLOCVIČNY"</t>
  </si>
  <si>
    <t>"SKLADBA BUDE UPŘESNĚNA PŘI ROZKRYTÍ PODLAHY"</t>
  </si>
  <si>
    <t>153,89</t>
  </si>
  <si>
    <t>25</t>
  </si>
  <si>
    <t>762512811</t>
  </si>
  <si>
    <t>Demontáž podlahové konstrukce podkladové roštu podkladového</t>
  </si>
  <si>
    <t>-2062923137</t>
  </si>
  <si>
    <t>https://podminky.urs.cz/item/CS_URS_2022_01/762512811</t>
  </si>
  <si>
    <t>26</t>
  </si>
  <si>
    <t>714180801</t>
  </si>
  <si>
    <t>Demontáž pohltivých a konstrukčních součástí vložek izolačních</t>
  </si>
  <si>
    <t>2008437839</t>
  </si>
  <si>
    <t>https://podminky.urs.cz/item/CS_URS_2022_01/714180801</t>
  </si>
  <si>
    <t>27</t>
  </si>
  <si>
    <t>767669R02</t>
  </si>
  <si>
    <t>Demontáž ochrany oken - rám s výplní z drátěné sítě</t>
  </si>
  <si>
    <t>217921679</t>
  </si>
  <si>
    <t>"OCHRANA OKEN"</t>
  </si>
  <si>
    <t xml:space="preserve">1,54*3,02*10  </t>
  </si>
  <si>
    <t>28</t>
  </si>
  <si>
    <t>767669R03</t>
  </si>
  <si>
    <t>Demontáž drátěné sítě</t>
  </si>
  <si>
    <t>-1700683428</t>
  </si>
  <si>
    <t>"OCHRANA RADIÁTORŮ"</t>
  </si>
  <si>
    <t>1,54*1,80 *9   "radiátory"</t>
  </si>
  <si>
    <t>1,54*1,80 *1   "otvor do nářaďovny"</t>
  </si>
  <si>
    <t>29</t>
  </si>
  <si>
    <t>767661811</t>
  </si>
  <si>
    <t>Demontáž mříží pevných nebo otevíravých</t>
  </si>
  <si>
    <t>1352502645</t>
  </si>
  <si>
    <t>https://podminky.urs.cz/item/CS_URS_2022_01/767661811</t>
  </si>
  <si>
    <t>"OCHRANA SVÍTIDEL"</t>
  </si>
  <si>
    <t>0,60*1,20*10</t>
  </si>
  <si>
    <t>30</t>
  </si>
  <si>
    <t>968062456</t>
  </si>
  <si>
    <t>Vybourání dřevěných rámů oken s křídly, dveřních zárubní, vrat, stěn, ostění nebo obkladů dveřních zárubní, plochy přes 2 m2</t>
  </si>
  <si>
    <t>-348537381</t>
  </si>
  <si>
    <t>https://podminky.urs.cz/item/CS_URS_2022_01/968062456</t>
  </si>
  <si>
    <t>2,76*2,28   "vchodové dveře"</t>
  </si>
  <si>
    <t>31</t>
  </si>
  <si>
    <t>776201811</t>
  </si>
  <si>
    <t>Demontáž povlakových podlahovin lepených ručně bez podložky</t>
  </si>
  <si>
    <t>2144062328</t>
  </si>
  <si>
    <t>https://podminky.urs.cz/item/CS_URS_2022_01/776201811</t>
  </si>
  <si>
    <t>24,64   "nářaďovna - m.č. 1.2."</t>
  </si>
  <si>
    <t>32</t>
  </si>
  <si>
    <t>776991821</t>
  </si>
  <si>
    <t>Ostatní práce odstranění lepidla ručně z podlah</t>
  </si>
  <si>
    <t>1166272540</t>
  </si>
  <si>
    <t>https://podminky.urs.cz/item/CS_URS_2022_01/776991821</t>
  </si>
  <si>
    <t>33</t>
  </si>
  <si>
    <t>776410811</t>
  </si>
  <si>
    <t>Demontáž soklíků nebo lišt pryžových nebo plastových</t>
  </si>
  <si>
    <t>m</t>
  </si>
  <si>
    <t>-966966271</t>
  </si>
  <si>
    <t>https://podminky.urs.cz/item/CS_URS_2022_01/776410811</t>
  </si>
  <si>
    <t>6,75*2+3,65*2</t>
  </si>
  <si>
    <t>-1,54</t>
  </si>
  <si>
    <t>Součet   nářaďovna - m.č. 1.2.</t>
  </si>
  <si>
    <t>775411820</t>
  </si>
  <si>
    <t>Demontáž soklíků nebo lišt dřevěných do suti připevněných vruty</t>
  </si>
  <si>
    <t>783558256</t>
  </si>
  <si>
    <t>https://podminky.urs.cz/item/CS_URS_2022_01/775411820</t>
  </si>
  <si>
    <t>15,42*2+9,98*2+0,22*4</t>
  </si>
  <si>
    <t>-(1,54+2,76)</t>
  </si>
  <si>
    <t>Součet   vysoký soklík - tělocvična</t>
  </si>
  <si>
    <t>35</t>
  </si>
  <si>
    <t>978021161</t>
  </si>
  <si>
    <t>Otlučení cementových vnitřních ploch stěn, v rozsahu do 50 %</t>
  </si>
  <si>
    <t>-742978702</t>
  </si>
  <si>
    <t>https://podminky.urs.cz/item/CS_URS_2022_01/978021161</t>
  </si>
  <si>
    <t xml:space="preserve">5,75*(15,42*2+9,98*2) </t>
  </si>
  <si>
    <t xml:space="preserve">-1,90*(1,45+1,00+0,92+1,44+1,52+1,50+1,53+0,81) </t>
  </si>
  <si>
    <t xml:space="preserve">Mezisoučet   tělocvična  </t>
  </si>
  <si>
    <t xml:space="preserve">3,44*(6,75*2+3,65*2) </t>
  </si>
  <si>
    <t>36</t>
  </si>
  <si>
    <t>978021261</t>
  </si>
  <si>
    <t>Otlučení cementových vnitřních ploch stropů, v rozsahu do 50 %</t>
  </si>
  <si>
    <t>1938549807</t>
  </si>
  <si>
    <t>https://podminky.urs.cz/item/CS_URS_2022_01/978021261</t>
  </si>
  <si>
    <t>37</t>
  </si>
  <si>
    <t>784121005</t>
  </si>
  <si>
    <t>Oškrabání malby v místnostech výšky přes 5,00 m</t>
  </si>
  <si>
    <t>-904007693</t>
  </si>
  <si>
    <t>https://podminky.urs.cz/item/CS_URS_2022_01/784121005</t>
  </si>
  <si>
    <t>5,75*(15,42*2+9,98*2) *0,50</t>
  </si>
  <si>
    <t>-1,90*(9,98+3,64+3,58+0,77+1,48+1,50+1,52) *0,50</t>
  </si>
  <si>
    <t>-1,90*(1,45+1,00+0,92+1,44+1,52+1,50+1,53+0,81) *0,50</t>
  </si>
  <si>
    <t>Mezisoučet   tělocvična - stěny  50%</t>
  </si>
  <si>
    <t>38</t>
  </si>
  <si>
    <t>784121003</t>
  </si>
  <si>
    <t>Oškrabání malby v místnostech výšky přes 3,80 do 5,00 m</t>
  </si>
  <si>
    <t>-590753608</t>
  </si>
  <si>
    <t>https://podminky.urs.cz/item/CS_URS_2022_01/784121003</t>
  </si>
  <si>
    <t>3,44*(6,75*2+3,65*2) *0,50</t>
  </si>
  <si>
    <t>Mezisoučet   nářaďovna - stěny  50%</t>
  </si>
  <si>
    <t>6,75*3,65 *0,50</t>
  </si>
  <si>
    <t>Mezisoučet   nářaďovna - stropy  50%</t>
  </si>
  <si>
    <t xml:space="preserve">Součet </t>
  </si>
  <si>
    <t>997</t>
  </si>
  <si>
    <t>Přesun sutě</t>
  </si>
  <si>
    <t>39</t>
  </si>
  <si>
    <t>997013211</t>
  </si>
  <si>
    <t>Vnitrostaveništní doprava suti a vybouraných hmot vodorovně do 50 m svisle ručně pro budovy a haly výšky do 6 m</t>
  </si>
  <si>
    <t>t</t>
  </si>
  <si>
    <t>641353018</t>
  </si>
  <si>
    <t>https://podminky.urs.cz/item/CS_URS_2022_01/997013211</t>
  </si>
  <si>
    <t>40</t>
  </si>
  <si>
    <t>997013501</t>
  </si>
  <si>
    <t>Odvoz suti a vybouraných hmot na skládku nebo meziskládku se složením, na vzdálenost do 1 km</t>
  </si>
  <si>
    <t>578321852</t>
  </si>
  <si>
    <t>https://podminky.urs.cz/item/CS_URS_2022_01/997013501</t>
  </si>
  <si>
    <t>41</t>
  </si>
  <si>
    <t>997013509</t>
  </si>
  <si>
    <t>Odvoz suti a vybouraných hmot na skládku nebo meziskládku se složením, na vzdálenost Příplatek k ceně za každý další i započatý 1 km přes 1 km</t>
  </si>
  <si>
    <t>-1260066454</t>
  </si>
  <si>
    <t>https://podminky.urs.cz/item/CS_URS_2022_01/997013509</t>
  </si>
  <si>
    <t>11,938*6</t>
  </si>
  <si>
    <t>42</t>
  </si>
  <si>
    <t>997013811</t>
  </si>
  <si>
    <t>Poplatek za uložení stavebního odpadu na skládce (skládkovné) dřevěného zatříděného do Katalogu odpadů pod kódem 17 02 01</t>
  </si>
  <si>
    <t>-1968305309</t>
  </si>
  <si>
    <t>https://podminky.urs.cz/item/CS_URS_2022_01/997013811</t>
  </si>
  <si>
    <t>43</t>
  </si>
  <si>
    <t>997013814</t>
  </si>
  <si>
    <t>Poplatek za uložení stavebního odpadu na skládce (skládkovné) z izolačních materiálů zatříděného do Katalogu odpadů pod kódem 17 06 04</t>
  </si>
  <si>
    <t>1488664073</t>
  </si>
  <si>
    <t>https://podminky.urs.cz/item/CS_URS_2022_01/997013814</t>
  </si>
  <si>
    <t>44</t>
  </si>
  <si>
    <t>997013631</t>
  </si>
  <si>
    <t>Poplatek za uložení stavebního odpadu na skládce (skládkovné) směsného stavebního a demoličního zatříděného do Katalogu odpadů pod kódem 17 09 04</t>
  </si>
  <si>
    <t>1988989687</t>
  </si>
  <si>
    <t>https://podminky.urs.cz/item/CS_URS_2022_01/997013631</t>
  </si>
  <si>
    <t>11,938</t>
  </si>
  <si>
    <t>-(2,511+1,077)</t>
  </si>
  <si>
    <t>-0,172   "odpočet kovového odpadu"</t>
  </si>
  <si>
    <t>998</t>
  </si>
  <si>
    <t>Přesun hmot</t>
  </si>
  <si>
    <t>45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</si>
  <si>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</si>
  <si>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</si>
  <si>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1043864191</t>
  </si>
  <si>
    <t>https://podminky.urs.cz/item/CS_URS_2022_01/998018002</t>
  </si>
  <si>
    <t>PSV</t>
  </si>
  <si>
    <t>Práce a dodávky PSV</t>
  </si>
  <si>
    <t>714</t>
  </si>
  <si>
    <t>Akustická a protiotřesová opatření</t>
  </si>
  <si>
    <t>46</t>
  </si>
  <si>
    <t>714123001</t>
  </si>
  <si>
    <t>Montáž akustických minerálních panelů stěnových demontovatelných, instalovaných na rošt viditelný</t>
  </si>
  <si>
    <t>-758228934</t>
  </si>
  <si>
    <t>https://podminky.urs.cz/item/CS_URS_2022_01/714123001</t>
  </si>
  <si>
    <t>1,20*9,98*2</t>
  </si>
  <si>
    <t>0,60*15,42*2</t>
  </si>
  <si>
    <t>47</t>
  </si>
  <si>
    <t>M</t>
  </si>
  <si>
    <t>590369R01</t>
  </si>
  <si>
    <t>panel akustický sportovních hal 2700x1200x40mm s robustními a nárazuvzdornými absorbéry, white 085, (tkanina ze skelných vláken a jádra ze skelné vaty o vysoké hustotě)</t>
  </si>
  <si>
    <t>2031878997</t>
  </si>
  <si>
    <t>42,456*1,05</t>
  </si>
  <si>
    <t>48</t>
  </si>
  <si>
    <t>714121041</t>
  </si>
  <si>
    <t>Montáž akustických minerálních panelů napojení na stěnu lištou obvodovou</t>
  </si>
  <si>
    <t>1678944396</t>
  </si>
  <si>
    <t>https://podminky.urs.cz/item/CS_URS_2022_01/714121041</t>
  </si>
  <si>
    <t>15,42*2+9,98*2</t>
  </si>
  <si>
    <t>49</t>
  </si>
  <si>
    <t>59036275</t>
  </si>
  <si>
    <t>rastr nosný lišta na spojení stropu se stěnou pozinkovaná lakovaná ocel, L=2500</t>
  </si>
  <si>
    <t>1819068239</t>
  </si>
  <si>
    <t>50,80*1,05</t>
  </si>
  <si>
    <t>50</t>
  </si>
  <si>
    <t>998714202</t>
  </si>
  <si>
    <t>Přesun hmot pro akustická a protiotřesová opatření stanovený procentní sazbou (%) z ceny vodorovná dopravní vzdálenost do 50 m v objektech výšky přes 6 do 12 m</t>
  </si>
  <si>
    <t>%</t>
  </si>
  <si>
    <t>-1635044740</t>
  </si>
  <si>
    <t>https://podminky.urs.cz/item/CS_URS_2022_01/998714202</t>
  </si>
  <si>
    <t>766</t>
  </si>
  <si>
    <t>Konstrukce truhlářské</t>
  </si>
  <si>
    <t>51</t>
  </si>
  <si>
    <t>766660451</t>
  </si>
  <si>
    <t>Montáž dveřních křídel dřevěných nebo plastových vchodových dveří včetně rámu do zdiva dvoukřídlových bez nadsvětlíku</t>
  </si>
  <si>
    <t>149611187</t>
  </si>
  <si>
    <t>https://podminky.urs.cz/item/CS_URS_2022_01/766660451</t>
  </si>
  <si>
    <t>52</t>
  </si>
  <si>
    <t>61149R01</t>
  </si>
  <si>
    <t>dveře vstupní vnitřní dvoukřídlé plastové plné 1800x2150mm (rám/zárubeň, kování a zámek v ceně) včetně kování</t>
  </si>
  <si>
    <t>1761362511</t>
  </si>
  <si>
    <t>53</t>
  </si>
  <si>
    <t>766660734</t>
  </si>
  <si>
    <t>Montáž dveřních doplňků dveřního kování bezpečnostního panikového kování</t>
  </si>
  <si>
    <t>428176237</t>
  </si>
  <si>
    <t>https://podminky.urs.cz/item/CS_URS_2022_01/766660734</t>
  </si>
  <si>
    <t>54</t>
  </si>
  <si>
    <t>549149R01</t>
  </si>
  <si>
    <t>nouzový dveřní uzávěr dle EN 179, umožňující kdykoliv otevřít ve směru úniku i uzamčené dveře</t>
  </si>
  <si>
    <t>1698629501</t>
  </si>
  <si>
    <t>55</t>
  </si>
  <si>
    <t>998766202</t>
  </si>
  <si>
    <t>Přesun hmot pro konstrukce truhlářské stanovený procentní sazbou (%) z ceny vodorovná dopravní vzdálenost do 50 m v objektech výšky přes 6 do 12 m</t>
  </si>
  <si>
    <t>119444343</t>
  </si>
  <si>
    <t>https://podminky.urs.cz/item/CS_URS_2022_01/998766202</t>
  </si>
  <si>
    <t>767</t>
  </si>
  <si>
    <t>Konstrukce zámečnické</t>
  </si>
  <si>
    <t>56</t>
  </si>
  <si>
    <t>767995111</t>
  </si>
  <si>
    <t>Montáž ostatních atypických zámečnických konstrukcí hmotnosti do 5 kg</t>
  </si>
  <si>
    <t>kg</t>
  </si>
  <si>
    <t>-690903122</t>
  </si>
  <si>
    <t>https://podminky.urs.cz/item/CS_URS_2022_01/767995111</t>
  </si>
  <si>
    <t>"NOVÉ DRÁTĚNÉ PLETIVO DO STÁVAJÍCÍCH RÁMŮ"</t>
  </si>
  <si>
    <t>1,54*1,80*0,938 *9   "radiátory"</t>
  </si>
  <si>
    <t>1,54*1,80*0,938 *1   "otvor do nářaďovny"</t>
  </si>
  <si>
    <t>57</t>
  </si>
  <si>
    <t>31324776</t>
  </si>
  <si>
    <t>pletivo čtyřhranné Zn pletené 55x55/2,0mm v 1750mm</t>
  </si>
  <si>
    <t>-1448107364</t>
  </si>
  <si>
    <t>1,80 *9 *1,1   "radiátory"</t>
  </si>
  <si>
    <t>1,80 *1 *1,1   "otvor do nářaďovny"</t>
  </si>
  <si>
    <t>58</t>
  </si>
  <si>
    <t>998767202</t>
  </si>
  <si>
    <t>Přesun hmot pro zámečnické konstrukce stanovený procentní sazbou (%) z ceny vodorovná dopravní vzdálenost do 50 m v objektech výšky přes 6 do 12 m</t>
  </si>
  <si>
    <t>-80035047</t>
  </si>
  <si>
    <t>https://podminky.urs.cz/item/CS_URS_2022_01/998767202</t>
  </si>
  <si>
    <t>775</t>
  </si>
  <si>
    <t>Podlahy skládané</t>
  </si>
  <si>
    <t>59</t>
  </si>
  <si>
    <t>775539R01</t>
  </si>
  <si>
    <t>Sportovní palubová podlaha - nášlapná vrstva dřevěné palubky s protiskluzným nátěrem, vrstva pro zachycení nárazů, dutinový sportovní povrch, tlumící akustická rohož, včetně obvodových lišt</t>
  </si>
  <si>
    <t>1926045977</t>
  </si>
  <si>
    <t>60</t>
  </si>
  <si>
    <t>775539R02</t>
  </si>
  <si>
    <t>Sportovní palubová podlaha - lajnování (bude upřesněno dle požadavků investora)</t>
  </si>
  <si>
    <t>401290229</t>
  </si>
  <si>
    <t>61</t>
  </si>
  <si>
    <t>998775202</t>
  </si>
  <si>
    <t>Přesun hmot pro podlahy skládané stanovený procentní sazbou (%) z ceny vodorovná dopravní vzdálenost do 50 m v objektech výšky přes 6 do 12 m</t>
  </si>
  <si>
    <t>-1329982388</t>
  </si>
  <si>
    <t>https://podminky.urs.cz/item/CS_URS_2022_01/998775202</t>
  </si>
  <si>
    <t>776</t>
  </si>
  <si>
    <t>Podlahy povlakové</t>
  </si>
  <si>
    <t>62</t>
  </si>
  <si>
    <t>776111115</t>
  </si>
  <si>
    <t>Příprava podkladu broušení podlah stávajícího podkladu před litím stěrky</t>
  </si>
  <si>
    <t>649965430</t>
  </si>
  <si>
    <t>https://podminky.urs.cz/item/CS_URS_2022_01/776111115</t>
  </si>
  <si>
    <t>63</t>
  </si>
  <si>
    <t>776111311</t>
  </si>
  <si>
    <t>Příprava podkladu vysátí podlah</t>
  </si>
  <si>
    <t>1833087623</t>
  </si>
  <si>
    <t>https://podminky.urs.cz/item/CS_URS_2022_01/776111311</t>
  </si>
  <si>
    <t>64</t>
  </si>
  <si>
    <t>776121112</t>
  </si>
  <si>
    <t>Příprava podkladu penetrace vodou ředitelná podlah</t>
  </si>
  <si>
    <t>-908246482</t>
  </si>
  <si>
    <t>https://podminky.urs.cz/item/CS_URS_2022_01/776121112</t>
  </si>
  <si>
    <t>65</t>
  </si>
  <si>
    <t>776141122</t>
  </si>
  <si>
    <t>Příprava podkladu vyrovnání samonivelační stěrkou podlah min.pevnosti 30 MPa, tloušťky přes 3 do 5 mm</t>
  </si>
  <si>
    <t>31044037</t>
  </si>
  <si>
    <t>https://podminky.urs.cz/item/CS_URS_2022_01/776141122</t>
  </si>
  <si>
    <t>66</t>
  </si>
  <si>
    <t>776221111</t>
  </si>
  <si>
    <t>Montáž podlahovin z PVC lepením standardním lepidlem z pásů standardních</t>
  </si>
  <si>
    <t>-516939060</t>
  </si>
  <si>
    <t>https://podminky.urs.cz/item/CS_URS_2022_01/776221111</t>
  </si>
  <si>
    <t>67</t>
  </si>
  <si>
    <t>28411140</t>
  </si>
  <si>
    <t>PVC vinyl heterogenní protiskluzná se vsypem a výztuž. vrstvou tl 2.00mm nášlapná vrstva 0.9mm, hořlavost Bfl-s1, třída zátěže 34/43, útlum 4dB, bodová zátěž  ≤ 0.10mm, protiskluznost R10</t>
  </si>
  <si>
    <t>-1974643541</t>
  </si>
  <si>
    <t>24,64*1,1</t>
  </si>
  <si>
    <t>68</t>
  </si>
  <si>
    <t>776421111</t>
  </si>
  <si>
    <t>Montáž lišt obvodových lepených</t>
  </si>
  <si>
    <t>-686973613</t>
  </si>
  <si>
    <t>https://podminky.urs.cz/item/CS_URS_2022_01/776421111</t>
  </si>
  <si>
    <t>69</t>
  </si>
  <si>
    <t>28411003</t>
  </si>
  <si>
    <t>lišta soklová PVC 30x30mm</t>
  </si>
  <si>
    <t>1793208620</t>
  </si>
  <si>
    <t>19,26*1,02</t>
  </si>
  <si>
    <t>70</t>
  </si>
  <si>
    <t>998776202</t>
  </si>
  <si>
    <t>Přesun hmot pro podlahy povlakové stanovený procentní sazbou (%) z ceny vodorovná dopravní vzdálenost do 50 m v objektech výšky přes 6 do 12 m</t>
  </si>
  <si>
    <t>1227504982</t>
  </si>
  <si>
    <t>https://podminky.urs.cz/item/CS_URS_2022_01/998776202</t>
  </si>
  <si>
    <t>783</t>
  </si>
  <si>
    <t>Dokončovací práce - nátěry</t>
  </si>
  <si>
    <t>71</t>
  </si>
  <si>
    <t>783106801</t>
  </si>
  <si>
    <t>Odstranění nátěrů z truhlářských konstrukcí obroušením</t>
  </si>
  <si>
    <t>-793245459</t>
  </si>
  <si>
    <t>https://podminky.urs.cz/item/CS_URS_2022_01/783106801</t>
  </si>
  <si>
    <t>1,90*(9,98+3,64+3,58+0,22*2+0,77+1,48+1,50+1,52)</t>
  </si>
  <si>
    <t>1,90*(1,45+1,00+0,81+1,53+1,50+1,52+1,44+0,92)</t>
  </si>
  <si>
    <t>Mezisoučet   stěny</t>
  </si>
  <si>
    <t>0,33*2*9,98 *4 "trámy"</t>
  </si>
  <si>
    <t xml:space="preserve">Mezisoučet   strop </t>
  </si>
  <si>
    <t>Součet   tělocvična</t>
  </si>
  <si>
    <t>72</t>
  </si>
  <si>
    <t>783101401</t>
  </si>
  <si>
    <t>Příprava podkladu truhlářských konstrukcí před provedením nátěru ometení</t>
  </si>
  <si>
    <t>-2081454508</t>
  </si>
  <si>
    <t>https://podminky.urs.cz/item/CS_URS_2022_01/783101401</t>
  </si>
  <si>
    <t>73</t>
  </si>
  <si>
    <t>783114101</t>
  </si>
  <si>
    <t>Základní nátěr truhlářských konstrukcí jednonásobný syntetický</t>
  </si>
  <si>
    <t>-124006904</t>
  </si>
  <si>
    <t>https://podminky.urs.cz/item/CS_URS_2022_01/783114101</t>
  </si>
  <si>
    <t>74</t>
  </si>
  <si>
    <t>783118211</t>
  </si>
  <si>
    <t>Lakovací nátěr truhlářských konstrukcí dvojnásobný s mezibroušením syntetický</t>
  </si>
  <si>
    <t>-1081439951</t>
  </si>
  <si>
    <t>https://podminky.urs.cz/item/CS_URS_2022_01/783118211</t>
  </si>
  <si>
    <t>75</t>
  </si>
  <si>
    <t>783306809</t>
  </si>
  <si>
    <t>Odstranění nátěrů ze zámečnických konstrukcí okartáčováním</t>
  </si>
  <si>
    <t>-1378154047</t>
  </si>
  <si>
    <t>https://podminky.urs.cz/item/CS_URS_2022_01/783306809</t>
  </si>
  <si>
    <t>9,98*0,709    "nosník - kruhy"</t>
  </si>
  <si>
    <t>6,00*0,370    "nosník - šplhací tyče"</t>
  </si>
  <si>
    <t>5,00                 "ostatní"</t>
  </si>
  <si>
    <t>76</t>
  </si>
  <si>
    <t>783301311</t>
  </si>
  <si>
    <t>Příprava podkladu zámečnických konstrukcí před provedením nátěru odmaštění odmašťovačem vodou ředitelným</t>
  </si>
  <si>
    <t>-1333011393</t>
  </si>
  <si>
    <t>https://podminky.urs.cz/item/CS_URS_2022_01/783301311</t>
  </si>
  <si>
    <t>77</t>
  </si>
  <si>
    <t>783314101</t>
  </si>
  <si>
    <t>Základní nátěr zámečnických konstrukcí jednonásobný syntetický</t>
  </si>
  <si>
    <t>-1462925635</t>
  </si>
  <si>
    <t>https://podminky.urs.cz/item/CS_URS_2022_01/783314101</t>
  </si>
  <si>
    <t>78</t>
  </si>
  <si>
    <t>783317101</t>
  </si>
  <si>
    <t>Krycí nátěr (email) zámečnických konstrukcí jednonásobný syntetický standardní</t>
  </si>
  <si>
    <t>-915540501</t>
  </si>
  <si>
    <t>https://podminky.urs.cz/item/CS_URS_2022_01/783317101</t>
  </si>
  <si>
    <t>79</t>
  </si>
  <si>
    <t>783601325</t>
  </si>
  <si>
    <t>Příprava podkladu otopných těles před provedením nátěrů článkových odmaštěním vodou ředitelným</t>
  </si>
  <si>
    <t>781336481</t>
  </si>
  <si>
    <t>https://podminky.urs.cz/item/CS_URS_2022_01/783601325</t>
  </si>
  <si>
    <t>0,21*1,00*12 *9</t>
  </si>
  <si>
    <t>80</t>
  </si>
  <si>
    <t>783614111</t>
  </si>
  <si>
    <t>Základní nátěr otopných těles jednonásobný článkových syntetický</t>
  </si>
  <si>
    <t>1062755997</t>
  </si>
  <si>
    <t>https://podminky.urs.cz/item/CS_URS_2022_01/783614111</t>
  </si>
  <si>
    <t>81</t>
  </si>
  <si>
    <t>783617111</t>
  </si>
  <si>
    <t>Krycí nátěr (email) otopných těles článkových jednonásobný syntetický</t>
  </si>
  <si>
    <t>-1072701595</t>
  </si>
  <si>
    <t>https://podminky.urs.cz/item/CS_URS_2022_01/783617111</t>
  </si>
  <si>
    <t>82</t>
  </si>
  <si>
    <t>783606864</t>
  </si>
  <si>
    <t>Odstranění nátěrů z armatur a kovových potrubí potrubí do DN 50 mm okartáčováním</t>
  </si>
  <si>
    <t>652508619</t>
  </si>
  <si>
    <t>https://podminky.urs.cz/item/CS_URS_2022_01/783606864</t>
  </si>
  <si>
    <t>(1,54*2+1,80*2) *9    "stávající rám ochrany otopných těles"</t>
  </si>
  <si>
    <t>1,00*9+2,40*8*2       "trubky k radiátorům - vytápění"</t>
  </si>
  <si>
    <t>83</t>
  </si>
  <si>
    <t>783606869</t>
  </si>
  <si>
    <t>Odstranění nátěrů z armatur a kovových potrubí potrubí přes DN 50 do DN 100 mm okartáčováním</t>
  </si>
  <si>
    <t>1676668193</t>
  </si>
  <si>
    <t>https://podminky.urs.cz/item/CS_URS_2022_01/783606869</t>
  </si>
  <si>
    <t>5,00*4   "šplhací tyče"</t>
  </si>
  <si>
    <t>2,50*1   "volejbalový sloupek"</t>
  </si>
  <si>
    <t>84</t>
  </si>
  <si>
    <t>783601713</t>
  </si>
  <si>
    <t>Příprava podkladu armatur a kovových potrubí před provedením nátěru potrubí do DN 50 mm odmaštěním, odmašťovačem vodou ředitelným</t>
  </si>
  <si>
    <t>1308441960</t>
  </si>
  <si>
    <t>https://podminky.urs.cz/item/CS_URS_2022_01/783601713</t>
  </si>
  <si>
    <t>85</t>
  </si>
  <si>
    <t>783601731</t>
  </si>
  <si>
    <t>Příprava podkladu armatur a kovových potrubí před provedením nátěru potrubí přes DN 50 do DN 100 mm odmaštěním, odmašťovačem vodou ředitelným</t>
  </si>
  <si>
    <t>1488657852</t>
  </si>
  <si>
    <t>https://podminky.urs.cz/item/CS_URS_2022_01/783601731</t>
  </si>
  <si>
    <t>86</t>
  </si>
  <si>
    <t>783614551</t>
  </si>
  <si>
    <t>Základní nátěr armatur a kovových potrubí jednonásobný potrubí do DN 50 mm syntetický</t>
  </si>
  <si>
    <t>975028379</t>
  </si>
  <si>
    <t>https://podminky.urs.cz/item/CS_URS_2022_01/783614551</t>
  </si>
  <si>
    <t>87</t>
  </si>
  <si>
    <t>783614561</t>
  </si>
  <si>
    <t>Základní nátěr armatur a kovových potrubí jednonásobný potrubí přes DN 50 do DN 100 mm syntetický</t>
  </si>
  <si>
    <t>-238624673</t>
  </si>
  <si>
    <t>https://podminky.urs.cz/item/CS_URS_2022_01/783614561</t>
  </si>
  <si>
    <t>88</t>
  </si>
  <si>
    <t>783617601</t>
  </si>
  <si>
    <t>Krycí nátěr (email) armatur a kovových potrubí potrubí do DN 50 mm jednonásobný syntetický standardní</t>
  </si>
  <si>
    <t>1142645696</t>
  </si>
  <si>
    <t>https://podminky.urs.cz/item/CS_URS_2022_01/783617601</t>
  </si>
  <si>
    <t>89</t>
  </si>
  <si>
    <t>783617621</t>
  </si>
  <si>
    <t>Krycí nátěr (email) armatur a kovových potrubí potrubí přes DN 50 do DN 100 mm jednonásobný syntetický standardní</t>
  </si>
  <si>
    <t>823770939</t>
  </si>
  <si>
    <t>https://podminky.urs.cz/item/CS_URS_2022_01/783617621</t>
  </si>
  <si>
    <t>784</t>
  </si>
  <si>
    <t xml:space="preserve">Dokončovací práce - malby  </t>
  </si>
  <si>
    <t>90</t>
  </si>
  <si>
    <t>784181125</t>
  </si>
  <si>
    <t>Penetrace podkladu jednonásobná hloubková akrylátová bezbarvá v místnostech výšky přes 5,00 m</t>
  </si>
  <si>
    <t>1140522255</t>
  </si>
  <si>
    <t>https://podminky.urs.cz/item/CS_URS_2022_01/784181125</t>
  </si>
  <si>
    <t>Mezisoučet   tělocvična - stěny</t>
  </si>
  <si>
    <t>91</t>
  </si>
  <si>
    <t>784181123</t>
  </si>
  <si>
    <t>Penetrace podkladu jednonásobná hloubková akrylátová bezbarvá v místnostech výšky přes 3,80 do 5,00 m</t>
  </si>
  <si>
    <t>-26131486</t>
  </si>
  <si>
    <t>https://podminky.urs.cz/item/CS_URS_2022_01/784181123</t>
  </si>
  <si>
    <t>Mezisoučet   nářaďovna - stěny</t>
  </si>
  <si>
    <t>Mezisoučet   nářaďovna - stropy</t>
  </si>
  <si>
    <t>92</t>
  </si>
  <si>
    <t>784211115</t>
  </si>
  <si>
    <t>Malby z malířských směsí oděruvzdorných za mokra dvojnásobné, bílé za mokra oděruvzdorné velmi dobře v místnostech výšky přes 5,00 m</t>
  </si>
  <si>
    <t>277320456</t>
  </si>
  <si>
    <t>https://podminky.urs.cz/item/CS_URS_2022_01/784211115</t>
  </si>
  <si>
    <t>93</t>
  </si>
  <si>
    <t>784211113</t>
  </si>
  <si>
    <t>Malby z malířských směsí oděruvzdorných za mokra dvojnásobné, bílé za mokra oděruvzdorné velmi dobře v místnostech výšky přes 3,80 do 5,00 m</t>
  </si>
  <si>
    <t>1059903430</t>
  </si>
  <si>
    <t>https://podminky.urs.cz/item/CS_URS_2022_01/784211113</t>
  </si>
  <si>
    <t>784211161</t>
  </si>
  <si>
    <t>Malby z malířských směsí oděruvzdorných za mokra Příplatek k cenám dvojnásobných maleb za provádění barevné malby tónované na tónovacích automatech, v odstínu světlém</t>
  </si>
  <si>
    <t>1906115493</t>
  </si>
  <si>
    <t>https://podminky.urs.cz/item/CS_URS_2022_01/784211161</t>
  </si>
  <si>
    <t>95</t>
  </si>
  <si>
    <t>784171101</t>
  </si>
  <si>
    <t>Zakrytí nemalovaných ploch (materiál ve specifikaci) včetně pozdějšího odkrytí podlah</t>
  </si>
  <si>
    <t>-1435760906</t>
  </si>
  <si>
    <t>https://podminky.urs.cz/item/CS_URS_2022_01/784171101</t>
  </si>
  <si>
    <t>153,89   "tělocvična"</t>
  </si>
  <si>
    <t>24,64     "nářaďovna"</t>
  </si>
  <si>
    <t>96</t>
  </si>
  <si>
    <t>58124844</t>
  </si>
  <si>
    <t>fólie pro malířské potřeby zakrývací tl 25µ 4x5m</t>
  </si>
  <si>
    <t>829144833</t>
  </si>
  <si>
    <t>178,53*1,05</t>
  </si>
  <si>
    <t>97</t>
  </si>
  <si>
    <t>784171115</t>
  </si>
  <si>
    <t>Zakrytí nemalovaných ploch (materiál ve specifikaci) včetně pozdějšího odkrytí svislých ploch např. stěn, oken, dveří v místnostech výšky přes 5,00</t>
  </si>
  <si>
    <t>-1771749456</t>
  </si>
  <si>
    <t>https://podminky.urs.cz/item/CS_URS_2022_01/784171115</t>
  </si>
  <si>
    <t>98</t>
  </si>
  <si>
    <t>-510739484</t>
  </si>
  <si>
    <t>52,06*1,05</t>
  </si>
  <si>
    <t>02 - ELEKTROINSTALACE NN</t>
  </si>
  <si>
    <t xml:space="preserve"> </t>
  </si>
  <si>
    <t xml:space="preserve">    1 - Elektroinstalační práce</t>
  </si>
  <si>
    <t xml:space="preserve">    741 - Elektroinstalace - silnoproud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</si>
  <si>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</si>
  <si>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</si>
  <si>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</si>
  <si>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</si>
  <si>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</si>
  <si>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</si>
  <si>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VRN9 - Ostatní náklady</t>
  </si>
  <si>
    <t>Elektroinstalační práce</t>
  </si>
  <si>
    <t>R0000001</t>
  </si>
  <si>
    <t>Demontáže</t>
  </si>
  <si>
    <t>hod</t>
  </si>
  <si>
    <t>1195916961</t>
  </si>
  <si>
    <t>741</t>
  </si>
  <si>
    <t>Elektroinstalace - silnoproud</t>
  </si>
  <si>
    <t>741110013</t>
  </si>
  <si>
    <t>Montáž trubek elektroinstalačních s nasunutím nebo našroubováním do krabic plastových tuhých, uložených volně, vnější Ø přes 35 mm</t>
  </si>
  <si>
    <t>-630665166</t>
  </si>
  <si>
    <t>https://podminky.urs.cz/item/CS_URS_2022_01/741110013</t>
  </si>
  <si>
    <t>34571065</t>
  </si>
  <si>
    <t>trubka elektroinstalační ohebná z PVC (ČSN) 2336</t>
  </si>
  <si>
    <t>-687266380</t>
  </si>
  <si>
    <t>741130023</t>
  </si>
  <si>
    <t>Ukončení vodičů izolovaných s označením a zapojením na svorkovnici s otevřením a uzavřením krytu, průřezu žíly do 6 mm2</t>
  </si>
  <si>
    <t>1286630409</t>
  </si>
  <si>
    <t>https://podminky.urs.cz/item/CS_URS_2022_01/741130023</t>
  </si>
  <si>
    <t>741320165</t>
  </si>
  <si>
    <t>Montáž jističů se zapojením vodičů třípólových nn do 25 A ve skříni</t>
  </si>
  <si>
    <t>-2019270160</t>
  </si>
  <si>
    <t>https://podminky.urs.cz/item/CS_URS_2022_01/741320165</t>
  </si>
  <si>
    <t>1183592</t>
  </si>
  <si>
    <t>jistič 3pólový-charakteristika C 25A, zkratový proud 10kA</t>
  </si>
  <si>
    <t>556668745</t>
  </si>
  <si>
    <t>741372012</t>
  </si>
  <si>
    <t>Montáž svítidel s integrovaným zdrojem LED se zapojením vodičů interiérových přisazených nástěnných reflektorových bez pohybového čidla</t>
  </si>
  <si>
    <t>387921442</t>
  </si>
  <si>
    <t>https://podminky.urs.cz/item/CS_URS_2022_01/741372012</t>
  </si>
  <si>
    <t>348R35008</t>
  </si>
  <si>
    <t>LED svítidlo do určené do tělocvičen 184W, 30000lm</t>
  </si>
  <si>
    <t>-58747310</t>
  </si>
  <si>
    <t>348R35009</t>
  </si>
  <si>
    <t>LED svítidlo prachotěs 50W, 8870lm</t>
  </si>
  <si>
    <t>-376833735</t>
  </si>
  <si>
    <t>741761061</t>
  </si>
  <si>
    <t>Montáž monitorovacího zařízení fotovoltaických systémů instalačního materiálu krabice bez zapojení vodičů</t>
  </si>
  <si>
    <t>-1992903337</t>
  </si>
  <si>
    <t>https://podminky.urs.cz/item/CS_URS_2022_01/741761061</t>
  </si>
  <si>
    <t>RMAT0001</t>
  </si>
  <si>
    <t>krabice instalační</t>
  </si>
  <si>
    <t>-584040158</t>
  </si>
  <si>
    <t>Práce a dodávky M</t>
  </si>
  <si>
    <t>21-M</t>
  </si>
  <si>
    <t>Elektromontáže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</si>
  <si>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</si>
  <si>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</si>
  <si>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1453385516</t>
  </si>
  <si>
    <t>https://podminky.urs.cz/item/CS_URS_2022_01/210280002</t>
  </si>
  <si>
    <t>210812063</t>
  </si>
  <si>
    <t>Montáž izolovaných kabelů měděných do 1 kV bez ukončení plných nebo laněných kulatých (např. CYKY, CHKE-R) uložených volně nebo v liště počtu a průřezu žil 5x4 až 6 mm2</t>
  </si>
  <si>
    <t>-204653231</t>
  </si>
  <si>
    <t>https://podminky.urs.cz/item/CS_URS_2022_01/210812063</t>
  </si>
  <si>
    <t>34111098</t>
  </si>
  <si>
    <t>kabel instalační jádro Cu plné izolace PVC plášť PVC 450/750V (CYKY) 5x4mm2</t>
  </si>
  <si>
    <t>128</t>
  </si>
  <si>
    <t>-507611522</t>
  </si>
  <si>
    <t>45*1,15 "Přepočtené koeficientem množství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</si>
  <si>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</si>
  <si>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</si>
  <si>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</si>
  <si>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</si>
  <si>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</si>
  <si>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</si>
  <si>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…</t>
  </si>
  <si>
    <t>1024</t>
  </si>
  <si>
    <t>-2130845210</t>
  </si>
  <si>
    <t>https://podminky.urs.cz/item/CS_URS_2022_01/013254000</t>
  </si>
  <si>
    <t>R0000012</t>
  </si>
  <si>
    <t>Zjištění stávajícího stavu</t>
  </si>
  <si>
    <t>-247785570</t>
  </si>
  <si>
    <t>R0000013</t>
  </si>
  <si>
    <t>Úprava stávajícího rozvaděče</t>
  </si>
  <si>
    <t>-1317205682</t>
  </si>
  <si>
    <t>R0000014</t>
  </si>
  <si>
    <t>Půjčení nůžkové plošiny</t>
  </si>
  <si>
    <t>516921635</t>
  </si>
  <si>
    <t>VRN4</t>
  </si>
  <si>
    <t>Inženýrská činnost</t>
  </si>
  <si>
    <t>043002000</t>
  </si>
  <si>
    <t>Zkoušební provoz a ostatní měření</t>
  </si>
  <si>
    <t>-1089349784</t>
  </si>
  <si>
    <t>https://podminky.urs.cz/item/CS_URS_2022_01/043002000</t>
  </si>
  <si>
    <t>045002000</t>
  </si>
  <si>
    <t>Kompletační a koordinační činnost</t>
  </si>
  <si>
    <t>ks</t>
  </si>
  <si>
    <t>-588233665</t>
  </si>
  <si>
    <t>https://podminky.urs.cz/item/CS_URS_2022_01/045002000</t>
  </si>
  <si>
    <t>VRN6</t>
  </si>
  <si>
    <t>Územní vlivy</t>
  </si>
  <si>
    <t>065002000</t>
  </si>
  <si>
    <t>Mimostaveništní doprava materiálů</t>
  </si>
  <si>
    <t>734874757</t>
  </si>
  <si>
    <t>https://podminky.urs.cz/item/CS_URS_2022_01/065002000</t>
  </si>
  <si>
    <t>VRN9</t>
  </si>
  <si>
    <t>Ostatní náklady</t>
  </si>
  <si>
    <t>090001000</t>
  </si>
  <si>
    <t>Montážní materiál</t>
  </si>
  <si>
    <t>776704598</t>
  </si>
  <si>
    <t>https://podminky.urs.cz/item/CS_URS_2022_01/090001000</t>
  </si>
  <si>
    <t>03 - ZAŘÍZENÍ VZDUCHOTECHNIKY</t>
  </si>
  <si>
    <t>N.C.RE.PSZ - Montážní a demontážní práce, doprava</t>
  </si>
  <si>
    <t>N.C.RE.RRE - Kontrolní činnost (revize a zkoušky)</t>
  </si>
  <si>
    <t>N.C.RE.SP - Stavební přípomoce</t>
  </si>
  <si>
    <t>N.V.ND.VEN - Zařízení poz. 1.1</t>
  </si>
  <si>
    <t>N.V.PM.VZTP - Ostatní materiál</t>
  </si>
  <si>
    <t>N.C.RE.PSZ</t>
  </si>
  <si>
    <t>Montážní a demontážní práce, doprava</t>
  </si>
  <si>
    <t>444-001</t>
  </si>
  <si>
    <t>Montážní práce zařízení vzduchotechniky</t>
  </si>
  <si>
    <t>444-002</t>
  </si>
  <si>
    <t>Doprava zařízení vzduchotechniky na místo stavby</t>
  </si>
  <si>
    <t>N.C.RE.RRE</t>
  </si>
  <si>
    <t>Kontrolní činnost (revize a zkoušky)</t>
  </si>
  <si>
    <t>555-001</t>
  </si>
  <si>
    <t>Zkoušky, uvedení do provozu, vyregulování</t>
  </si>
  <si>
    <t>555-002</t>
  </si>
  <si>
    <t>Zajištění chodu VZT zařízení ve zkušebním provozu</t>
  </si>
  <si>
    <t>555-003</t>
  </si>
  <si>
    <t>Zaškolení obsluhy</t>
  </si>
  <si>
    <t>555-004</t>
  </si>
  <si>
    <t>Návrh provozního řádu</t>
  </si>
  <si>
    <t>555-005</t>
  </si>
  <si>
    <t>Dokumentace skutečného provedení</t>
  </si>
  <si>
    <t>N.C.RE.SP</t>
  </si>
  <si>
    <t>Stavební přípomoce</t>
  </si>
  <si>
    <t>333-001</t>
  </si>
  <si>
    <t>Stavební přípomoce - spolupráce se stavbou na vyznačení míst, kde budou provedeny stavební otvory pro vedení vzduchotechnických potrubních rozvodů</t>
  </si>
  <si>
    <t>333-002</t>
  </si>
  <si>
    <t>Lešení pomocné jednořadové lehké s podlahami do výšky 4,0 m pro montáž potrubních rozvodů potrubí a zařízení vzduchotechniky</t>
  </si>
  <si>
    <t>N.V.ND.VEN</t>
  </si>
  <si>
    <t>Zařízení poz. 1.1</t>
  </si>
  <si>
    <t>101-001</t>
  </si>
  <si>
    <t>1.1 - Vzduchotechnická jednotka klapky (ovládání servo 24 V, dodáno separátně), filtry (ePM1 – F7 / ePM10 – M5), elektrická ohřívací komora (7,09 kW, 3x400 V, instalovaný 12 kW), ventilátory (1,95 kW, 3x400 V), zpětný zdroj tepla rotační, rám pod jednotku, tlumící manžety pro napojení na potrubí Vpř = 3.000 m3/h, ppř externí = 250 Pa Vod = 3.000 m3/h, pod externí = 250 Pa váha - 335 kg provedení - vnitřní, podstropní</t>
  </si>
  <si>
    <t>101-002</t>
  </si>
  <si>
    <t>MaR pro větrací jednotku (poz. 1.1) - včetně rozvaděče, rozvaděčové skříně, prokabelování (mezi VZT jednotkou, rozvaděčem), čidel, snímačů, montáže zařízení MaR, oživení a uvedení do provozu - požadavky na Měření a regulaci VZT jednotky viz technická zpráva !!! - cena MaR je uvedena společně s položkou 101-001</t>
  </si>
  <si>
    <t>101-003</t>
  </si>
  <si>
    <t>Vyústka 525x425 s regulací R1, osazená do potrubí, přívod vzduchu průtok - V = 300 m3/h</t>
  </si>
  <si>
    <t>101-004</t>
  </si>
  <si>
    <t>Vyústka 525x425 s regulací R1, osazená do potrubí, odvod vzduchu průtok - V = 300 m3/h</t>
  </si>
  <si>
    <t>101-005</t>
  </si>
  <si>
    <t>Tlumič hluku složený ze dvou částí 600x500-1500+1000, včetně sdružujícího plechového pláště - pro celkový útlum hluku pod Lw = 50 dB(A), odpadní vzduch</t>
  </si>
  <si>
    <t>101-006</t>
  </si>
  <si>
    <t>Tlumič hluku 600x500-1500, včetně sdružujícího plechového pláště - pro celkový útlum hluku pod Lw = 50 dB(A), čerstvý vzduch</t>
  </si>
  <si>
    <t>101-007</t>
  </si>
  <si>
    <t>Tlumič hluku 600x500-2000, včetně sdružujícího plechového pláště - pro celkový útlum hluku pod Lw = 55 dB(A), přiváděný vzduch</t>
  </si>
  <si>
    <t>101-008</t>
  </si>
  <si>
    <t>Tlumič hluku 600x500-1500, včetně sdružujícího plechového pláště - pro celkový útlum hluku pod Lw = 55 dB(A), odváděný vzduch</t>
  </si>
  <si>
    <t>101-009</t>
  </si>
  <si>
    <t>Nasávací protidešťová žaluzie s pevnými lamelami 630x500 s pevnými lamelami a s ochrannou mřížkou proti vniknutí mechanických nečistot, komfortní provedení</t>
  </si>
  <si>
    <t>101-010</t>
  </si>
  <si>
    <t>Výfukový kus 600x500 s ochrannou mřížkou proti vniknutí mechanických nečistot</t>
  </si>
  <si>
    <t>101-011</t>
  </si>
  <si>
    <t>Spiro potrubí Æ 500, L = 1000 mm</t>
  </si>
  <si>
    <t>101-012</t>
  </si>
  <si>
    <t>Oblouk 90o Æ 500</t>
  </si>
  <si>
    <t>101-013</t>
  </si>
  <si>
    <t>Čtyřhranné potrubí z ocelového pozink. plechu spojovaného přírubami (standardní provedení) vč. spojovacího, těsnícího a montážního materiálu (počet tvarovek -odborný odhad do 40%) - potrubí na sání čerstvého vzduchu a výfuk odpadního vzduchu do venkovního prostředí</t>
  </si>
  <si>
    <t>101-014</t>
  </si>
  <si>
    <t>Tepelná izolace na sací VZT potrubí ve vnitřním prostředí a na tlumiče hluku, minerální vlna tl. 40 mm + Al polep</t>
  </si>
  <si>
    <t>N.V.PM.VZTP</t>
  </si>
  <si>
    <t>Ostatní materiál</t>
  </si>
  <si>
    <t>222-001</t>
  </si>
  <si>
    <t>Pomocný ocelový materiál pro uchycení VZT zařízení a potrubí, materiál ocel tř.11 – konzole, třmeny, objímky, včetně nátěru</t>
  </si>
  <si>
    <t>222-002</t>
  </si>
  <si>
    <t>Popisné štítky na zařízení včetně šipek proudění</t>
  </si>
  <si>
    <t>04 - VEDLEJŠÍ ROZPOČTOVÉ NÁKLADY</t>
  </si>
  <si>
    <t xml:space="preserve">    VRN3 - Zařízení staveniště</t>
  </si>
  <si>
    <t xml:space="preserve">    VRN5 - Finanční náklady</t>
  </si>
  <si>
    <t>VRN3</t>
  </si>
  <si>
    <t>Zařízení staveniště</t>
  </si>
  <si>
    <t>030001000</t>
  </si>
  <si>
    <t>Kč</t>
  </si>
  <si>
    <t>-227340278</t>
  </si>
  <si>
    <t>https://podminky.urs.cz/item/CS_URS_2022_01/030001000</t>
  </si>
  <si>
    <t>VRN5</t>
  </si>
  <si>
    <t>Finanční náklady</t>
  </si>
  <si>
    <t>052002000</t>
  </si>
  <si>
    <t>Finanční rezerva</t>
  </si>
  <si>
    <t>129971794</t>
  </si>
  <si>
    <t>https://podminky.urs.cz/item/CS_URS_2022_01/052002000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</si>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</sst>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40271025" TargetMode="External" /><Relationship Id="rId2" Type="http://schemas.openxmlformats.org/officeDocument/2006/relationships/hyperlink" Target="https://podminky.urs.cz/item/CS_URS_2022_01/612142001" TargetMode="External" /><Relationship Id="rId3" Type="http://schemas.openxmlformats.org/officeDocument/2006/relationships/hyperlink" Target="https://podminky.urs.cz/item/CS_URS_2022_01/612325413" TargetMode="External" /><Relationship Id="rId4" Type="http://schemas.openxmlformats.org/officeDocument/2006/relationships/hyperlink" Target="https://podminky.urs.cz/item/CS_URS_2022_01/612131121" TargetMode="External" /><Relationship Id="rId5" Type="http://schemas.openxmlformats.org/officeDocument/2006/relationships/hyperlink" Target="https://podminky.urs.cz/item/CS_URS_2022_01/612321131" TargetMode="External" /><Relationship Id="rId6" Type="http://schemas.openxmlformats.org/officeDocument/2006/relationships/hyperlink" Target="https://podminky.urs.cz/item/CS_URS_2022_01/611325413" TargetMode="External" /><Relationship Id="rId7" Type="http://schemas.openxmlformats.org/officeDocument/2006/relationships/hyperlink" Target="https://podminky.urs.cz/item/CS_URS_2022_01/611131121" TargetMode="External" /><Relationship Id="rId8" Type="http://schemas.openxmlformats.org/officeDocument/2006/relationships/hyperlink" Target="https://podminky.urs.cz/item/CS_URS_2022_01/611321131" TargetMode="External" /><Relationship Id="rId9" Type="http://schemas.openxmlformats.org/officeDocument/2006/relationships/hyperlink" Target="https://podminky.urs.cz/item/CS_URS_2022_01/941211111" TargetMode="External" /><Relationship Id="rId10" Type="http://schemas.openxmlformats.org/officeDocument/2006/relationships/hyperlink" Target="https://podminky.urs.cz/item/CS_URS_2022_01/941211211" TargetMode="External" /><Relationship Id="rId11" Type="http://schemas.openxmlformats.org/officeDocument/2006/relationships/hyperlink" Target="https://podminky.urs.cz/item/CS_URS_2022_01/941211811" TargetMode="External" /><Relationship Id="rId12" Type="http://schemas.openxmlformats.org/officeDocument/2006/relationships/hyperlink" Target="https://podminky.urs.cz/item/CS_URS_2022_01/946112114" TargetMode="External" /><Relationship Id="rId13" Type="http://schemas.openxmlformats.org/officeDocument/2006/relationships/hyperlink" Target="https://podminky.urs.cz/item/CS_URS_2022_01/946112214" TargetMode="External" /><Relationship Id="rId14" Type="http://schemas.openxmlformats.org/officeDocument/2006/relationships/hyperlink" Target="https://podminky.urs.cz/item/CS_URS_2022_01/946112814" TargetMode="External" /><Relationship Id="rId15" Type="http://schemas.openxmlformats.org/officeDocument/2006/relationships/hyperlink" Target="https://podminky.urs.cz/item/CS_URS_2022_01/949121113" TargetMode="External" /><Relationship Id="rId16" Type="http://schemas.openxmlformats.org/officeDocument/2006/relationships/hyperlink" Target="https://podminky.urs.cz/item/CS_URS_2022_01/949121213" TargetMode="External" /><Relationship Id="rId17" Type="http://schemas.openxmlformats.org/officeDocument/2006/relationships/hyperlink" Target="https://podminky.urs.cz/item/CS_URS_2022_01/949121813" TargetMode="External" /><Relationship Id="rId18" Type="http://schemas.openxmlformats.org/officeDocument/2006/relationships/hyperlink" Target="https://podminky.urs.cz/item/CS_URS_2022_01/619991011" TargetMode="External" /><Relationship Id="rId19" Type="http://schemas.openxmlformats.org/officeDocument/2006/relationships/hyperlink" Target="https://podminky.urs.cz/item/CS_URS_2022_01/952901114" TargetMode="External" /><Relationship Id="rId20" Type="http://schemas.openxmlformats.org/officeDocument/2006/relationships/hyperlink" Target="https://podminky.urs.cz/item/CS_URS_2022_01/775511810" TargetMode="External" /><Relationship Id="rId21" Type="http://schemas.openxmlformats.org/officeDocument/2006/relationships/hyperlink" Target="https://podminky.urs.cz/item/CS_URS_2022_01/762512811" TargetMode="External" /><Relationship Id="rId22" Type="http://schemas.openxmlformats.org/officeDocument/2006/relationships/hyperlink" Target="https://podminky.urs.cz/item/CS_URS_2022_01/714180801" TargetMode="External" /><Relationship Id="rId23" Type="http://schemas.openxmlformats.org/officeDocument/2006/relationships/hyperlink" Target="https://podminky.urs.cz/item/CS_URS_2022_01/767661811" TargetMode="External" /><Relationship Id="rId24" Type="http://schemas.openxmlformats.org/officeDocument/2006/relationships/hyperlink" Target="https://podminky.urs.cz/item/CS_URS_2022_01/968062456" TargetMode="External" /><Relationship Id="rId25" Type="http://schemas.openxmlformats.org/officeDocument/2006/relationships/hyperlink" Target="https://podminky.urs.cz/item/CS_URS_2022_01/776201811" TargetMode="External" /><Relationship Id="rId26" Type="http://schemas.openxmlformats.org/officeDocument/2006/relationships/hyperlink" Target="https://podminky.urs.cz/item/CS_URS_2022_01/776991821" TargetMode="External" /><Relationship Id="rId27" Type="http://schemas.openxmlformats.org/officeDocument/2006/relationships/hyperlink" Target="https://podminky.urs.cz/item/CS_URS_2022_01/776410811" TargetMode="External" /><Relationship Id="rId28" Type="http://schemas.openxmlformats.org/officeDocument/2006/relationships/hyperlink" Target="https://podminky.urs.cz/item/CS_URS_2022_01/775411820" TargetMode="External" /><Relationship Id="rId29" Type="http://schemas.openxmlformats.org/officeDocument/2006/relationships/hyperlink" Target="https://podminky.urs.cz/item/CS_URS_2022_01/978021161" TargetMode="External" /><Relationship Id="rId30" Type="http://schemas.openxmlformats.org/officeDocument/2006/relationships/hyperlink" Target="https://podminky.urs.cz/item/CS_URS_2022_01/978021261" TargetMode="External" /><Relationship Id="rId31" Type="http://schemas.openxmlformats.org/officeDocument/2006/relationships/hyperlink" Target="https://podminky.urs.cz/item/CS_URS_2022_01/784121005" TargetMode="External" /><Relationship Id="rId32" Type="http://schemas.openxmlformats.org/officeDocument/2006/relationships/hyperlink" Target="https://podminky.urs.cz/item/CS_URS_2022_01/784121003" TargetMode="External" /><Relationship Id="rId33" Type="http://schemas.openxmlformats.org/officeDocument/2006/relationships/hyperlink" Target="https://podminky.urs.cz/item/CS_URS_2022_01/997013211" TargetMode="External" /><Relationship Id="rId34" Type="http://schemas.openxmlformats.org/officeDocument/2006/relationships/hyperlink" Target="https://podminky.urs.cz/item/CS_URS_2022_01/997013501" TargetMode="External" /><Relationship Id="rId35" Type="http://schemas.openxmlformats.org/officeDocument/2006/relationships/hyperlink" Target="https://podminky.urs.cz/item/CS_URS_2022_01/997013509" TargetMode="External" /><Relationship Id="rId36" Type="http://schemas.openxmlformats.org/officeDocument/2006/relationships/hyperlink" Target="https://podminky.urs.cz/item/CS_URS_2022_01/997013811" TargetMode="External" /><Relationship Id="rId37" Type="http://schemas.openxmlformats.org/officeDocument/2006/relationships/hyperlink" Target="https://podminky.urs.cz/item/CS_URS_2022_01/997013814" TargetMode="External" /><Relationship Id="rId38" Type="http://schemas.openxmlformats.org/officeDocument/2006/relationships/hyperlink" Target="https://podminky.urs.cz/item/CS_URS_2022_01/997013631" TargetMode="External" /><Relationship Id="rId39" Type="http://schemas.openxmlformats.org/officeDocument/2006/relationships/hyperlink" Target="https://podminky.urs.cz/item/CS_URS_2022_01/998018002" TargetMode="External" /><Relationship Id="rId40" Type="http://schemas.openxmlformats.org/officeDocument/2006/relationships/hyperlink" Target="https://podminky.urs.cz/item/CS_URS_2022_01/714123001" TargetMode="External" /><Relationship Id="rId41" Type="http://schemas.openxmlformats.org/officeDocument/2006/relationships/hyperlink" Target="https://podminky.urs.cz/item/CS_URS_2022_01/714121041" TargetMode="External" /><Relationship Id="rId42" Type="http://schemas.openxmlformats.org/officeDocument/2006/relationships/hyperlink" Target="https://podminky.urs.cz/item/CS_URS_2022_01/998714202" TargetMode="External" /><Relationship Id="rId43" Type="http://schemas.openxmlformats.org/officeDocument/2006/relationships/hyperlink" Target="https://podminky.urs.cz/item/CS_URS_2022_01/766660451" TargetMode="External" /><Relationship Id="rId44" Type="http://schemas.openxmlformats.org/officeDocument/2006/relationships/hyperlink" Target="https://podminky.urs.cz/item/CS_URS_2022_01/766660734" TargetMode="External" /><Relationship Id="rId45" Type="http://schemas.openxmlformats.org/officeDocument/2006/relationships/hyperlink" Target="https://podminky.urs.cz/item/CS_URS_2022_01/998766202" TargetMode="External" /><Relationship Id="rId46" Type="http://schemas.openxmlformats.org/officeDocument/2006/relationships/hyperlink" Target="https://podminky.urs.cz/item/CS_URS_2022_01/767995111" TargetMode="External" /><Relationship Id="rId47" Type="http://schemas.openxmlformats.org/officeDocument/2006/relationships/hyperlink" Target="https://podminky.urs.cz/item/CS_URS_2022_01/998767202" TargetMode="External" /><Relationship Id="rId48" Type="http://schemas.openxmlformats.org/officeDocument/2006/relationships/hyperlink" Target="https://podminky.urs.cz/item/CS_URS_2022_01/998775202" TargetMode="External" /><Relationship Id="rId49" Type="http://schemas.openxmlformats.org/officeDocument/2006/relationships/hyperlink" Target="https://podminky.urs.cz/item/CS_URS_2022_01/776111115" TargetMode="External" /><Relationship Id="rId50" Type="http://schemas.openxmlformats.org/officeDocument/2006/relationships/hyperlink" Target="https://podminky.urs.cz/item/CS_URS_2022_01/776111311" TargetMode="External" /><Relationship Id="rId51" Type="http://schemas.openxmlformats.org/officeDocument/2006/relationships/hyperlink" Target="https://podminky.urs.cz/item/CS_URS_2022_01/776121112" TargetMode="External" /><Relationship Id="rId52" Type="http://schemas.openxmlformats.org/officeDocument/2006/relationships/hyperlink" Target="https://podminky.urs.cz/item/CS_URS_2022_01/776141122" TargetMode="External" /><Relationship Id="rId53" Type="http://schemas.openxmlformats.org/officeDocument/2006/relationships/hyperlink" Target="https://podminky.urs.cz/item/CS_URS_2022_01/776221111" TargetMode="External" /><Relationship Id="rId54" Type="http://schemas.openxmlformats.org/officeDocument/2006/relationships/hyperlink" Target="https://podminky.urs.cz/item/CS_URS_2022_01/776421111" TargetMode="External" /><Relationship Id="rId55" Type="http://schemas.openxmlformats.org/officeDocument/2006/relationships/hyperlink" Target="https://podminky.urs.cz/item/CS_URS_2022_01/998776202" TargetMode="External" /><Relationship Id="rId56" Type="http://schemas.openxmlformats.org/officeDocument/2006/relationships/hyperlink" Target="https://podminky.urs.cz/item/CS_URS_2022_01/783106801" TargetMode="External" /><Relationship Id="rId57" Type="http://schemas.openxmlformats.org/officeDocument/2006/relationships/hyperlink" Target="https://podminky.urs.cz/item/CS_URS_2022_01/783101401" TargetMode="External" /><Relationship Id="rId58" Type="http://schemas.openxmlformats.org/officeDocument/2006/relationships/hyperlink" Target="https://podminky.urs.cz/item/CS_URS_2022_01/783114101" TargetMode="External" /><Relationship Id="rId59" Type="http://schemas.openxmlformats.org/officeDocument/2006/relationships/hyperlink" Target="https://podminky.urs.cz/item/CS_URS_2022_01/783118211" TargetMode="External" /><Relationship Id="rId60" Type="http://schemas.openxmlformats.org/officeDocument/2006/relationships/hyperlink" Target="https://podminky.urs.cz/item/CS_URS_2022_01/783306809" TargetMode="External" /><Relationship Id="rId61" Type="http://schemas.openxmlformats.org/officeDocument/2006/relationships/hyperlink" Target="https://podminky.urs.cz/item/CS_URS_2022_01/783301311" TargetMode="External" /><Relationship Id="rId62" Type="http://schemas.openxmlformats.org/officeDocument/2006/relationships/hyperlink" Target="https://podminky.urs.cz/item/CS_URS_2022_01/783314101" TargetMode="External" /><Relationship Id="rId63" Type="http://schemas.openxmlformats.org/officeDocument/2006/relationships/hyperlink" Target="https://podminky.urs.cz/item/CS_URS_2022_01/783317101" TargetMode="External" /><Relationship Id="rId64" Type="http://schemas.openxmlformats.org/officeDocument/2006/relationships/hyperlink" Target="https://podminky.urs.cz/item/CS_URS_2022_01/783601325" TargetMode="External" /><Relationship Id="rId65" Type="http://schemas.openxmlformats.org/officeDocument/2006/relationships/hyperlink" Target="https://podminky.urs.cz/item/CS_URS_2022_01/783614111" TargetMode="External" /><Relationship Id="rId66" Type="http://schemas.openxmlformats.org/officeDocument/2006/relationships/hyperlink" Target="https://podminky.urs.cz/item/CS_URS_2022_01/783617111" TargetMode="External" /><Relationship Id="rId67" Type="http://schemas.openxmlformats.org/officeDocument/2006/relationships/hyperlink" Target="https://podminky.urs.cz/item/CS_URS_2022_01/783606864" TargetMode="External" /><Relationship Id="rId68" Type="http://schemas.openxmlformats.org/officeDocument/2006/relationships/hyperlink" Target="https://podminky.urs.cz/item/CS_URS_2022_01/783606869" TargetMode="External" /><Relationship Id="rId69" Type="http://schemas.openxmlformats.org/officeDocument/2006/relationships/hyperlink" Target="https://podminky.urs.cz/item/CS_URS_2022_01/783601713" TargetMode="External" /><Relationship Id="rId70" Type="http://schemas.openxmlformats.org/officeDocument/2006/relationships/hyperlink" Target="https://podminky.urs.cz/item/CS_URS_2022_01/783601731" TargetMode="External" /><Relationship Id="rId71" Type="http://schemas.openxmlformats.org/officeDocument/2006/relationships/hyperlink" Target="https://podminky.urs.cz/item/CS_URS_2022_01/783614551" TargetMode="External" /><Relationship Id="rId72" Type="http://schemas.openxmlformats.org/officeDocument/2006/relationships/hyperlink" Target="https://podminky.urs.cz/item/CS_URS_2022_01/783614561" TargetMode="External" /><Relationship Id="rId73" Type="http://schemas.openxmlformats.org/officeDocument/2006/relationships/hyperlink" Target="https://podminky.urs.cz/item/CS_URS_2022_01/783617601" TargetMode="External" /><Relationship Id="rId74" Type="http://schemas.openxmlformats.org/officeDocument/2006/relationships/hyperlink" Target="https://podminky.urs.cz/item/CS_URS_2022_01/783617621" TargetMode="External" /><Relationship Id="rId75" Type="http://schemas.openxmlformats.org/officeDocument/2006/relationships/hyperlink" Target="https://podminky.urs.cz/item/CS_URS_2022_01/784181125" TargetMode="External" /><Relationship Id="rId76" Type="http://schemas.openxmlformats.org/officeDocument/2006/relationships/hyperlink" Target="https://podminky.urs.cz/item/CS_URS_2022_01/784181123" TargetMode="External" /><Relationship Id="rId77" Type="http://schemas.openxmlformats.org/officeDocument/2006/relationships/hyperlink" Target="https://podminky.urs.cz/item/CS_URS_2022_01/784211115" TargetMode="External" /><Relationship Id="rId78" Type="http://schemas.openxmlformats.org/officeDocument/2006/relationships/hyperlink" Target="https://podminky.urs.cz/item/CS_URS_2022_01/784211113" TargetMode="External" /><Relationship Id="rId79" Type="http://schemas.openxmlformats.org/officeDocument/2006/relationships/hyperlink" Target="https://podminky.urs.cz/item/CS_URS_2022_01/784211161" TargetMode="External" /><Relationship Id="rId80" Type="http://schemas.openxmlformats.org/officeDocument/2006/relationships/hyperlink" Target="https://podminky.urs.cz/item/CS_URS_2022_01/784171101" TargetMode="External" /><Relationship Id="rId81" Type="http://schemas.openxmlformats.org/officeDocument/2006/relationships/hyperlink" Target="https://podminky.urs.cz/item/CS_URS_2022_01/784171115" TargetMode="External" /><Relationship Id="rId82" Type="http://schemas.openxmlformats.org/officeDocument/2006/relationships/drawing" Target="../drawings/drawing2.xml" /><Relationship Id="rId8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110013" TargetMode="External" /><Relationship Id="rId2" Type="http://schemas.openxmlformats.org/officeDocument/2006/relationships/hyperlink" Target="https://podminky.urs.cz/item/CS_URS_2022_01/741130023" TargetMode="External" /><Relationship Id="rId3" Type="http://schemas.openxmlformats.org/officeDocument/2006/relationships/hyperlink" Target="https://podminky.urs.cz/item/CS_URS_2022_01/741320165" TargetMode="External" /><Relationship Id="rId4" Type="http://schemas.openxmlformats.org/officeDocument/2006/relationships/hyperlink" Target="https://podminky.urs.cz/item/CS_URS_2022_01/741372012" TargetMode="External" /><Relationship Id="rId5" Type="http://schemas.openxmlformats.org/officeDocument/2006/relationships/hyperlink" Target="https://podminky.urs.cz/item/CS_URS_2022_01/741761061" TargetMode="External" /><Relationship Id="rId6" Type="http://schemas.openxmlformats.org/officeDocument/2006/relationships/hyperlink" Target="https://podminky.urs.cz/item/CS_URS_2022_01/210280002" TargetMode="External" /><Relationship Id="rId7" Type="http://schemas.openxmlformats.org/officeDocument/2006/relationships/hyperlink" Target="https://podminky.urs.cz/item/CS_URS_2022_01/210812063" TargetMode="External" /><Relationship Id="rId8" Type="http://schemas.openxmlformats.org/officeDocument/2006/relationships/hyperlink" Target="https://podminky.urs.cz/item/CS_URS_2022_01/013254000" TargetMode="External" /><Relationship Id="rId9" Type="http://schemas.openxmlformats.org/officeDocument/2006/relationships/hyperlink" Target="https://podminky.urs.cz/item/CS_URS_2022_01/043002000" TargetMode="External" /><Relationship Id="rId10" Type="http://schemas.openxmlformats.org/officeDocument/2006/relationships/hyperlink" Target="https://podminky.urs.cz/item/CS_URS_2022_01/045002000" TargetMode="External" /><Relationship Id="rId11" Type="http://schemas.openxmlformats.org/officeDocument/2006/relationships/hyperlink" Target="https://podminky.urs.cz/item/CS_URS_2022_01/065002000" TargetMode="External" /><Relationship Id="rId12" Type="http://schemas.openxmlformats.org/officeDocument/2006/relationships/hyperlink" Target="https://podminky.urs.cz/item/CS_URS_2022_01/090001000" TargetMode="External" /><Relationship Id="rId13" Type="http://schemas.openxmlformats.org/officeDocument/2006/relationships/drawing" Target="../drawings/drawing3.xm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30001000" TargetMode="External" /><Relationship Id="rId2" Type="http://schemas.openxmlformats.org/officeDocument/2006/relationships/hyperlink" Target="https://podminky.urs.cz/item/CS_URS_2022_01/052002000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abSelected="1" workbookViewId="0" topLeftCell="A1">
      <selection activeCell="I19" sqref="I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2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24"/>
      <c r="AQ5" s="24"/>
      <c r="AR5" s="22"/>
      <c r="BE5" s="359" t="s">
        <v>14</v>
      </c>
      <c r="BS5" s="19" t="s">
        <v>6</v>
      </c>
    </row>
    <row r="6" spans="2:71" s="1" customFormat="1" ht="36.95" customHeight="1">
      <c r="B6" s="23"/>
      <c r="C6" s="24"/>
      <c r="D6" s="30" t="s">
        <v>15</v>
      </c>
      <c r="E6" s="24"/>
      <c r="F6" s="24"/>
      <c r="G6" s="24"/>
      <c r="H6" s="24"/>
      <c r="I6" s="24"/>
      <c r="J6" s="24"/>
      <c r="K6" s="364" t="s">
        <v>16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24"/>
      <c r="AQ6" s="24"/>
      <c r="AR6" s="22"/>
      <c r="BE6" s="360"/>
      <c r="BS6" s="19" t="s">
        <v>6</v>
      </c>
    </row>
    <row r="7" spans="2:71" s="1" customFormat="1" ht="12" customHeight="1">
      <c r="B7" s="23"/>
      <c r="C7" s="24"/>
      <c r="D7" s="31" t="s">
        <v>17</v>
      </c>
      <c r="E7" s="24"/>
      <c r="F7" s="24"/>
      <c r="G7" s="24"/>
      <c r="H7" s="24"/>
      <c r="I7" s="24"/>
      <c r="J7" s="24"/>
      <c r="K7" s="29" t="s">
        <v>18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19</v>
      </c>
      <c r="AL7" s="24"/>
      <c r="AM7" s="24"/>
      <c r="AN7" s="29" t="s">
        <v>18</v>
      </c>
      <c r="AO7" s="24"/>
      <c r="AP7" s="24"/>
      <c r="AQ7" s="24"/>
      <c r="AR7" s="22"/>
      <c r="BE7" s="360"/>
      <c r="BS7" s="19" t="s">
        <v>6</v>
      </c>
    </row>
    <row r="8" spans="2:71" s="1" customFormat="1" ht="12" customHeight="1">
      <c r="B8" s="23"/>
      <c r="C8" s="24"/>
      <c r="D8" s="31" t="s">
        <v>20</v>
      </c>
      <c r="E8" s="24"/>
      <c r="F8" s="24"/>
      <c r="G8" s="24"/>
      <c r="H8" s="24"/>
      <c r="I8" s="24"/>
      <c r="J8" s="24"/>
      <c r="K8" s="29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22</v>
      </c>
      <c r="AL8" s="24"/>
      <c r="AM8" s="24"/>
      <c r="AN8" s="32" t="s">
        <v>23</v>
      </c>
      <c r="AO8" s="24"/>
      <c r="AP8" s="24"/>
      <c r="AQ8" s="24"/>
      <c r="AR8" s="22"/>
      <c r="BE8" s="360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0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18</v>
      </c>
      <c r="AO10" s="24"/>
      <c r="AP10" s="24"/>
      <c r="AQ10" s="24"/>
      <c r="AR10" s="22"/>
      <c r="BE10" s="360"/>
      <c r="BS10" s="19" t="s">
        <v>6</v>
      </c>
    </row>
    <row r="11" spans="2:71" s="1" customFormat="1" ht="18.4" customHeight="1">
      <c r="B11" s="23"/>
      <c r="C11" s="24"/>
      <c r="D11" s="24"/>
      <c r="E11" s="29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18</v>
      </c>
      <c r="AO11" s="24"/>
      <c r="AP11" s="24"/>
      <c r="AQ11" s="24"/>
      <c r="AR11" s="22"/>
      <c r="BE11" s="360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0"/>
      <c r="BS12" s="19" t="s">
        <v>6</v>
      </c>
    </row>
    <row r="13" spans="2:71" s="1" customFormat="1" ht="12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29</v>
      </c>
      <c r="AO13" s="24"/>
      <c r="AP13" s="24"/>
      <c r="AQ13" s="24"/>
      <c r="AR13" s="22"/>
      <c r="BE13" s="360"/>
      <c r="BS13" s="19" t="s">
        <v>6</v>
      </c>
    </row>
    <row r="14" spans="2:71" ht="12.75">
      <c r="B14" s="23"/>
      <c r="C14" s="24"/>
      <c r="D14" s="24"/>
      <c r="E14" s="365" t="s">
        <v>29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1" t="s">
        <v>27</v>
      </c>
      <c r="AL14" s="24"/>
      <c r="AM14" s="24"/>
      <c r="AN14" s="33" t="s">
        <v>29</v>
      </c>
      <c r="AO14" s="24"/>
      <c r="AP14" s="24"/>
      <c r="AQ14" s="24"/>
      <c r="AR14" s="22"/>
      <c r="BE14" s="360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0"/>
      <c r="BS15" s="19" t="s">
        <v>4</v>
      </c>
    </row>
    <row r="16" spans="2:71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18</v>
      </c>
      <c r="AO16" s="24"/>
      <c r="AP16" s="24"/>
      <c r="AQ16" s="24"/>
      <c r="AR16" s="22"/>
      <c r="BE16" s="360"/>
      <c r="BS16" s="19" t="s">
        <v>4</v>
      </c>
    </row>
    <row r="17" spans="2:71" s="1" customFormat="1" ht="18.4" customHeight="1">
      <c r="B17" s="23"/>
      <c r="C17" s="24"/>
      <c r="D17" s="24"/>
      <c r="E17" s="29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18</v>
      </c>
      <c r="AO17" s="24"/>
      <c r="AP17" s="24"/>
      <c r="AQ17" s="24"/>
      <c r="AR17" s="22"/>
      <c r="BE17" s="360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0"/>
      <c r="BS18" s="19" t="s">
        <v>6</v>
      </c>
    </row>
    <row r="19" spans="2:71" s="1" customFormat="1" ht="12" customHeight="1">
      <c r="B19" s="23"/>
      <c r="C19" s="24"/>
      <c r="D19" s="31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18</v>
      </c>
      <c r="AO19" s="24"/>
      <c r="AP19" s="24"/>
      <c r="AQ19" s="24"/>
      <c r="AR19" s="22"/>
      <c r="BE19" s="360"/>
      <c r="BS19" s="19" t="s">
        <v>6</v>
      </c>
    </row>
    <row r="20" spans="2:71" s="1" customFormat="1" ht="18.4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27</v>
      </c>
      <c r="AL20" s="24"/>
      <c r="AM20" s="24"/>
      <c r="AN20" s="29" t="s">
        <v>18</v>
      </c>
      <c r="AO20" s="24"/>
      <c r="AP20" s="24"/>
      <c r="AQ20" s="24"/>
      <c r="AR20" s="22"/>
      <c r="BE20" s="360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0"/>
    </row>
    <row r="22" spans="2:57" s="1" customFormat="1" ht="12" customHeight="1">
      <c r="B22" s="23"/>
      <c r="C22" s="24"/>
      <c r="D22" s="31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0"/>
    </row>
    <row r="23" spans="2:57" s="1" customFormat="1" ht="84" customHeight="1">
      <c r="B23" s="23"/>
      <c r="C23" s="24"/>
      <c r="D23" s="24"/>
      <c r="E23" s="367" t="s">
        <v>36</v>
      </c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24"/>
      <c r="AP23" s="24"/>
      <c r="AQ23" s="24"/>
      <c r="AR23" s="22"/>
      <c r="BE23" s="360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0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0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8">
        <f>ROUND(AG54,1)</f>
        <v>0</v>
      </c>
      <c r="AL26" s="369"/>
      <c r="AM26" s="369"/>
      <c r="AN26" s="369"/>
      <c r="AO26" s="369"/>
      <c r="AP26" s="38"/>
      <c r="AQ26" s="38"/>
      <c r="AR26" s="41"/>
      <c r="BE26" s="360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0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0" t="s">
        <v>38</v>
      </c>
      <c r="M28" s="370"/>
      <c r="N28" s="370"/>
      <c r="O28" s="370"/>
      <c r="P28" s="370"/>
      <c r="Q28" s="38"/>
      <c r="R28" s="38"/>
      <c r="S28" s="38"/>
      <c r="T28" s="38"/>
      <c r="U28" s="38"/>
      <c r="V28" s="38"/>
      <c r="W28" s="370" t="s">
        <v>39</v>
      </c>
      <c r="X28" s="370"/>
      <c r="Y28" s="370"/>
      <c r="Z28" s="370"/>
      <c r="AA28" s="370"/>
      <c r="AB28" s="370"/>
      <c r="AC28" s="370"/>
      <c r="AD28" s="370"/>
      <c r="AE28" s="370"/>
      <c r="AF28" s="38"/>
      <c r="AG28" s="38"/>
      <c r="AH28" s="38"/>
      <c r="AI28" s="38"/>
      <c r="AJ28" s="38"/>
      <c r="AK28" s="370" t="s">
        <v>40</v>
      </c>
      <c r="AL28" s="370"/>
      <c r="AM28" s="370"/>
      <c r="AN28" s="370"/>
      <c r="AO28" s="370"/>
      <c r="AP28" s="38"/>
      <c r="AQ28" s="38"/>
      <c r="AR28" s="41"/>
      <c r="BE28" s="360"/>
    </row>
    <row r="29" spans="2:57" s="3" customFormat="1" ht="14.45" customHeight="1">
      <c r="B29" s="42"/>
      <c r="C29" s="43"/>
      <c r="D29" s="31" t="s">
        <v>41</v>
      </c>
      <c r="E29" s="43"/>
      <c r="F29" s="31" t="s">
        <v>42</v>
      </c>
      <c r="G29" s="43"/>
      <c r="H29" s="43"/>
      <c r="I29" s="43"/>
      <c r="J29" s="43"/>
      <c r="K29" s="43"/>
      <c r="L29" s="373">
        <v>0.21</v>
      </c>
      <c r="M29" s="372"/>
      <c r="N29" s="372"/>
      <c r="O29" s="372"/>
      <c r="P29" s="372"/>
      <c r="Q29" s="43"/>
      <c r="R29" s="43"/>
      <c r="S29" s="43"/>
      <c r="T29" s="43"/>
      <c r="U29" s="43"/>
      <c r="V29" s="43"/>
      <c r="W29" s="371">
        <f>ROUND(AZ54,1)</f>
        <v>0</v>
      </c>
      <c r="X29" s="372"/>
      <c r="Y29" s="372"/>
      <c r="Z29" s="372"/>
      <c r="AA29" s="372"/>
      <c r="AB29" s="372"/>
      <c r="AC29" s="372"/>
      <c r="AD29" s="372"/>
      <c r="AE29" s="372"/>
      <c r="AF29" s="43"/>
      <c r="AG29" s="43"/>
      <c r="AH29" s="43"/>
      <c r="AI29" s="43"/>
      <c r="AJ29" s="43"/>
      <c r="AK29" s="371">
        <f>ROUND(AV54,1)</f>
        <v>0</v>
      </c>
      <c r="AL29" s="372"/>
      <c r="AM29" s="372"/>
      <c r="AN29" s="372"/>
      <c r="AO29" s="372"/>
      <c r="AP29" s="43"/>
      <c r="AQ29" s="43"/>
      <c r="AR29" s="44"/>
      <c r="BE29" s="361"/>
    </row>
    <row r="30" spans="2:57" s="3" customFormat="1" ht="14.45" customHeight="1">
      <c r="B30" s="42"/>
      <c r="C30" s="43"/>
      <c r="D30" s="43"/>
      <c r="E30" s="43"/>
      <c r="F30" s="31" t="s">
        <v>43</v>
      </c>
      <c r="G30" s="43"/>
      <c r="H30" s="43"/>
      <c r="I30" s="43"/>
      <c r="J30" s="43"/>
      <c r="K30" s="43"/>
      <c r="L30" s="373">
        <v>0.15</v>
      </c>
      <c r="M30" s="372"/>
      <c r="N30" s="372"/>
      <c r="O30" s="372"/>
      <c r="P30" s="372"/>
      <c r="Q30" s="43"/>
      <c r="R30" s="43"/>
      <c r="S30" s="43"/>
      <c r="T30" s="43"/>
      <c r="U30" s="43"/>
      <c r="V30" s="43"/>
      <c r="W30" s="371">
        <f>ROUND(BA54,1)</f>
        <v>0</v>
      </c>
      <c r="X30" s="372"/>
      <c r="Y30" s="372"/>
      <c r="Z30" s="372"/>
      <c r="AA30" s="372"/>
      <c r="AB30" s="372"/>
      <c r="AC30" s="372"/>
      <c r="AD30" s="372"/>
      <c r="AE30" s="372"/>
      <c r="AF30" s="43"/>
      <c r="AG30" s="43"/>
      <c r="AH30" s="43"/>
      <c r="AI30" s="43"/>
      <c r="AJ30" s="43"/>
      <c r="AK30" s="371">
        <f>ROUND(AW54,1)</f>
        <v>0</v>
      </c>
      <c r="AL30" s="372"/>
      <c r="AM30" s="372"/>
      <c r="AN30" s="372"/>
      <c r="AO30" s="372"/>
      <c r="AP30" s="43"/>
      <c r="AQ30" s="43"/>
      <c r="AR30" s="44"/>
      <c r="BE30" s="361"/>
    </row>
    <row r="31" spans="2:57" s="3" customFormat="1" ht="14.45" customHeight="1" hidden="1">
      <c r="B31" s="42"/>
      <c r="C31" s="43"/>
      <c r="D31" s="43"/>
      <c r="E31" s="43"/>
      <c r="F31" s="31" t="s">
        <v>44</v>
      </c>
      <c r="G31" s="43"/>
      <c r="H31" s="43"/>
      <c r="I31" s="43"/>
      <c r="J31" s="43"/>
      <c r="K31" s="43"/>
      <c r="L31" s="373">
        <v>0.21</v>
      </c>
      <c r="M31" s="372"/>
      <c r="N31" s="372"/>
      <c r="O31" s="372"/>
      <c r="P31" s="372"/>
      <c r="Q31" s="43"/>
      <c r="R31" s="43"/>
      <c r="S31" s="43"/>
      <c r="T31" s="43"/>
      <c r="U31" s="43"/>
      <c r="V31" s="43"/>
      <c r="W31" s="371">
        <f>ROUND(BB54,1)</f>
        <v>0</v>
      </c>
      <c r="X31" s="372"/>
      <c r="Y31" s="372"/>
      <c r="Z31" s="372"/>
      <c r="AA31" s="372"/>
      <c r="AB31" s="372"/>
      <c r="AC31" s="372"/>
      <c r="AD31" s="372"/>
      <c r="AE31" s="372"/>
      <c r="AF31" s="43"/>
      <c r="AG31" s="43"/>
      <c r="AH31" s="43"/>
      <c r="AI31" s="43"/>
      <c r="AJ31" s="43"/>
      <c r="AK31" s="371">
        <v>0</v>
      </c>
      <c r="AL31" s="372"/>
      <c r="AM31" s="372"/>
      <c r="AN31" s="372"/>
      <c r="AO31" s="372"/>
      <c r="AP31" s="43"/>
      <c r="AQ31" s="43"/>
      <c r="AR31" s="44"/>
      <c r="BE31" s="361"/>
    </row>
    <row r="32" spans="2:57" s="3" customFormat="1" ht="14.45" customHeight="1" hidden="1">
      <c r="B32" s="42"/>
      <c r="C32" s="43"/>
      <c r="D32" s="43"/>
      <c r="E32" s="43"/>
      <c r="F32" s="31" t="s">
        <v>45</v>
      </c>
      <c r="G32" s="43"/>
      <c r="H32" s="43"/>
      <c r="I32" s="43"/>
      <c r="J32" s="43"/>
      <c r="K32" s="43"/>
      <c r="L32" s="373">
        <v>0.15</v>
      </c>
      <c r="M32" s="372"/>
      <c r="N32" s="372"/>
      <c r="O32" s="372"/>
      <c r="P32" s="372"/>
      <c r="Q32" s="43"/>
      <c r="R32" s="43"/>
      <c r="S32" s="43"/>
      <c r="T32" s="43"/>
      <c r="U32" s="43"/>
      <c r="V32" s="43"/>
      <c r="W32" s="371">
        <f>ROUND(BC54,1)</f>
        <v>0</v>
      </c>
      <c r="X32" s="372"/>
      <c r="Y32" s="372"/>
      <c r="Z32" s="372"/>
      <c r="AA32" s="372"/>
      <c r="AB32" s="372"/>
      <c r="AC32" s="372"/>
      <c r="AD32" s="372"/>
      <c r="AE32" s="372"/>
      <c r="AF32" s="43"/>
      <c r="AG32" s="43"/>
      <c r="AH32" s="43"/>
      <c r="AI32" s="43"/>
      <c r="AJ32" s="43"/>
      <c r="AK32" s="371">
        <v>0</v>
      </c>
      <c r="AL32" s="372"/>
      <c r="AM32" s="372"/>
      <c r="AN32" s="372"/>
      <c r="AO32" s="372"/>
      <c r="AP32" s="43"/>
      <c r="AQ32" s="43"/>
      <c r="AR32" s="44"/>
      <c r="BE32" s="361"/>
    </row>
    <row r="33" spans="2:44" s="3" customFormat="1" ht="14.45" customHeight="1" hidden="1">
      <c r="B33" s="42"/>
      <c r="C33" s="43"/>
      <c r="D33" s="43"/>
      <c r="E33" s="43"/>
      <c r="F33" s="31" t="s">
        <v>46</v>
      </c>
      <c r="G33" s="43"/>
      <c r="H33" s="43"/>
      <c r="I33" s="43"/>
      <c r="J33" s="43"/>
      <c r="K33" s="43"/>
      <c r="L33" s="373">
        <v>0</v>
      </c>
      <c r="M33" s="372"/>
      <c r="N33" s="372"/>
      <c r="O33" s="372"/>
      <c r="P33" s="372"/>
      <c r="Q33" s="43"/>
      <c r="R33" s="43"/>
      <c r="S33" s="43"/>
      <c r="T33" s="43"/>
      <c r="U33" s="43"/>
      <c r="V33" s="43"/>
      <c r="W33" s="371">
        <f>ROUND(BD54,1)</f>
        <v>0</v>
      </c>
      <c r="X33" s="372"/>
      <c r="Y33" s="372"/>
      <c r="Z33" s="372"/>
      <c r="AA33" s="372"/>
      <c r="AB33" s="372"/>
      <c r="AC33" s="372"/>
      <c r="AD33" s="372"/>
      <c r="AE33" s="372"/>
      <c r="AF33" s="43"/>
      <c r="AG33" s="43"/>
      <c r="AH33" s="43"/>
      <c r="AI33" s="43"/>
      <c r="AJ33" s="43"/>
      <c r="AK33" s="371">
        <v>0</v>
      </c>
      <c r="AL33" s="372"/>
      <c r="AM33" s="372"/>
      <c r="AN33" s="372"/>
      <c r="AO33" s="372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48</v>
      </c>
      <c r="U35" s="47"/>
      <c r="V35" s="47"/>
      <c r="W35" s="47"/>
      <c r="X35" s="377" t="s">
        <v>49</v>
      </c>
      <c r="Y35" s="375"/>
      <c r="Z35" s="375"/>
      <c r="AA35" s="375"/>
      <c r="AB35" s="375"/>
      <c r="AC35" s="47"/>
      <c r="AD35" s="47"/>
      <c r="AE35" s="47"/>
      <c r="AF35" s="47"/>
      <c r="AG35" s="47"/>
      <c r="AH35" s="47"/>
      <c r="AI35" s="47"/>
      <c r="AJ35" s="47"/>
      <c r="AK35" s="374">
        <f>SUM(AK26:AK33)</f>
        <v>0</v>
      </c>
      <c r="AL35" s="375"/>
      <c r="AM35" s="375"/>
      <c r="AN35" s="375"/>
      <c r="AO35" s="376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>
        <f>K5</f>
        <v>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15</v>
      </c>
      <c r="D45" s="58"/>
      <c r="E45" s="58"/>
      <c r="F45" s="58"/>
      <c r="G45" s="58"/>
      <c r="H45" s="58"/>
      <c r="I45" s="58"/>
      <c r="J45" s="58"/>
      <c r="K45" s="58"/>
      <c r="L45" s="339" t="str">
        <f>K6</f>
        <v>REKONSTRUKCE TĚLOCVIČNY ZŠ, MASARYKOVA 559, CHABAŘOVICE</v>
      </c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CHABAŘOVICE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341" t="str">
        <f>IF(AN8="","",AN8)</f>
        <v>21. 2. 2022</v>
      </c>
      <c r="AN47" s="341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MĚSTSKÝ ÚŘAD CHABAŘOVICE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342" t="str">
        <f>IF(E17="","",E17)</f>
        <v>Pazour Jiří</v>
      </c>
      <c r="AN49" s="343"/>
      <c r="AO49" s="343"/>
      <c r="AP49" s="343"/>
      <c r="AQ49" s="38"/>
      <c r="AR49" s="41"/>
      <c r="AS49" s="344" t="s">
        <v>51</v>
      </c>
      <c r="AT49" s="345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342" t="str">
        <f>IF(E20="","",E20)</f>
        <v>Nina Blavková Děčín</v>
      </c>
      <c r="AN50" s="343"/>
      <c r="AO50" s="343"/>
      <c r="AP50" s="343"/>
      <c r="AQ50" s="38"/>
      <c r="AR50" s="41"/>
      <c r="AS50" s="346"/>
      <c r="AT50" s="347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8"/>
      <c r="AT51" s="349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0" t="s">
        <v>52</v>
      </c>
      <c r="D52" s="351"/>
      <c r="E52" s="351"/>
      <c r="F52" s="351"/>
      <c r="G52" s="351"/>
      <c r="H52" s="68"/>
      <c r="I52" s="353" t="s">
        <v>53</v>
      </c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2" t="s">
        <v>54</v>
      </c>
      <c r="AH52" s="351"/>
      <c r="AI52" s="351"/>
      <c r="AJ52" s="351"/>
      <c r="AK52" s="351"/>
      <c r="AL52" s="351"/>
      <c r="AM52" s="351"/>
      <c r="AN52" s="353" t="s">
        <v>55</v>
      </c>
      <c r="AO52" s="351"/>
      <c r="AP52" s="351"/>
      <c r="AQ52" s="69" t="s">
        <v>56</v>
      </c>
      <c r="AR52" s="41"/>
      <c r="AS52" s="70" t="s">
        <v>57</v>
      </c>
      <c r="AT52" s="71" t="s">
        <v>58</v>
      </c>
      <c r="AU52" s="71" t="s">
        <v>59</v>
      </c>
      <c r="AV52" s="71" t="s">
        <v>60</v>
      </c>
      <c r="AW52" s="71" t="s">
        <v>61</v>
      </c>
      <c r="AX52" s="71" t="s">
        <v>62</v>
      </c>
      <c r="AY52" s="71" t="s">
        <v>63</v>
      </c>
      <c r="AZ52" s="71" t="s">
        <v>64</v>
      </c>
      <c r="BA52" s="71" t="s">
        <v>65</v>
      </c>
      <c r="BB52" s="71" t="s">
        <v>66</v>
      </c>
      <c r="BC52" s="71" t="s">
        <v>67</v>
      </c>
      <c r="BD52" s="72" t="s">
        <v>68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69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7">
        <f>ROUND(SUM(AG55:AG58),1)</f>
        <v>0</v>
      </c>
      <c r="AH54" s="357"/>
      <c r="AI54" s="357"/>
      <c r="AJ54" s="357"/>
      <c r="AK54" s="357"/>
      <c r="AL54" s="357"/>
      <c r="AM54" s="357"/>
      <c r="AN54" s="358">
        <f>SUM(AG54,AT54)</f>
        <v>0</v>
      </c>
      <c r="AO54" s="358"/>
      <c r="AP54" s="358"/>
      <c r="AQ54" s="80" t="s">
        <v>18</v>
      </c>
      <c r="AR54" s="81"/>
      <c r="AS54" s="82">
        <f>ROUND(SUM(AS55:AS58),1)</f>
        <v>0</v>
      </c>
      <c r="AT54" s="83">
        <f>ROUND(SUM(AV54:AW54),1)</f>
        <v>0</v>
      </c>
      <c r="AU54" s="84">
        <f>ROUND(SUM(AU55:AU58),5)</f>
        <v>0</v>
      </c>
      <c r="AV54" s="83">
        <f>ROUND(AZ54*L29,1)</f>
        <v>0</v>
      </c>
      <c r="AW54" s="83">
        <f>ROUND(BA54*L30,1)</f>
        <v>0</v>
      </c>
      <c r="AX54" s="83">
        <f>ROUND(BB54*L29,1)</f>
        <v>0</v>
      </c>
      <c r="AY54" s="83">
        <f>ROUND(BC54*L30,1)</f>
        <v>0</v>
      </c>
      <c r="AZ54" s="83">
        <f>ROUND(SUM(AZ55:AZ58),1)</f>
        <v>0</v>
      </c>
      <c r="BA54" s="83">
        <f>ROUND(SUM(BA55:BA58),1)</f>
        <v>0</v>
      </c>
      <c r="BB54" s="83">
        <f>ROUND(SUM(BB55:BB58),1)</f>
        <v>0</v>
      </c>
      <c r="BC54" s="83">
        <f>ROUND(SUM(BC55:BC58),1)</f>
        <v>0</v>
      </c>
      <c r="BD54" s="85">
        <f>ROUND(SUM(BD55:BD58),1)</f>
        <v>0</v>
      </c>
      <c r="BS54" s="86" t="s">
        <v>70</v>
      </c>
      <c r="BT54" s="86" t="s">
        <v>71</v>
      </c>
      <c r="BU54" s="87" t="s">
        <v>72</v>
      </c>
      <c r="BV54" s="86" t="s">
        <v>73</v>
      </c>
      <c r="BW54" s="86" t="s">
        <v>5</v>
      </c>
      <c r="BX54" s="86" t="s">
        <v>74</v>
      </c>
      <c r="CL54" s="86" t="s">
        <v>18</v>
      </c>
    </row>
    <row r="55" spans="1:91" s="7" customFormat="1" ht="16.5" customHeight="1">
      <c r="A55" s="88" t="s">
        <v>75</v>
      </c>
      <c r="B55" s="89"/>
      <c r="C55" s="90"/>
      <c r="D55" s="354" t="s">
        <v>76</v>
      </c>
      <c r="E55" s="354"/>
      <c r="F55" s="354"/>
      <c r="G55" s="354"/>
      <c r="H55" s="354"/>
      <c r="I55" s="91"/>
      <c r="J55" s="354" t="s">
        <v>77</v>
      </c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5">
        <f>'01 - STAVEBNÍ ČÁST'!J30</f>
        <v>0</v>
      </c>
      <c r="AH55" s="356"/>
      <c r="AI55" s="356"/>
      <c r="AJ55" s="356"/>
      <c r="AK55" s="356"/>
      <c r="AL55" s="356"/>
      <c r="AM55" s="356"/>
      <c r="AN55" s="355">
        <f>SUM(AG55,AT55)</f>
        <v>0</v>
      </c>
      <c r="AO55" s="356"/>
      <c r="AP55" s="356"/>
      <c r="AQ55" s="92" t="s">
        <v>78</v>
      </c>
      <c r="AR55" s="93"/>
      <c r="AS55" s="94">
        <v>0</v>
      </c>
      <c r="AT55" s="95">
        <f>ROUND(SUM(AV55:AW55),1)</f>
        <v>0</v>
      </c>
      <c r="AU55" s="96">
        <f>'01 - STAVEBNÍ ČÁST'!P99</f>
        <v>0</v>
      </c>
      <c r="AV55" s="95">
        <f>'01 - STAVEBNÍ ČÁST'!J33</f>
        <v>0</v>
      </c>
      <c r="AW55" s="95">
        <f>'01 - STAVEBNÍ ČÁST'!J34</f>
        <v>0</v>
      </c>
      <c r="AX55" s="95">
        <f>'01 - STAVEBNÍ ČÁST'!J35</f>
        <v>0</v>
      </c>
      <c r="AY55" s="95">
        <f>'01 - STAVEBNÍ ČÁST'!J36</f>
        <v>0</v>
      </c>
      <c r="AZ55" s="95">
        <f>'01 - STAVEBNÍ ČÁST'!F33</f>
        <v>0</v>
      </c>
      <c r="BA55" s="95">
        <f>'01 - STAVEBNÍ ČÁST'!F34</f>
        <v>0</v>
      </c>
      <c r="BB55" s="95">
        <f>'01 - STAVEBNÍ ČÁST'!F35</f>
        <v>0</v>
      </c>
      <c r="BC55" s="95">
        <f>'01 - STAVEBNÍ ČÁST'!F36</f>
        <v>0</v>
      </c>
      <c r="BD55" s="97">
        <f>'01 - STAVEBNÍ ČÁST'!F37</f>
        <v>0</v>
      </c>
      <c r="BT55" s="98" t="s">
        <v>79</v>
      </c>
      <c r="BV55" s="98" t="s">
        <v>73</v>
      </c>
      <c r="BW55" s="98" t="s">
        <v>80</v>
      </c>
      <c r="BX55" s="98" t="s">
        <v>5</v>
      </c>
      <c r="CL55" s="98" t="s">
        <v>18</v>
      </c>
      <c r="CM55" s="98" t="s">
        <v>81</v>
      </c>
    </row>
    <row r="56" spans="1:91" s="7" customFormat="1" ht="16.5" customHeight="1">
      <c r="A56" s="88" t="s">
        <v>75</v>
      </c>
      <c r="B56" s="89"/>
      <c r="C56" s="90"/>
      <c r="D56" s="354" t="s">
        <v>82</v>
      </c>
      <c r="E56" s="354"/>
      <c r="F56" s="354"/>
      <c r="G56" s="354"/>
      <c r="H56" s="354"/>
      <c r="I56" s="91"/>
      <c r="J56" s="354" t="s">
        <v>83</v>
      </c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5">
        <f>'02 - ELEKTROINSTALACE NN'!J30</f>
        <v>0</v>
      </c>
      <c r="AH56" s="356"/>
      <c r="AI56" s="356"/>
      <c r="AJ56" s="356"/>
      <c r="AK56" s="356"/>
      <c r="AL56" s="356"/>
      <c r="AM56" s="356"/>
      <c r="AN56" s="355">
        <f>SUM(AG56,AT56)</f>
        <v>0</v>
      </c>
      <c r="AO56" s="356"/>
      <c r="AP56" s="356"/>
      <c r="AQ56" s="92" t="s">
        <v>78</v>
      </c>
      <c r="AR56" s="93"/>
      <c r="AS56" s="94">
        <v>0</v>
      </c>
      <c r="AT56" s="95">
        <f>ROUND(SUM(AV56:AW56),1)</f>
        <v>0</v>
      </c>
      <c r="AU56" s="96">
        <f>'02 - ELEKTROINSTALACE NN'!P90</f>
        <v>0</v>
      </c>
      <c r="AV56" s="95">
        <f>'02 - ELEKTROINSTALACE NN'!J33</f>
        <v>0</v>
      </c>
      <c r="AW56" s="95">
        <f>'02 - ELEKTROINSTALACE NN'!J34</f>
        <v>0</v>
      </c>
      <c r="AX56" s="95">
        <f>'02 - ELEKTROINSTALACE NN'!J35</f>
        <v>0</v>
      </c>
      <c r="AY56" s="95">
        <f>'02 - ELEKTROINSTALACE NN'!J36</f>
        <v>0</v>
      </c>
      <c r="AZ56" s="95">
        <f>'02 - ELEKTROINSTALACE NN'!F33</f>
        <v>0</v>
      </c>
      <c r="BA56" s="95">
        <f>'02 - ELEKTROINSTALACE NN'!F34</f>
        <v>0</v>
      </c>
      <c r="BB56" s="95">
        <f>'02 - ELEKTROINSTALACE NN'!F35</f>
        <v>0</v>
      </c>
      <c r="BC56" s="95">
        <f>'02 - ELEKTROINSTALACE NN'!F36</f>
        <v>0</v>
      </c>
      <c r="BD56" s="97">
        <f>'02 - ELEKTROINSTALACE NN'!F37</f>
        <v>0</v>
      </c>
      <c r="BT56" s="98" t="s">
        <v>79</v>
      </c>
      <c r="BV56" s="98" t="s">
        <v>73</v>
      </c>
      <c r="BW56" s="98" t="s">
        <v>84</v>
      </c>
      <c r="BX56" s="98" t="s">
        <v>5</v>
      </c>
      <c r="CL56" s="98" t="s">
        <v>18</v>
      </c>
      <c r="CM56" s="98" t="s">
        <v>81</v>
      </c>
    </row>
    <row r="57" spans="1:91" s="7" customFormat="1" ht="16.5" customHeight="1">
      <c r="A57" s="88" t="s">
        <v>75</v>
      </c>
      <c r="B57" s="89"/>
      <c r="C57" s="90"/>
      <c r="D57" s="354" t="s">
        <v>85</v>
      </c>
      <c r="E57" s="354"/>
      <c r="F57" s="354"/>
      <c r="G57" s="354"/>
      <c r="H57" s="354"/>
      <c r="I57" s="91"/>
      <c r="J57" s="354" t="s">
        <v>86</v>
      </c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5">
        <f>'03 - ZAŘÍZENÍ VZDUCHOTECH...'!J30</f>
        <v>0</v>
      </c>
      <c r="AH57" s="356"/>
      <c r="AI57" s="356"/>
      <c r="AJ57" s="356"/>
      <c r="AK57" s="356"/>
      <c r="AL57" s="356"/>
      <c r="AM57" s="356"/>
      <c r="AN57" s="355">
        <f>SUM(AG57,AT57)</f>
        <v>0</v>
      </c>
      <c r="AO57" s="356"/>
      <c r="AP57" s="356"/>
      <c r="AQ57" s="92" t="s">
        <v>78</v>
      </c>
      <c r="AR57" s="93"/>
      <c r="AS57" s="94">
        <v>0</v>
      </c>
      <c r="AT57" s="95">
        <f>ROUND(SUM(AV57:AW57),1)</f>
        <v>0</v>
      </c>
      <c r="AU57" s="96">
        <f>'03 - ZAŘÍZENÍ VZDUCHOTECH...'!P84</f>
        <v>0</v>
      </c>
      <c r="AV57" s="95">
        <f>'03 - ZAŘÍZENÍ VZDUCHOTECH...'!J33</f>
        <v>0</v>
      </c>
      <c r="AW57" s="95">
        <f>'03 - ZAŘÍZENÍ VZDUCHOTECH...'!J34</f>
        <v>0</v>
      </c>
      <c r="AX57" s="95">
        <f>'03 - ZAŘÍZENÍ VZDUCHOTECH...'!J35</f>
        <v>0</v>
      </c>
      <c r="AY57" s="95">
        <f>'03 - ZAŘÍZENÍ VZDUCHOTECH...'!J36</f>
        <v>0</v>
      </c>
      <c r="AZ57" s="95">
        <f>'03 - ZAŘÍZENÍ VZDUCHOTECH...'!F33</f>
        <v>0</v>
      </c>
      <c r="BA57" s="95">
        <f>'03 - ZAŘÍZENÍ VZDUCHOTECH...'!F34</f>
        <v>0</v>
      </c>
      <c r="BB57" s="95">
        <f>'03 - ZAŘÍZENÍ VZDUCHOTECH...'!F35</f>
        <v>0</v>
      </c>
      <c r="BC57" s="95">
        <f>'03 - ZAŘÍZENÍ VZDUCHOTECH...'!F36</f>
        <v>0</v>
      </c>
      <c r="BD57" s="97">
        <f>'03 - ZAŘÍZENÍ VZDUCHOTECH...'!F37</f>
        <v>0</v>
      </c>
      <c r="BT57" s="98" t="s">
        <v>79</v>
      </c>
      <c r="BV57" s="98" t="s">
        <v>73</v>
      </c>
      <c r="BW57" s="98" t="s">
        <v>87</v>
      </c>
      <c r="BX57" s="98" t="s">
        <v>5</v>
      </c>
      <c r="CL57" s="98" t="s">
        <v>18</v>
      </c>
      <c r="CM57" s="98" t="s">
        <v>81</v>
      </c>
    </row>
    <row r="58" spans="1:91" s="7" customFormat="1" ht="16.5" customHeight="1">
      <c r="A58" s="88" t="s">
        <v>75</v>
      </c>
      <c r="B58" s="89"/>
      <c r="C58" s="90"/>
      <c r="D58" s="354" t="s">
        <v>88</v>
      </c>
      <c r="E58" s="354"/>
      <c r="F58" s="354"/>
      <c r="G58" s="354"/>
      <c r="H58" s="354"/>
      <c r="I58" s="91"/>
      <c r="J58" s="354" t="s">
        <v>89</v>
      </c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5">
        <f>'04 - VEDLEJŠÍ ROZPOČTOVÉ ...'!J30</f>
        <v>0</v>
      </c>
      <c r="AH58" s="356"/>
      <c r="AI58" s="356"/>
      <c r="AJ58" s="356"/>
      <c r="AK58" s="356"/>
      <c r="AL58" s="356"/>
      <c r="AM58" s="356"/>
      <c r="AN58" s="355">
        <f>SUM(AG58,AT58)</f>
        <v>0</v>
      </c>
      <c r="AO58" s="356"/>
      <c r="AP58" s="356"/>
      <c r="AQ58" s="92" t="s">
        <v>90</v>
      </c>
      <c r="AR58" s="93"/>
      <c r="AS58" s="99">
        <v>0</v>
      </c>
      <c r="AT58" s="100">
        <f>ROUND(SUM(AV58:AW58),1)</f>
        <v>0</v>
      </c>
      <c r="AU58" s="101">
        <f>'04 - VEDLEJŠÍ ROZPOČTOVÉ ...'!P82</f>
        <v>0</v>
      </c>
      <c r="AV58" s="100">
        <f>'04 - VEDLEJŠÍ ROZPOČTOVÉ ...'!J33</f>
        <v>0</v>
      </c>
      <c r="AW58" s="100">
        <f>'04 - VEDLEJŠÍ ROZPOČTOVÉ ...'!J34</f>
        <v>0</v>
      </c>
      <c r="AX58" s="100">
        <f>'04 - VEDLEJŠÍ ROZPOČTOVÉ ...'!J35</f>
        <v>0</v>
      </c>
      <c r="AY58" s="100">
        <f>'04 - VEDLEJŠÍ ROZPOČTOVÉ ...'!J36</f>
        <v>0</v>
      </c>
      <c r="AZ58" s="100">
        <f>'04 - VEDLEJŠÍ ROZPOČTOVÉ ...'!F33</f>
        <v>0</v>
      </c>
      <c r="BA58" s="100">
        <f>'04 - VEDLEJŠÍ ROZPOČTOVÉ ...'!F34</f>
        <v>0</v>
      </c>
      <c r="BB58" s="100">
        <f>'04 - VEDLEJŠÍ ROZPOČTOVÉ ...'!F35</f>
        <v>0</v>
      </c>
      <c r="BC58" s="100">
        <f>'04 - VEDLEJŠÍ ROZPOČTOVÉ ...'!F36</f>
        <v>0</v>
      </c>
      <c r="BD58" s="102">
        <f>'04 - VEDLEJŠÍ ROZPOČTOVÉ ...'!F37</f>
        <v>0</v>
      </c>
      <c r="BT58" s="98" t="s">
        <v>79</v>
      </c>
      <c r="BV58" s="98" t="s">
        <v>73</v>
      </c>
      <c r="BW58" s="98" t="s">
        <v>91</v>
      </c>
      <c r="BX58" s="98" t="s">
        <v>5</v>
      </c>
      <c r="CL58" s="98" t="s">
        <v>18</v>
      </c>
      <c r="CM58" s="98" t="s">
        <v>81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01 - STAVEBNÍ ČÁST'!C2" display="/"/>
    <hyperlink ref="A56" location="'02 - ELEKTROINSTALACE NN'!C2" display="/"/>
    <hyperlink ref="A57" location="'03 - ZAŘÍZENÍ VZDUCHOTECH...'!C2" display="/"/>
    <hyperlink ref="A58" location="'04 - VEDLEJŠÍ ROZPOČTOVÉ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9" t="s">
        <v>80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2:46" s="1" customFormat="1" ht="24.95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15</v>
      </c>
      <c r="L6" s="22"/>
    </row>
    <row r="7" spans="2:12" s="1" customFormat="1" ht="16.5" customHeight="1">
      <c r="B7" s="22"/>
      <c r="E7" s="379" t="str">
        <f>'Rekapitulace stavby'!K6</f>
        <v>REKONSTRUKCE TĚLOCVIČNY ZŠ, MASARYKOVA 559, CHABAŘOVICE</v>
      </c>
      <c r="F7" s="380"/>
      <c r="G7" s="380"/>
      <c r="H7" s="380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1" t="s">
        <v>94</v>
      </c>
      <c r="F9" s="382"/>
      <c r="G9" s="382"/>
      <c r="H9" s="38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17</v>
      </c>
      <c r="E11" s="36"/>
      <c r="F11" s="109" t="s">
        <v>18</v>
      </c>
      <c r="G11" s="36"/>
      <c r="H11" s="36"/>
      <c r="I11" s="107" t="s">
        <v>19</v>
      </c>
      <c r="J11" s="109" t="s">
        <v>18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20</v>
      </c>
      <c r="E12" s="36"/>
      <c r="F12" s="109" t="s">
        <v>21</v>
      </c>
      <c r="G12" s="36"/>
      <c r="H12" s="36"/>
      <c r="I12" s="107" t="s">
        <v>22</v>
      </c>
      <c r="J12" s="110" t="str">
        <f>'Rekapitulace stavby'!AN8</f>
        <v>21. 2. 2022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18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26</v>
      </c>
      <c r="F15" s="36"/>
      <c r="G15" s="36"/>
      <c r="H15" s="36"/>
      <c r="I15" s="107" t="s">
        <v>27</v>
      </c>
      <c r="J15" s="109" t="s">
        <v>18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3" t="str">
        <f>'Rekapitulace stavby'!E14</f>
        <v>Vyplň údaj</v>
      </c>
      <c r="F18" s="384"/>
      <c r="G18" s="384"/>
      <c r="H18" s="384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25</v>
      </c>
      <c r="J20" s="109" t="s">
        <v>18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31</v>
      </c>
      <c r="F21" s="36"/>
      <c r="G21" s="36"/>
      <c r="H21" s="36"/>
      <c r="I21" s="107" t="s">
        <v>27</v>
      </c>
      <c r="J21" s="109" t="s">
        <v>18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33</v>
      </c>
      <c r="E23" s="36"/>
      <c r="F23" s="36"/>
      <c r="G23" s="36"/>
      <c r="H23" s="36"/>
      <c r="I23" s="107" t="s">
        <v>25</v>
      </c>
      <c r="J23" s="109" t="s">
        <v>18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34</v>
      </c>
      <c r="F24" s="36"/>
      <c r="G24" s="36"/>
      <c r="H24" s="36"/>
      <c r="I24" s="107" t="s">
        <v>27</v>
      </c>
      <c r="J24" s="109" t="s">
        <v>18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35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5" t="s">
        <v>95</v>
      </c>
      <c r="F27" s="385"/>
      <c r="G27" s="385"/>
      <c r="H27" s="38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37</v>
      </c>
      <c r="E30" s="36"/>
      <c r="F30" s="36"/>
      <c r="G30" s="36"/>
      <c r="H30" s="36"/>
      <c r="I30" s="36"/>
      <c r="J30" s="116">
        <f>ROUND(J99,1)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39</v>
      </c>
      <c r="G32" s="36"/>
      <c r="H32" s="36"/>
      <c r="I32" s="117" t="s">
        <v>38</v>
      </c>
      <c r="J32" s="117" t="s">
        <v>40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41</v>
      </c>
      <c r="E33" s="107" t="s">
        <v>42</v>
      </c>
      <c r="F33" s="119">
        <f>ROUND((SUM(BE99:BE566)),1)</f>
        <v>0</v>
      </c>
      <c r="G33" s="36"/>
      <c r="H33" s="36"/>
      <c r="I33" s="120">
        <v>0.21</v>
      </c>
      <c r="J33" s="119">
        <f>ROUND(((SUM(BE99:BE566))*I33),1)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43</v>
      </c>
      <c r="F34" s="119">
        <f>ROUND((SUM(BF99:BF566)),1)</f>
        <v>0</v>
      </c>
      <c r="G34" s="36"/>
      <c r="H34" s="36"/>
      <c r="I34" s="120">
        <v>0.15</v>
      </c>
      <c r="J34" s="119">
        <f>ROUND(((SUM(BF99:BF566))*I34),1)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44</v>
      </c>
      <c r="F35" s="119">
        <f>ROUND((SUM(BG99:BG566)),1)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45</v>
      </c>
      <c r="F36" s="119">
        <f>ROUND((SUM(BH99:BH566)),1)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46</v>
      </c>
      <c r="F37" s="119">
        <f>ROUND((SUM(BI99:BI566)),1)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15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6" t="str">
        <f>E7</f>
        <v>REKONSTRUKCE TĚLOCVIČNY ZŠ, MASARYKOVA 559, CHABAŘOVICE</v>
      </c>
      <c r="F48" s="387"/>
      <c r="G48" s="387"/>
      <c r="H48" s="38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9" t="str">
        <f>E9</f>
        <v>01 - STAVEBNÍ ČÁST</v>
      </c>
      <c r="F50" s="388"/>
      <c r="G50" s="388"/>
      <c r="H50" s="38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20</v>
      </c>
      <c r="D52" s="38"/>
      <c r="E52" s="38"/>
      <c r="F52" s="29" t="str">
        <f>F12</f>
        <v>CHABAŘOVICE</v>
      </c>
      <c r="G52" s="38"/>
      <c r="H52" s="38"/>
      <c r="I52" s="31" t="s">
        <v>22</v>
      </c>
      <c r="J52" s="61" t="str">
        <f>IF(J12="","",J12)</f>
        <v>21. 2. 2022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24</v>
      </c>
      <c r="D54" s="38"/>
      <c r="E54" s="38"/>
      <c r="F54" s="29" t="str">
        <f>E15</f>
        <v>MĚSTSKÝ ÚŘAD CHABAŘOVICE</v>
      </c>
      <c r="G54" s="38"/>
      <c r="H54" s="38"/>
      <c r="I54" s="31" t="s">
        <v>30</v>
      </c>
      <c r="J54" s="34" t="str">
        <f>E21</f>
        <v>Pazour Jiří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>Nina Blavková Děčín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69</v>
      </c>
      <c r="D59" s="38"/>
      <c r="E59" s="38"/>
      <c r="F59" s="38"/>
      <c r="G59" s="38"/>
      <c r="H59" s="38"/>
      <c r="I59" s="38"/>
      <c r="J59" s="79">
        <f>J99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2:12" s="9" customFormat="1" ht="24.95" customHeight="1">
      <c r="B60" s="136"/>
      <c r="C60" s="137"/>
      <c r="D60" s="138" t="s">
        <v>100</v>
      </c>
      <c r="E60" s="139"/>
      <c r="F60" s="139"/>
      <c r="G60" s="139"/>
      <c r="H60" s="139"/>
      <c r="I60" s="139"/>
      <c r="J60" s="140">
        <f>J100</f>
        <v>0</v>
      </c>
      <c r="K60" s="137"/>
      <c r="L60" s="141"/>
    </row>
    <row r="61" spans="2:12" s="10" customFormat="1" ht="19.9" customHeight="1">
      <c r="B61" s="142"/>
      <c r="C61" s="143"/>
      <c r="D61" s="144" t="s">
        <v>101</v>
      </c>
      <c r="E61" s="145"/>
      <c r="F61" s="145"/>
      <c r="G61" s="145"/>
      <c r="H61" s="145"/>
      <c r="I61" s="145"/>
      <c r="J61" s="146">
        <f>J101</f>
        <v>0</v>
      </c>
      <c r="K61" s="143"/>
      <c r="L61" s="147"/>
    </row>
    <row r="62" spans="2:12" s="10" customFormat="1" ht="14.85" customHeight="1">
      <c r="B62" s="142"/>
      <c r="C62" s="143"/>
      <c r="D62" s="144" t="s">
        <v>102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10" customFormat="1" ht="19.9" customHeight="1">
      <c r="B63" s="142"/>
      <c r="C63" s="143"/>
      <c r="D63" s="144" t="s">
        <v>103</v>
      </c>
      <c r="E63" s="145"/>
      <c r="F63" s="145"/>
      <c r="G63" s="145"/>
      <c r="H63" s="145"/>
      <c r="I63" s="145"/>
      <c r="J63" s="146">
        <f>J108</f>
        <v>0</v>
      </c>
      <c r="K63" s="143"/>
      <c r="L63" s="147"/>
    </row>
    <row r="64" spans="2:12" s="10" customFormat="1" ht="14.85" customHeight="1">
      <c r="B64" s="142"/>
      <c r="C64" s="143"/>
      <c r="D64" s="144" t="s">
        <v>104</v>
      </c>
      <c r="E64" s="145"/>
      <c r="F64" s="145"/>
      <c r="G64" s="145"/>
      <c r="H64" s="145"/>
      <c r="I64" s="145"/>
      <c r="J64" s="146">
        <f>J109</f>
        <v>0</v>
      </c>
      <c r="K64" s="143"/>
      <c r="L64" s="147"/>
    </row>
    <row r="65" spans="2:12" s="10" customFormat="1" ht="14.85" customHeight="1">
      <c r="B65" s="142"/>
      <c r="C65" s="143"/>
      <c r="D65" s="144" t="s">
        <v>105</v>
      </c>
      <c r="E65" s="145"/>
      <c r="F65" s="145"/>
      <c r="G65" s="145"/>
      <c r="H65" s="145"/>
      <c r="I65" s="145"/>
      <c r="J65" s="146">
        <f>J154</f>
        <v>0</v>
      </c>
      <c r="K65" s="143"/>
      <c r="L65" s="147"/>
    </row>
    <row r="66" spans="2:12" s="10" customFormat="1" ht="19.9" customHeight="1">
      <c r="B66" s="142"/>
      <c r="C66" s="143"/>
      <c r="D66" s="144" t="s">
        <v>106</v>
      </c>
      <c r="E66" s="145"/>
      <c r="F66" s="145"/>
      <c r="G66" s="145"/>
      <c r="H66" s="145"/>
      <c r="I66" s="145"/>
      <c r="J66" s="146">
        <f>J170</f>
        <v>0</v>
      </c>
      <c r="K66" s="143"/>
      <c r="L66" s="147"/>
    </row>
    <row r="67" spans="2:12" s="10" customFormat="1" ht="14.85" customHeight="1">
      <c r="B67" s="142"/>
      <c r="C67" s="143"/>
      <c r="D67" s="144" t="s">
        <v>107</v>
      </c>
      <c r="E67" s="145"/>
      <c r="F67" s="145"/>
      <c r="G67" s="145"/>
      <c r="H67" s="145"/>
      <c r="I67" s="145"/>
      <c r="J67" s="146">
        <f>J171</f>
        <v>0</v>
      </c>
      <c r="K67" s="143"/>
      <c r="L67" s="147"/>
    </row>
    <row r="68" spans="2:12" s="10" customFormat="1" ht="14.85" customHeight="1">
      <c r="B68" s="142"/>
      <c r="C68" s="143"/>
      <c r="D68" s="144" t="s">
        <v>108</v>
      </c>
      <c r="E68" s="145"/>
      <c r="F68" s="145"/>
      <c r="G68" s="145"/>
      <c r="H68" s="145"/>
      <c r="I68" s="145"/>
      <c r="J68" s="146">
        <f>J196</f>
        <v>0</v>
      </c>
      <c r="K68" s="143"/>
      <c r="L68" s="147"/>
    </row>
    <row r="69" spans="2:12" s="10" customFormat="1" ht="14.85" customHeight="1">
      <c r="B69" s="142"/>
      <c r="C69" s="143"/>
      <c r="D69" s="144" t="s">
        <v>109</v>
      </c>
      <c r="E69" s="145"/>
      <c r="F69" s="145"/>
      <c r="G69" s="145"/>
      <c r="H69" s="145"/>
      <c r="I69" s="145"/>
      <c r="J69" s="146">
        <f>J218</f>
        <v>0</v>
      </c>
      <c r="K69" s="143"/>
      <c r="L69" s="147"/>
    </row>
    <row r="70" spans="2:12" s="10" customFormat="1" ht="19.9" customHeight="1">
      <c r="B70" s="142"/>
      <c r="C70" s="143"/>
      <c r="D70" s="144" t="s">
        <v>110</v>
      </c>
      <c r="E70" s="145"/>
      <c r="F70" s="145"/>
      <c r="G70" s="145"/>
      <c r="H70" s="145"/>
      <c r="I70" s="145"/>
      <c r="J70" s="146">
        <f>J300</f>
        <v>0</v>
      </c>
      <c r="K70" s="143"/>
      <c r="L70" s="147"/>
    </row>
    <row r="71" spans="2:12" s="10" customFormat="1" ht="19.9" customHeight="1">
      <c r="B71" s="142"/>
      <c r="C71" s="143"/>
      <c r="D71" s="144" t="s">
        <v>111</v>
      </c>
      <c r="E71" s="145"/>
      <c r="F71" s="145"/>
      <c r="G71" s="145"/>
      <c r="H71" s="145"/>
      <c r="I71" s="145"/>
      <c r="J71" s="146">
        <f>J318</f>
        <v>0</v>
      </c>
      <c r="K71" s="143"/>
      <c r="L71" s="147"/>
    </row>
    <row r="72" spans="2:12" s="9" customFormat="1" ht="24.95" customHeight="1">
      <c r="B72" s="136"/>
      <c r="C72" s="137"/>
      <c r="D72" s="138" t="s">
        <v>112</v>
      </c>
      <c r="E72" s="139"/>
      <c r="F72" s="139"/>
      <c r="G72" s="139"/>
      <c r="H72" s="139"/>
      <c r="I72" s="139"/>
      <c r="J72" s="140">
        <f>J321</f>
        <v>0</v>
      </c>
      <c r="K72" s="137"/>
      <c r="L72" s="141"/>
    </row>
    <row r="73" spans="2:12" s="10" customFormat="1" ht="19.9" customHeight="1">
      <c r="B73" s="142"/>
      <c r="C73" s="143"/>
      <c r="D73" s="144" t="s">
        <v>113</v>
      </c>
      <c r="E73" s="145"/>
      <c r="F73" s="145"/>
      <c r="G73" s="145"/>
      <c r="H73" s="145"/>
      <c r="I73" s="145"/>
      <c r="J73" s="146">
        <f>J322</f>
        <v>0</v>
      </c>
      <c r="K73" s="143"/>
      <c r="L73" s="147"/>
    </row>
    <row r="74" spans="2:12" s="10" customFormat="1" ht="19.9" customHeight="1">
      <c r="B74" s="142"/>
      <c r="C74" s="143"/>
      <c r="D74" s="144" t="s">
        <v>114</v>
      </c>
      <c r="E74" s="145"/>
      <c r="F74" s="145"/>
      <c r="G74" s="145"/>
      <c r="H74" s="145"/>
      <c r="I74" s="145"/>
      <c r="J74" s="146">
        <f>J337</f>
        <v>0</v>
      </c>
      <c r="K74" s="143"/>
      <c r="L74" s="147"/>
    </row>
    <row r="75" spans="2:12" s="10" customFormat="1" ht="19.9" customHeight="1">
      <c r="B75" s="142"/>
      <c r="C75" s="143"/>
      <c r="D75" s="144" t="s">
        <v>115</v>
      </c>
      <c r="E75" s="145"/>
      <c r="F75" s="145"/>
      <c r="G75" s="145"/>
      <c r="H75" s="145"/>
      <c r="I75" s="145"/>
      <c r="J75" s="146">
        <f>J346</f>
        <v>0</v>
      </c>
      <c r="K75" s="143"/>
      <c r="L75" s="147"/>
    </row>
    <row r="76" spans="2:12" s="10" customFormat="1" ht="19.9" customHeight="1">
      <c r="B76" s="142"/>
      <c r="C76" s="143"/>
      <c r="D76" s="144" t="s">
        <v>116</v>
      </c>
      <c r="E76" s="145"/>
      <c r="F76" s="145"/>
      <c r="G76" s="145"/>
      <c r="H76" s="145"/>
      <c r="I76" s="145"/>
      <c r="J76" s="146">
        <f>J360</f>
        <v>0</v>
      </c>
      <c r="K76" s="143"/>
      <c r="L76" s="147"/>
    </row>
    <row r="77" spans="2:12" s="10" customFormat="1" ht="19.9" customHeight="1">
      <c r="B77" s="142"/>
      <c r="C77" s="143"/>
      <c r="D77" s="144" t="s">
        <v>117</v>
      </c>
      <c r="E77" s="145"/>
      <c r="F77" s="145"/>
      <c r="G77" s="145"/>
      <c r="H77" s="145"/>
      <c r="I77" s="145"/>
      <c r="J77" s="146">
        <f>J368</f>
        <v>0</v>
      </c>
      <c r="K77" s="143"/>
      <c r="L77" s="147"/>
    </row>
    <row r="78" spans="2:12" s="10" customFormat="1" ht="19.9" customHeight="1">
      <c r="B78" s="142"/>
      <c r="C78" s="143"/>
      <c r="D78" s="144" t="s">
        <v>118</v>
      </c>
      <c r="E78" s="145"/>
      <c r="F78" s="145"/>
      <c r="G78" s="145"/>
      <c r="H78" s="145"/>
      <c r="I78" s="145"/>
      <c r="J78" s="146">
        <f>J394</f>
        <v>0</v>
      </c>
      <c r="K78" s="143"/>
      <c r="L78" s="147"/>
    </row>
    <row r="79" spans="2:12" s="10" customFormat="1" ht="19.9" customHeight="1">
      <c r="B79" s="142"/>
      <c r="C79" s="143"/>
      <c r="D79" s="144" t="s">
        <v>119</v>
      </c>
      <c r="E79" s="145"/>
      <c r="F79" s="145"/>
      <c r="G79" s="145"/>
      <c r="H79" s="145"/>
      <c r="I79" s="145"/>
      <c r="J79" s="146">
        <f>J504</f>
        <v>0</v>
      </c>
      <c r="K79" s="143"/>
      <c r="L79" s="147"/>
    </row>
    <row r="80" spans="1:31" s="2" customFormat="1" ht="21.7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5" spans="1:31" s="2" customFormat="1" ht="6.95" customHeight="1">
      <c r="A85" s="36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4.95" customHeight="1">
      <c r="A86" s="36"/>
      <c r="B86" s="37"/>
      <c r="C86" s="25" t="s">
        <v>120</v>
      </c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15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86" t="str">
        <f>E7</f>
        <v>REKONSTRUKCE TĚLOCVIČNY ZŠ, MASARYKOVA 559, CHABAŘOVICE</v>
      </c>
      <c r="F89" s="387"/>
      <c r="G89" s="387"/>
      <c r="H89" s="387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93</v>
      </c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339" t="str">
        <f>E9</f>
        <v>01 - STAVEBNÍ ČÁST</v>
      </c>
      <c r="F91" s="388"/>
      <c r="G91" s="388"/>
      <c r="H91" s="38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20</v>
      </c>
      <c r="D93" s="38"/>
      <c r="E93" s="38"/>
      <c r="F93" s="29" t="str">
        <f>F12</f>
        <v>CHABAŘOVICE</v>
      </c>
      <c r="G93" s="38"/>
      <c r="H93" s="38"/>
      <c r="I93" s="31" t="s">
        <v>22</v>
      </c>
      <c r="J93" s="61" t="str">
        <f>IF(J12="","",J12)</f>
        <v>21. 2. 2022</v>
      </c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24</v>
      </c>
      <c r="D95" s="38"/>
      <c r="E95" s="38"/>
      <c r="F95" s="29" t="str">
        <f>E15</f>
        <v>MĚSTSKÝ ÚŘAD CHABAŘOVICE</v>
      </c>
      <c r="G95" s="38"/>
      <c r="H95" s="38"/>
      <c r="I95" s="31" t="s">
        <v>30</v>
      </c>
      <c r="J95" s="34" t="str">
        <f>E21</f>
        <v>Pazour Jiří</v>
      </c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28</v>
      </c>
      <c r="D96" s="38"/>
      <c r="E96" s="38"/>
      <c r="F96" s="29" t="str">
        <f>IF(E18="","",E18)</f>
        <v>Vyplň údaj</v>
      </c>
      <c r="G96" s="38"/>
      <c r="H96" s="38"/>
      <c r="I96" s="31" t="s">
        <v>33</v>
      </c>
      <c r="J96" s="34" t="str">
        <f>E24</f>
        <v>Nina Blavková Děčín</v>
      </c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0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11" customFormat="1" ht="29.25" customHeight="1">
      <c r="A98" s="148"/>
      <c r="B98" s="149"/>
      <c r="C98" s="150" t="s">
        <v>121</v>
      </c>
      <c r="D98" s="151" t="s">
        <v>56</v>
      </c>
      <c r="E98" s="151" t="s">
        <v>52</v>
      </c>
      <c r="F98" s="151" t="s">
        <v>53</v>
      </c>
      <c r="G98" s="151" t="s">
        <v>122</v>
      </c>
      <c r="H98" s="151" t="s">
        <v>123</v>
      </c>
      <c r="I98" s="151" t="s">
        <v>124</v>
      </c>
      <c r="J98" s="151" t="s">
        <v>98</v>
      </c>
      <c r="K98" s="152" t="s">
        <v>125</v>
      </c>
      <c r="L98" s="153"/>
      <c r="M98" s="70" t="s">
        <v>18</v>
      </c>
      <c r="N98" s="71" t="s">
        <v>41</v>
      </c>
      <c r="O98" s="71" t="s">
        <v>126</v>
      </c>
      <c r="P98" s="71" t="s">
        <v>127</v>
      </c>
      <c r="Q98" s="71" t="s">
        <v>128</v>
      </c>
      <c r="R98" s="71" t="s">
        <v>129</v>
      </c>
      <c r="S98" s="71" t="s">
        <v>130</v>
      </c>
      <c r="T98" s="71" t="s">
        <v>131</v>
      </c>
      <c r="U98" s="72" t="s">
        <v>132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</row>
    <row r="99" spans="1:63" s="2" customFormat="1" ht="22.9" customHeight="1">
      <c r="A99" s="36"/>
      <c r="B99" s="37"/>
      <c r="C99" s="77" t="s">
        <v>133</v>
      </c>
      <c r="D99" s="38"/>
      <c r="E99" s="38"/>
      <c r="F99" s="38"/>
      <c r="G99" s="38"/>
      <c r="H99" s="38"/>
      <c r="I99" s="38"/>
      <c r="J99" s="154">
        <f>BK99</f>
        <v>0</v>
      </c>
      <c r="K99" s="38"/>
      <c r="L99" s="41"/>
      <c r="M99" s="73"/>
      <c r="N99" s="155"/>
      <c r="O99" s="74"/>
      <c r="P99" s="156">
        <f>P100+P321</f>
        <v>0</v>
      </c>
      <c r="Q99" s="74"/>
      <c r="R99" s="156">
        <f>R100+R321</f>
        <v>10.14870285</v>
      </c>
      <c r="S99" s="74"/>
      <c r="T99" s="156">
        <f>T100+T321</f>
        <v>11.93816996</v>
      </c>
      <c r="U99" s="75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70</v>
      </c>
      <c r="AU99" s="19" t="s">
        <v>99</v>
      </c>
      <c r="BK99" s="157">
        <f>BK100+BK321</f>
        <v>0</v>
      </c>
    </row>
    <row r="100" spans="2:63" s="12" customFormat="1" ht="25.9" customHeight="1">
      <c r="B100" s="158"/>
      <c r="C100" s="159"/>
      <c r="D100" s="160" t="s">
        <v>70</v>
      </c>
      <c r="E100" s="161" t="s">
        <v>134</v>
      </c>
      <c r="F100" s="161" t="s">
        <v>135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P101+P108+P170+P300+P318</f>
        <v>0</v>
      </c>
      <c r="Q100" s="166"/>
      <c r="R100" s="167">
        <f>R101+R108+R170+R300+R318</f>
        <v>9.06807515</v>
      </c>
      <c r="S100" s="166"/>
      <c r="T100" s="167">
        <f>T101+T108+T170+T300+T318</f>
        <v>11.93816996</v>
      </c>
      <c r="U100" s="168"/>
      <c r="AR100" s="169" t="s">
        <v>79</v>
      </c>
      <c r="AT100" s="170" t="s">
        <v>70</v>
      </c>
      <c r="AU100" s="170" t="s">
        <v>71</v>
      </c>
      <c r="AY100" s="169" t="s">
        <v>136</v>
      </c>
      <c r="BK100" s="171">
        <f>BK101+BK108+BK170+BK300+BK318</f>
        <v>0</v>
      </c>
    </row>
    <row r="101" spans="2:63" s="12" customFormat="1" ht="22.9" customHeight="1">
      <c r="B101" s="158"/>
      <c r="C101" s="159"/>
      <c r="D101" s="160" t="s">
        <v>70</v>
      </c>
      <c r="E101" s="172" t="s">
        <v>137</v>
      </c>
      <c r="F101" s="172" t="s">
        <v>138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P102</f>
        <v>0</v>
      </c>
      <c r="Q101" s="166"/>
      <c r="R101" s="167">
        <f>R102</f>
        <v>0.15015330999999998</v>
      </c>
      <c r="S101" s="166"/>
      <c r="T101" s="167">
        <f>T102</f>
        <v>0</v>
      </c>
      <c r="U101" s="168"/>
      <c r="AR101" s="169" t="s">
        <v>79</v>
      </c>
      <c r="AT101" s="170" t="s">
        <v>70</v>
      </c>
      <c r="AU101" s="170" t="s">
        <v>79</v>
      </c>
      <c r="AY101" s="169" t="s">
        <v>136</v>
      </c>
      <c r="BK101" s="171">
        <f>BK102</f>
        <v>0</v>
      </c>
    </row>
    <row r="102" spans="2:63" s="12" customFormat="1" ht="20.85" customHeight="1">
      <c r="B102" s="158"/>
      <c r="C102" s="159"/>
      <c r="D102" s="160" t="s">
        <v>70</v>
      </c>
      <c r="E102" s="172" t="s">
        <v>139</v>
      </c>
      <c r="F102" s="172" t="s">
        <v>140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SUM(P103:P107)</f>
        <v>0</v>
      </c>
      <c r="Q102" s="166"/>
      <c r="R102" s="167">
        <f>SUM(R103:R107)</f>
        <v>0.15015330999999998</v>
      </c>
      <c r="S102" s="166"/>
      <c r="T102" s="167">
        <f>SUM(T103:T107)</f>
        <v>0</v>
      </c>
      <c r="U102" s="168"/>
      <c r="AR102" s="169" t="s">
        <v>79</v>
      </c>
      <c r="AT102" s="170" t="s">
        <v>70</v>
      </c>
      <c r="AU102" s="170" t="s">
        <v>81</v>
      </c>
      <c r="AY102" s="169" t="s">
        <v>136</v>
      </c>
      <c r="BK102" s="171">
        <f>SUM(BK103:BK107)</f>
        <v>0</v>
      </c>
    </row>
    <row r="103" spans="1:65" s="2" customFormat="1" ht="24.2" customHeight="1">
      <c r="A103" s="36"/>
      <c r="B103" s="37"/>
      <c r="C103" s="174" t="s">
        <v>79</v>
      </c>
      <c r="D103" s="174" t="s">
        <v>141</v>
      </c>
      <c r="E103" s="175" t="s">
        <v>142</v>
      </c>
      <c r="F103" s="176" t="s">
        <v>143</v>
      </c>
      <c r="G103" s="177" t="s">
        <v>144</v>
      </c>
      <c r="H103" s="178">
        <v>2.423</v>
      </c>
      <c r="I103" s="179"/>
      <c r="J103" s="180">
        <f>ROUND(I103*H103,1)</f>
        <v>0</v>
      </c>
      <c r="K103" s="176" t="s">
        <v>145</v>
      </c>
      <c r="L103" s="41"/>
      <c r="M103" s="181" t="s">
        <v>18</v>
      </c>
      <c r="N103" s="182" t="s">
        <v>42</v>
      </c>
      <c r="O103" s="66"/>
      <c r="P103" s="183">
        <f>O103*H103</f>
        <v>0</v>
      </c>
      <c r="Q103" s="183">
        <v>0.06197</v>
      </c>
      <c r="R103" s="183">
        <f>Q103*H103</f>
        <v>0.15015330999999998</v>
      </c>
      <c r="S103" s="183">
        <v>0</v>
      </c>
      <c r="T103" s="183">
        <f>S103*H103</f>
        <v>0</v>
      </c>
      <c r="U103" s="184" t="s">
        <v>18</v>
      </c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5" t="s">
        <v>146</v>
      </c>
      <c r="AT103" s="185" t="s">
        <v>141</v>
      </c>
      <c r="AU103" s="185" t="s">
        <v>137</v>
      </c>
      <c r="AY103" s="19" t="s">
        <v>136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9" t="s">
        <v>79</v>
      </c>
      <c r="BK103" s="186">
        <f>ROUND(I103*H103,1)</f>
        <v>0</v>
      </c>
      <c r="BL103" s="19" t="s">
        <v>146</v>
      </c>
      <c r="BM103" s="185" t="s">
        <v>147</v>
      </c>
    </row>
    <row r="104" spans="1:47" s="2" customFormat="1" ht="11.25">
      <c r="A104" s="36"/>
      <c r="B104" s="37"/>
      <c r="C104" s="38"/>
      <c r="D104" s="187" t="s">
        <v>148</v>
      </c>
      <c r="E104" s="38"/>
      <c r="F104" s="188" t="s">
        <v>149</v>
      </c>
      <c r="G104" s="38"/>
      <c r="H104" s="38"/>
      <c r="I104" s="189"/>
      <c r="J104" s="38"/>
      <c r="K104" s="38"/>
      <c r="L104" s="41"/>
      <c r="M104" s="190"/>
      <c r="N104" s="191"/>
      <c r="O104" s="66"/>
      <c r="P104" s="66"/>
      <c r="Q104" s="66"/>
      <c r="R104" s="66"/>
      <c r="S104" s="66"/>
      <c r="T104" s="66"/>
      <c r="U104" s="67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148</v>
      </c>
      <c r="AU104" s="19" t="s">
        <v>137</v>
      </c>
    </row>
    <row r="105" spans="2:51" s="13" customFormat="1" ht="11.25">
      <c r="B105" s="192"/>
      <c r="C105" s="193"/>
      <c r="D105" s="194" t="s">
        <v>150</v>
      </c>
      <c r="E105" s="195" t="s">
        <v>18</v>
      </c>
      <c r="F105" s="196" t="s">
        <v>151</v>
      </c>
      <c r="G105" s="193"/>
      <c r="H105" s="197">
        <v>6.293</v>
      </c>
      <c r="I105" s="198"/>
      <c r="J105" s="193"/>
      <c r="K105" s="193"/>
      <c r="L105" s="199"/>
      <c r="M105" s="200"/>
      <c r="N105" s="201"/>
      <c r="O105" s="201"/>
      <c r="P105" s="201"/>
      <c r="Q105" s="201"/>
      <c r="R105" s="201"/>
      <c r="S105" s="201"/>
      <c r="T105" s="201"/>
      <c r="U105" s="202"/>
      <c r="AT105" s="203" t="s">
        <v>150</v>
      </c>
      <c r="AU105" s="203" t="s">
        <v>137</v>
      </c>
      <c r="AV105" s="13" t="s">
        <v>81</v>
      </c>
      <c r="AW105" s="13" t="s">
        <v>32</v>
      </c>
      <c r="AX105" s="13" t="s">
        <v>71</v>
      </c>
      <c r="AY105" s="203" t="s">
        <v>136</v>
      </c>
    </row>
    <row r="106" spans="2:51" s="13" customFormat="1" ht="11.25">
      <c r="B106" s="192"/>
      <c r="C106" s="193"/>
      <c r="D106" s="194" t="s">
        <v>150</v>
      </c>
      <c r="E106" s="195" t="s">
        <v>18</v>
      </c>
      <c r="F106" s="196" t="s">
        <v>152</v>
      </c>
      <c r="G106" s="193"/>
      <c r="H106" s="197">
        <v>-3.87</v>
      </c>
      <c r="I106" s="198"/>
      <c r="J106" s="193"/>
      <c r="K106" s="193"/>
      <c r="L106" s="199"/>
      <c r="M106" s="200"/>
      <c r="N106" s="201"/>
      <c r="O106" s="201"/>
      <c r="P106" s="201"/>
      <c r="Q106" s="201"/>
      <c r="R106" s="201"/>
      <c r="S106" s="201"/>
      <c r="T106" s="201"/>
      <c r="U106" s="202"/>
      <c r="AT106" s="203" t="s">
        <v>150</v>
      </c>
      <c r="AU106" s="203" t="s">
        <v>137</v>
      </c>
      <c r="AV106" s="13" t="s">
        <v>81</v>
      </c>
      <c r="AW106" s="13" t="s">
        <v>32</v>
      </c>
      <c r="AX106" s="13" t="s">
        <v>71</v>
      </c>
      <c r="AY106" s="203" t="s">
        <v>136</v>
      </c>
    </row>
    <row r="107" spans="2:51" s="14" customFormat="1" ht="11.25">
      <c r="B107" s="204"/>
      <c r="C107" s="205"/>
      <c r="D107" s="194" t="s">
        <v>150</v>
      </c>
      <c r="E107" s="206" t="s">
        <v>18</v>
      </c>
      <c r="F107" s="207" t="s">
        <v>153</v>
      </c>
      <c r="G107" s="205"/>
      <c r="H107" s="208">
        <v>2.423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2"/>
      <c r="U107" s="213"/>
      <c r="AT107" s="214" t="s">
        <v>150</v>
      </c>
      <c r="AU107" s="214" t="s">
        <v>137</v>
      </c>
      <c r="AV107" s="14" t="s">
        <v>146</v>
      </c>
      <c r="AW107" s="14" t="s">
        <v>32</v>
      </c>
      <c r="AX107" s="14" t="s">
        <v>79</v>
      </c>
      <c r="AY107" s="214" t="s">
        <v>136</v>
      </c>
    </row>
    <row r="108" spans="2:63" s="12" customFormat="1" ht="22.9" customHeight="1">
      <c r="B108" s="158"/>
      <c r="C108" s="159"/>
      <c r="D108" s="160" t="s">
        <v>70</v>
      </c>
      <c r="E108" s="172" t="s">
        <v>154</v>
      </c>
      <c r="F108" s="172" t="s">
        <v>155</v>
      </c>
      <c r="G108" s="159"/>
      <c r="H108" s="159"/>
      <c r="I108" s="162"/>
      <c r="J108" s="173">
        <f>BK108</f>
        <v>0</v>
      </c>
      <c r="K108" s="159"/>
      <c r="L108" s="164"/>
      <c r="M108" s="165"/>
      <c r="N108" s="166"/>
      <c r="O108" s="166"/>
      <c r="P108" s="167">
        <f>P109+P154</f>
        <v>0</v>
      </c>
      <c r="Q108" s="166"/>
      <c r="R108" s="167">
        <f>R109+R154</f>
        <v>8.55808504</v>
      </c>
      <c r="S108" s="166"/>
      <c r="T108" s="167">
        <f>T109+T154</f>
        <v>0</v>
      </c>
      <c r="U108" s="168"/>
      <c r="AR108" s="169" t="s">
        <v>79</v>
      </c>
      <c r="AT108" s="170" t="s">
        <v>70</v>
      </c>
      <c r="AU108" s="170" t="s">
        <v>79</v>
      </c>
      <c r="AY108" s="169" t="s">
        <v>136</v>
      </c>
      <c r="BK108" s="171">
        <f>BK109+BK154</f>
        <v>0</v>
      </c>
    </row>
    <row r="109" spans="2:63" s="12" customFormat="1" ht="20.85" customHeight="1">
      <c r="B109" s="158"/>
      <c r="C109" s="159"/>
      <c r="D109" s="160" t="s">
        <v>70</v>
      </c>
      <c r="E109" s="172" t="s">
        <v>156</v>
      </c>
      <c r="F109" s="172" t="s">
        <v>157</v>
      </c>
      <c r="G109" s="159"/>
      <c r="H109" s="159"/>
      <c r="I109" s="162"/>
      <c r="J109" s="173">
        <f>BK109</f>
        <v>0</v>
      </c>
      <c r="K109" s="159"/>
      <c r="L109" s="164"/>
      <c r="M109" s="165"/>
      <c r="N109" s="166"/>
      <c r="O109" s="166"/>
      <c r="P109" s="167">
        <f>SUM(P110:P153)</f>
        <v>0</v>
      </c>
      <c r="Q109" s="166"/>
      <c r="R109" s="167">
        <f>SUM(R110:R153)</f>
        <v>7.782973559999999</v>
      </c>
      <c r="S109" s="166"/>
      <c r="T109" s="167">
        <f>SUM(T110:T153)</f>
        <v>0</v>
      </c>
      <c r="U109" s="168"/>
      <c r="AR109" s="169" t="s">
        <v>79</v>
      </c>
      <c r="AT109" s="170" t="s">
        <v>70</v>
      </c>
      <c r="AU109" s="170" t="s">
        <v>81</v>
      </c>
      <c r="AY109" s="169" t="s">
        <v>136</v>
      </c>
      <c r="BK109" s="171">
        <f>SUM(BK110:BK153)</f>
        <v>0</v>
      </c>
    </row>
    <row r="110" spans="1:65" s="2" customFormat="1" ht="24.2" customHeight="1">
      <c r="A110" s="36"/>
      <c r="B110" s="37"/>
      <c r="C110" s="174" t="s">
        <v>81</v>
      </c>
      <c r="D110" s="174" t="s">
        <v>141</v>
      </c>
      <c r="E110" s="175" t="s">
        <v>158</v>
      </c>
      <c r="F110" s="176" t="s">
        <v>159</v>
      </c>
      <c r="G110" s="177" t="s">
        <v>144</v>
      </c>
      <c r="H110" s="178">
        <v>5.151</v>
      </c>
      <c r="I110" s="179"/>
      <c r="J110" s="180">
        <f>ROUND(I110*H110,1)</f>
        <v>0</v>
      </c>
      <c r="K110" s="176" t="s">
        <v>145</v>
      </c>
      <c r="L110" s="41"/>
      <c r="M110" s="181" t="s">
        <v>18</v>
      </c>
      <c r="N110" s="182" t="s">
        <v>42</v>
      </c>
      <c r="O110" s="66"/>
      <c r="P110" s="183">
        <f>O110*H110</f>
        <v>0</v>
      </c>
      <c r="Q110" s="183">
        <v>0.00438</v>
      </c>
      <c r="R110" s="183">
        <f>Q110*H110</f>
        <v>0.02256138</v>
      </c>
      <c r="S110" s="183">
        <v>0</v>
      </c>
      <c r="T110" s="183">
        <f>S110*H110</f>
        <v>0</v>
      </c>
      <c r="U110" s="184" t="s">
        <v>18</v>
      </c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5" t="s">
        <v>146</v>
      </c>
      <c r="AT110" s="185" t="s">
        <v>141</v>
      </c>
      <c r="AU110" s="185" t="s">
        <v>137</v>
      </c>
      <c r="AY110" s="19" t="s">
        <v>136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9" t="s">
        <v>79</v>
      </c>
      <c r="BK110" s="186">
        <f>ROUND(I110*H110,1)</f>
        <v>0</v>
      </c>
      <c r="BL110" s="19" t="s">
        <v>146</v>
      </c>
      <c r="BM110" s="185" t="s">
        <v>160</v>
      </c>
    </row>
    <row r="111" spans="1:47" s="2" customFormat="1" ht="11.25">
      <c r="A111" s="36"/>
      <c r="B111" s="37"/>
      <c r="C111" s="38"/>
      <c r="D111" s="187" t="s">
        <v>148</v>
      </c>
      <c r="E111" s="38"/>
      <c r="F111" s="188" t="s">
        <v>161</v>
      </c>
      <c r="G111" s="38"/>
      <c r="H111" s="38"/>
      <c r="I111" s="189"/>
      <c r="J111" s="38"/>
      <c r="K111" s="38"/>
      <c r="L111" s="41"/>
      <c r="M111" s="190"/>
      <c r="N111" s="191"/>
      <c r="O111" s="66"/>
      <c r="P111" s="66"/>
      <c r="Q111" s="66"/>
      <c r="R111" s="66"/>
      <c r="S111" s="66"/>
      <c r="T111" s="66"/>
      <c r="U111" s="67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148</v>
      </c>
      <c r="AU111" s="19" t="s">
        <v>137</v>
      </c>
    </row>
    <row r="112" spans="2:51" s="13" customFormat="1" ht="11.25">
      <c r="B112" s="192"/>
      <c r="C112" s="193"/>
      <c r="D112" s="194" t="s">
        <v>150</v>
      </c>
      <c r="E112" s="195" t="s">
        <v>18</v>
      </c>
      <c r="F112" s="196" t="s">
        <v>162</v>
      </c>
      <c r="G112" s="193"/>
      <c r="H112" s="197">
        <v>12.586</v>
      </c>
      <c r="I112" s="198"/>
      <c r="J112" s="193"/>
      <c r="K112" s="193"/>
      <c r="L112" s="199"/>
      <c r="M112" s="200"/>
      <c r="N112" s="201"/>
      <c r="O112" s="201"/>
      <c r="P112" s="201"/>
      <c r="Q112" s="201"/>
      <c r="R112" s="201"/>
      <c r="S112" s="201"/>
      <c r="T112" s="201"/>
      <c r="U112" s="202"/>
      <c r="AT112" s="203" t="s">
        <v>150</v>
      </c>
      <c r="AU112" s="203" t="s">
        <v>137</v>
      </c>
      <c r="AV112" s="13" t="s">
        <v>81</v>
      </c>
      <c r="AW112" s="13" t="s">
        <v>32</v>
      </c>
      <c r="AX112" s="13" t="s">
        <v>71</v>
      </c>
      <c r="AY112" s="203" t="s">
        <v>136</v>
      </c>
    </row>
    <row r="113" spans="2:51" s="13" customFormat="1" ht="11.25">
      <c r="B113" s="192"/>
      <c r="C113" s="193"/>
      <c r="D113" s="194" t="s">
        <v>150</v>
      </c>
      <c r="E113" s="195" t="s">
        <v>18</v>
      </c>
      <c r="F113" s="196" t="s">
        <v>163</v>
      </c>
      <c r="G113" s="193"/>
      <c r="H113" s="197">
        <v>-7.74</v>
      </c>
      <c r="I113" s="198"/>
      <c r="J113" s="193"/>
      <c r="K113" s="193"/>
      <c r="L113" s="199"/>
      <c r="M113" s="200"/>
      <c r="N113" s="201"/>
      <c r="O113" s="201"/>
      <c r="P113" s="201"/>
      <c r="Q113" s="201"/>
      <c r="R113" s="201"/>
      <c r="S113" s="201"/>
      <c r="T113" s="201"/>
      <c r="U113" s="202"/>
      <c r="AT113" s="203" t="s">
        <v>150</v>
      </c>
      <c r="AU113" s="203" t="s">
        <v>137</v>
      </c>
      <c r="AV113" s="13" t="s">
        <v>81</v>
      </c>
      <c r="AW113" s="13" t="s">
        <v>32</v>
      </c>
      <c r="AX113" s="13" t="s">
        <v>71</v>
      </c>
      <c r="AY113" s="203" t="s">
        <v>136</v>
      </c>
    </row>
    <row r="114" spans="2:51" s="13" customFormat="1" ht="11.25">
      <c r="B114" s="192"/>
      <c r="C114" s="193"/>
      <c r="D114" s="194" t="s">
        <v>150</v>
      </c>
      <c r="E114" s="195" t="s">
        <v>18</v>
      </c>
      <c r="F114" s="196" t="s">
        <v>164</v>
      </c>
      <c r="G114" s="193"/>
      <c r="H114" s="197">
        <v>0.305</v>
      </c>
      <c r="I114" s="198"/>
      <c r="J114" s="193"/>
      <c r="K114" s="193"/>
      <c r="L114" s="199"/>
      <c r="M114" s="200"/>
      <c r="N114" s="201"/>
      <c r="O114" s="201"/>
      <c r="P114" s="201"/>
      <c r="Q114" s="201"/>
      <c r="R114" s="201"/>
      <c r="S114" s="201"/>
      <c r="T114" s="201"/>
      <c r="U114" s="202"/>
      <c r="AT114" s="203" t="s">
        <v>150</v>
      </c>
      <c r="AU114" s="203" t="s">
        <v>137</v>
      </c>
      <c r="AV114" s="13" t="s">
        <v>81</v>
      </c>
      <c r="AW114" s="13" t="s">
        <v>32</v>
      </c>
      <c r="AX114" s="13" t="s">
        <v>71</v>
      </c>
      <c r="AY114" s="203" t="s">
        <v>136</v>
      </c>
    </row>
    <row r="115" spans="2:51" s="14" customFormat="1" ht="11.25">
      <c r="B115" s="204"/>
      <c r="C115" s="205"/>
      <c r="D115" s="194" t="s">
        <v>150</v>
      </c>
      <c r="E115" s="206" t="s">
        <v>18</v>
      </c>
      <c r="F115" s="207" t="s">
        <v>165</v>
      </c>
      <c r="G115" s="205"/>
      <c r="H115" s="208">
        <v>5.151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2"/>
      <c r="U115" s="213"/>
      <c r="AT115" s="214" t="s">
        <v>150</v>
      </c>
      <c r="AU115" s="214" t="s">
        <v>137</v>
      </c>
      <c r="AV115" s="14" t="s">
        <v>146</v>
      </c>
      <c r="AW115" s="14" t="s">
        <v>32</v>
      </c>
      <c r="AX115" s="14" t="s">
        <v>79</v>
      </c>
      <c r="AY115" s="214" t="s">
        <v>136</v>
      </c>
    </row>
    <row r="116" spans="1:65" s="2" customFormat="1" ht="24.2" customHeight="1">
      <c r="A116" s="36"/>
      <c r="B116" s="37"/>
      <c r="C116" s="174" t="s">
        <v>137</v>
      </c>
      <c r="D116" s="174" t="s">
        <v>141</v>
      </c>
      <c r="E116" s="175" t="s">
        <v>166</v>
      </c>
      <c r="F116" s="176" t="s">
        <v>167</v>
      </c>
      <c r="G116" s="177" t="s">
        <v>144</v>
      </c>
      <c r="H116" s="178">
        <v>262.852</v>
      </c>
      <c r="I116" s="179"/>
      <c r="J116" s="180">
        <f>ROUND(I116*H116,1)</f>
        <v>0</v>
      </c>
      <c r="K116" s="176" t="s">
        <v>145</v>
      </c>
      <c r="L116" s="41"/>
      <c r="M116" s="181" t="s">
        <v>18</v>
      </c>
      <c r="N116" s="182" t="s">
        <v>42</v>
      </c>
      <c r="O116" s="66"/>
      <c r="P116" s="183">
        <f>O116*H116</f>
        <v>0</v>
      </c>
      <c r="Q116" s="183">
        <v>0.0262</v>
      </c>
      <c r="R116" s="183">
        <f>Q116*H116</f>
        <v>6.8867224</v>
      </c>
      <c r="S116" s="183">
        <v>0</v>
      </c>
      <c r="T116" s="183">
        <f>S116*H116</f>
        <v>0</v>
      </c>
      <c r="U116" s="184" t="s">
        <v>18</v>
      </c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5" t="s">
        <v>146</v>
      </c>
      <c r="AT116" s="185" t="s">
        <v>141</v>
      </c>
      <c r="AU116" s="185" t="s">
        <v>137</v>
      </c>
      <c r="AY116" s="19" t="s">
        <v>136</v>
      </c>
      <c r="BE116" s="186">
        <f>IF(N116="základní",J116,0)</f>
        <v>0</v>
      </c>
      <c r="BF116" s="186">
        <f>IF(N116="snížená",J116,0)</f>
        <v>0</v>
      </c>
      <c r="BG116" s="186">
        <f>IF(N116="zákl. přenesená",J116,0)</f>
        <v>0</v>
      </c>
      <c r="BH116" s="186">
        <f>IF(N116="sníž. přenesená",J116,0)</f>
        <v>0</v>
      </c>
      <c r="BI116" s="186">
        <f>IF(N116="nulová",J116,0)</f>
        <v>0</v>
      </c>
      <c r="BJ116" s="19" t="s">
        <v>79</v>
      </c>
      <c r="BK116" s="186">
        <f>ROUND(I116*H116,1)</f>
        <v>0</v>
      </c>
      <c r="BL116" s="19" t="s">
        <v>146</v>
      </c>
      <c r="BM116" s="185" t="s">
        <v>168</v>
      </c>
    </row>
    <row r="117" spans="1:47" s="2" customFormat="1" ht="11.25">
      <c r="A117" s="36"/>
      <c r="B117" s="37"/>
      <c r="C117" s="38"/>
      <c r="D117" s="187" t="s">
        <v>148</v>
      </c>
      <c r="E117" s="38"/>
      <c r="F117" s="188" t="s">
        <v>169</v>
      </c>
      <c r="G117" s="38"/>
      <c r="H117" s="38"/>
      <c r="I117" s="189"/>
      <c r="J117" s="38"/>
      <c r="K117" s="38"/>
      <c r="L117" s="41"/>
      <c r="M117" s="190"/>
      <c r="N117" s="191"/>
      <c r="O117" s="66"/>
      <c r="P117" s="66"/>
      <c r="Q117" s="66"/>
      <c r="R117" s="66"/>
      <c r="S117" s="66"/>
      <c r="T117" s="66"/>
      <c r="U117" s="67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148</v>
      </c>
      <c r="AU117" s="19" t="s">
        <v>137</v>
      </c>
    </row>
    <row r="118" spans="2:51" s="13" customFormat="1" ht="11.25">
      <c r="B118" s="192"/>
      <c r="C118" s="193"/>
      <c r="D118" s="194" t="s">
        <v>150</v>
      </c>
      <c r="E118" s="195" t="s">
        <v>18</v>
      </c>
      <c r="F118" s="196" t="s">
        <v>170</v>
      </c>
      <c r="G118" s="193"/>
      <c r="H118" s="197">
        <v>292.1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1"/>
      <c r="U118" s="202"/>
      <c r="AT118" s="203" t="s">
        <v>150</v>
      </c>
      <c r="AU118" s="203" t="s">
        <v>137</v>
      </c>
      <c r="AV118" s="13" t="s">
        <v>81</v>
      </c>
      <c r="AW118" s="13" t="s">
        <v>32</v>
      </c>
      <c r="AX118" s="13" t="s">
        <v>71</v>
      </c>
      <c r="AY118" s="203" t="s">
        <v>136</v>
      </c>
    </row>
    <row r="119" spans="2:51" s="13" customFormat="1" ht="11.25">
      <c r="B119" s="192"/>
      <c r="C119" s="193"/>
      <c r="D119" s="194" t="s">
        <v>150</v>
      </c>
      <c r="E119" s="195" t="s">
        <v>18</v>
      </c>
      <c r="F119" s="196" t="s">
        <v>171</v>
      </c>
      <c r="G119" s="193"/>
      <c r="H119" s="197">
        <v>-42.693</v>
      </c>
      <c r="I119" s="198"/>
      <c r="J119" s="193"/>
      <c r="K119" s="193"/>
      <c r="L119" s="199"/>
      <c r="M119" s="200"/>
      <c r="N119" s="201"/>
      <c r="O119" s="201"/>
      <c r="P119" s="201"/>
      <c r="Q119" s="201"/>
      <c r="R119" s="201"/>
      <c r="S119" s="201"/>
      <c r="T119" s="201"/>
      <c r="U119" s="202"/>
      <c r="AT119" s="203" t="s">
        <v>150</v>
      </c>
      <c r="AU119" s="203" t="s">
        <v>137</v>
      </c>
      <c r="AV119" s="13" t="s">
        <v>81</v>
      </c>
      <c r="AW119" s="13" t="s">
        <v>32</v>
      </c>
      <c r="AX119" s="13" t="s">
        <v>71</v>
      </c>
      <c r="AY119" s="203" t="s">
        <v>136</v>
      </c>
    </row>
    <row r="120" spans="2:51" s="13" customFormat="1" ht="11.25">
      <c r="B120" s="192"/>
      <c r="C120" s="193"/>
      <c r="D120" s="194" t="s">
        <v>150</v>
      </c>
      <c r="E120" s="195" t="s">
        <v>18</v>
      </c>
      <c r="F120" s="196" t="s">
        <v>172</v>
      </c>
      <c r="G120" s="193"/>
      <c r="H120" s="197">
        <v>-19.323</v>
      </c>
      <c r="I120" s="198"/>
      <c r="J120" s="193"/>
      <c r="K120" s="193"/>
      <c r="L120" s="199"/>
      <c r="M120" s="200"/>
      <c r="N120" s="201"/>
      <c r="O120" s="201"/>
      <c r="P120" s="201"/>
      <c r="Q120" s="201"/>
      <c r="R120" s="201"/>
      <c r="S120" s="201"/>
      <c r="T120" s="201"/>
      <c r="U120" s="202"/>
      <c r="AT120" s="203" t="s">
        <v>150</v>
      </c>
      <c r="AU120" s="203" t="s">
        <v>137</v>
      </c>
      <c r="AV120" s="13" t="s">
        <v>81</v>
      </c>
      <c r="AW120" s="13" t="s">
        <v>32</v>
      </c>
      <c r="AX120" s="13" t="s">
        <v>71</v>
      </c>
      <c r="AY120" s="203" t="s">
        <v>136</v>
      </c>
    </row>
    <row r="121" spans="2:51" s="13" customFormat="1" ht="11.25">
      <c r="B121" s="192"/>
      <c r="C121" s="193"/>
      <c r="D121" s="194" t="s">
        <v>150</v>
      </c>
      <c r="E121" s="195" t="s">
        <v>18</v>
      </c>
      <c r="F121" s="196" t="s">
        <v>173</v>
      </c>
      <c r="G121" s="193"/>
      <c r="H121" s="197">
        <v>-47.827</v>
      </c>
      <c r="I121" s="198"/>
      <c r="J121" s="193"/>
      <c r="K121" s="193"/>
      <c r="L121" s="199"/>
      <c r="M121" s="200"/>
      <c r="N121" s="201"/>
      <c r="O121" s="201"/>
      <c r="P121" s="201"/>
      <c r="Q121" s="201"/>
      <c r="R121" s="201"/>
      <c r="S121" s="201"/>
      <c r="T121" s="201"/>
      <c r="U121" s="202"/>
      <c r="AT121" s="203" t="s">
        <v>150</v>
      </c>
      <c r="AU121" s="203" t="s">
        <v>137</v>
      </c>
      <c r="AV121" s="13" t="s">
        <v>81</v>
      </c>
      <c r="AW121" s="13" t="s">
        <v>32</v>
      </c>
      <c r="AX121" s="13" t="s">
        <v>71</v>
      </c>
      <c r="AY121" s="203" t="s">
        <v>136</v>
      </c>
    </row>
    <row r="122" spans="2:51" s="13" customFormat="1" ht="11.25">
      <c r="B122" s="192"/>
      <c r="C122" s="193"/>
      <c r="D122" s="194" t="s">
        <v>150</v>
      </c>
      <c r="E122" s="195" t="s">
        <v>18</v>
      </c>
      <c r="F122" s="196" t="s">
        <v>174</v>
      </c>
      <c r="G122" s="193"/>
      <c r="H122" s="197">
        <v>11.19</v>
      </c>
      <c r="I122" s="198"/>
      <c r="J122" s="193"/>
      <c r="K122" s="193"/>
      <c r="L122" s="199"/>
      <c r="M122" s="200"/>
      <c r="N122" s="201"/>
      <c r="O122" s="201"/>
      <c r="P122" s="201"/>
      <c r="Q122" s="201"/>
      <c r="R122" s="201"/>
      <c r="S122" s="201"/>
      <c r="T122" s="201"/>
      <c r="U122" s="202"/>
      <c r="AT122" s="203" t="s">
        <v>150</v>
      </c>
      <c r="AU122" s="203" t="s">
        <v>137</v>
      </c>
      <c r="AV122" s="13" t="s">
        <v>81</v>
      </c>
      <c r="AW122" s="13" t="s">
        <v>32</v>
      </c>
      <c r="AX122" s="13" t="s">
        <v>71</v>
      </c>
      <c r="AY122" s="203" t="s">
        <v>136</v>
      </c>
    </row>
    <row r="123" spans="2:51" s="13" customFormat="1" ht="11.25">
      <c r="B123" s="192"/>
      <c r="C123" s="193"/>
      <c r="D123" s="194" t="s">
        <v>150</v>
      </c>
      <c r="E123" s="195" t="s">
        <v>18</v>
      </c>
      <c r="F123" s="196" t="s">
        <v>175</v>
      </c>
      <c r="G123" s="193"/>
      <c r="H123" s="197">
        <v>0.783</v>
      </c>
      <c r="I123" s="198"/>
      <c r="J123" s="193"/>
      <c r="K123" s="193"/>
      <c r="L123" s="199"/>
      <c r="M123" s="200"/>
      <c r="N123" s="201"/>
      <c r="O123" s="201"/>
      <c r="P123" s="201"/>
      <c r="Q123" s="201"/>
      <c r="R123" s="201"/>
      <c r="S123" s="201"/>
      <c r="T123" s="201"/>
      <c r="U123" s="202"/>
      <c r="AT123" s="203" t="s">
        <v>150</v>
      </c>
      <c r="AU123" s="203" t="s">
        <v>137</v>
      </c>
      <c r="AV123" s="13" t="s">
        <v>81</v>
      </c>
      <c r="AW123" s="13" t="s">
        <v>32</v>
      </c>
      <c r="AX123" s="13" t="s">
        <v>71</v>
      </c>
      <c r="AY123" s="203" t="s">
        <v>136</v>
      </c>
    </row>
    <row r="124" spans="2:51" s="15" customFormat="1" ht="11.25">
      <c r="B124" s="215"/>
      <c r="C124" s="216"/>
      <c r="D124" s="194" t="s">
        <v>150</v>
      </c>
      <c r="E124" s="217" t="s">
        <v>18</v>
      </c>
      <c r="F124" s="218" t="s">
        <v>176</v>
      </c>
      <c r="G124" s="216"/>
      <c r="H124" s="219">
        <v>194.23000000000002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3"/>
      <c r="U124" s="224"/>
      <c r="AT124" s="225" t="s">
        <v>150</v>
      </c>
      <c r="AU124" s="225" t="s">
        <v>137</v>
      </c>
      <c r="AV124" s="15" t="s">
        <v>137</v>
      </c>
      <c r="AW124" s="15" t="s">
        <v>32</v>
      </c>
      <c r="AX124" s="15" t="s">
        <v>71</v>
      </c>
      <c r="AY124" s="225" t="s">
        <v>136</v>
      </c>
    </row>
    <row r="125" spans="2:51" s="13" customFormat="1" ht="11.25">
      <c r="B125" s="192"/>
      <c r="C125" s="193"/>
      <c r="D125" s="194" t="s">
        <v>150</v>
      </c>
      <c r="E125" s="195" t="s">
        <v>18</v>
      </c>
      <c r="F125" s="196" t="s">
        <v>177</v>
      </c>
      <c r="G125" s="193"/>
      <c r="H125" s="197">
        <v>71.552</v>
      </c>
      <c r="I125" s="198"/>
      <c r="J125" s="193"/>
      <c r="K125" s="193"/>
      <c r="L125" s="199"/>
      <c r="M125" s="200"/>
      <c r="N125" s="201"/>
      <c r="O125" s="201"/>
      <c r="P125" s="201"/>
      <c r="Q125" s="201"/>
      <c r="R125" s="201"/>
      <c r="S125" s="201"/>
      <c r="T125" s="201"/>
      <c r="U125" s="202"/>
      <c r="AT125" s="203" t="s">
        <v>150</v>
      </c>
      <c r="AU125" s="203" t="s">
        <v>137</v>
      </c>
      <c r="AV125" s="13" t="s">
        <v>81</v>
      </c>
      <c r="AW125" s="13" t="s">
        <v>32</v>
      </c>
      <c r="AX125" s="13" t="s">
        <v>71</v>
      </c>
      <c r="AY125" s="203" t="s">
        <v>136</v>
      </c>
    </row>
    <row r="126" spans="2:51" s="13" customFormat="1" ht="11.25">
      <c r="B126" s="192"/>
      <c r="C126" s="193"/>
      <c r="D126" s="194" t="s">
        <v>150</v>
      </c>
      <c r="E126" s="195" t="s">
        <v>18</v>
      </c>
      <c r="F126" s="196" t="s">
        <v>178</v>
      </c>
      <c r="G126" s="193"/>
      <c r="H126" s="197">
        <v>-6.302</v>
      </c>
      <c r="I126" s="198"/>
      <c r="J126" s="193"/>
      <c r="K126" s="193"/>
      <c r="L126" s="199"/>
      <c r="M126" s="200"/>
      <c r="N126" s="201"/>
      <c r="O126" s="201"/>
      <c r="P126" s="201"/>
      <c r="Q126" s="201"/>
      <c r="R126" s="201"/>
      <c r="S126" s="201"/>
      <c r="T126" s="201"/>
      <c r="U126" s="202"/>
      <c r="AT126" s="203" t="s">
        <v>150</v>
      </c>
      <c r="AU126" s="203" t="s">
        <v>137</v>
      </c>
      <c r="AV126" s="13" t="s">
        <v>81</v>
      </c>
      <c r="AW126" s="13" t="s">
        <v>32</v>
      </c>
      <c r="AX126" s="13" t="s">
        <v>71</v>
      </c>
      <c r="AY126" s="203" t="s">
        <v>136</v>
      </c>
    </row>
    <row r="127" spans="2:51" s="13" customFormat="1" ht="11.25">
      <c r="B127" s="192"/>
      <c r="C127" s="193"/>
      <c r="D127" s="194" t="s">
        <v>150</v>
      </c>
      <c r="E127" s="195" t="s">
        <v>18</v>
      </c>
      <c r="F127" s="196" t="s">
        <v>179</v>
      </c>
      <c r="G127" s="193"/>
      <c r="H127" s="197">
        <v>0.6</v>
      </c>
      <c r="I127" s="198"/>
      <c r="J127" s="193"/>
      <c r="K127" s="193"/>
      <c r="L127" s="199"/>
      <c r="M127" s="200"/>
      <c r="N127" s="201"/>
      <c r="O127" s="201"/>
      <c r="P127" s="201"/>
      <c r="Q127" s="201"/>
      <c r="R127" s="201"/>
      <c r="S127" s="201"/>
      <c r="T127" s="201"/>
      <c r="U127" s="202"/>
      <c r="AT127" s="203" t="s">
        <v>150</v>
      </c>
      <c r="AU127" s="203" t="s">
        <v>137</v>
      </c>
      <c r="AV127" s="13" t="s">
        <v>81</v>
      </c>
      <c r="AW127" s="13" t="s">
        <v>32</v>
      </c>
      <c r="AX127" s="13" t="s">
        <v>71</v>
      </c>
      <c r="AY127" s="203" t="s">
        <v>136</v>
      </c>
    </row>
    <row r="128" spans="2:51" s="13" customFormat="1" ht="11.25">
      <c r="B128" s="192"/>
      <c r="C128" s="193"/>
      <c r="D128" s="194" t="s">
        <v>150</v>
      </c>
      <c r="E128" s="195" t="s">
        <v>18</v>
      </c>
      <c r="F128" s="196" t="s">
        <v>180</v>
      </c>
      <c r="G128" s="193"/>
      <c r="H128" s="197">
        <v>0.42</v>
      </c>
      <c r="I128" s="198"/>
      <c r="J128" s="193"/>
      <c r="K128" s="193"/>
      <c r="L128" s="199"/>
      <c r="M128" s="200"/>
      <c r="N128" s="201"/>
      <c r="O128" s="201"/>
      <c r="P128" s="201"/>
      <c r="Q128" s="201"/>
      <c r="R128" s="201"/>
      <c r="S128" s="201"/>
      <c r="T128" s="201"/>
      <c r="U128" s="202"/>
      <c r="AT128" s="203" t="s">
        <v>150</v>
      </c>
      <c r="AU128" s="203" t="s">
        <v>137</v>
      </c>
      <c r="AV128" s="13" t="s">
        <v>81</v>
      </c>
      <c r="AW128" s="13" t="s">
        <v>32</v>
      </c>
      <c r="AX128" s="13" t="s">
        <v>71</v>
      </c>
      <c r="AY128" s="203" t="s">
        <v>136</v>
      </c>
    </row>
    <row r="129" spans="2:51" s="13" customFormat="1" ht="11.25">
      <c r="B129" s="192"/>
      <c r="C129" s="193"/>
      <c r="D129" s="194" t="s">
        <v>150</v>
      </c>
      <c r="E129" s="195" t="s">
        <v>18</v>
      </c>
      <c r="F129" s="196" t="s">
        <v>181</v>
      </c>
      <c r="G129" s="193"/>
      <c r="H129" s="197">
        <v>2.352</v>
      </c>
      <c r="I129" s="198"/>
      <c r="J129" s="193"/>
      <c r="K129" s="193"/>
      <c r="L129" s="199"/>
      <c r="M129" s="200"/>
      <c r="N129" s="201"/>
      <c r="O129" s="201"/>
      <c r="P129" s="201"/>
      <c r="Q129" s="201"/>
      <c r="R129" s="201"/>
      <c r="S129" s="201"/>
      <c r="T129" s="201"/>
      <c r="U129" s="202"/>
      <c r="AT129" s="203" t="s">
        <v>150</v>
      </c>
      <c r="AU129" s="203" t="s">
        <v>137</v>
      </c>
      <c r="AV129" s="13" t="s">
        <v>81</v>
      </c>
      <c r="AW129" s="13" t="s">
        <v>32</v>
      </c>
      <c r="AX129" s="13" t="s">
        <v>71</v>
      </c>
      <c r="AY129" s="203" t="s">
        <v>136</v>
      </c>
    </row>
    <row r="130" spans="2:51" s="15" customFormat="1" ht="11.25">
      <c r="B130" s="215"/>
      <c r="C130" s="216"/>
      <c r="D130" s="194" t="s">
        <v>150</v>
      </c>
      <c r="E130" s="217" t="s">
        <v>18</v>
      </c>
      <c r="F130" s="218" t="s">
        <v>182</v>
      </c>
      <c r="G130" s="216"/>
      <c r="H130" s="219">
        <v>68.622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3"/>
      <c r="U130" s="224"/>
      <c r="AT130" s="225" t="s">
        <v>150</v>
      </c>
      <c r="AU130" s="225" t="s">
        <v>137</v>
      </c>
      <c r="AV130" s="15" t="s">
        <v>137</v>
      </c>
      <c r="AW130" s="15" t="s">
        <v>32</v>
      </c>
      <c r="AX130" s="15" t="s">
        <v>71</v>
      </c>
      <c r="AY130" s="225" t="s">
        <v>136</v>
      </c>
    </row>
    <row r="131" spans="2:51" s="14" customFormat="1" ht="11.25">
      <c r="B131" s="204"/>
      <c r="C131" s="205"/>
      <c r="D131" s="194" t="s">
        <v>150</v>
      </c>
      <c r="E131" s="206" t="s">
        <v>18</v>
      </c>
      <c r="F131" s="207" t="s">
        <v>183</v>
      </c>
      <c r="G131" s="205"/>
      <c r="H131" s="208">
        <v>262.85200000000003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2"/>
      <c r="U131" s="213"/>
      <c r="AT131" s="214" t="s">
        <v>150</v>
      </c>
      <c r="AU131" s="214" t="s">
        <v>137</v>
      </c>
      <c r="AV131" s="14" t="s">
        <v>146</v>
      </c>
      <c r="AW131" s="14" t="s">
        <v>32</v>
      </c>
      <c r="AX131" s="14" t="s">
        <v>79</v>
      </c>
      <c r="AY131" s="214" t="s">
        <v>136</v>
      </c>
    </row>
    <row r="132" spans="1:65" s="2" customFormat="1" ht="16.5" customHeight="1">
      <c r="A132" s="36"/>
      <c r="B132" s="37"/>
      <c r="C132" s="174" t="s">
        <v>146</v>
      </c>
      <c r="D132" s="174" t="s">
        <v>141</v>
      </c>
      <c r="E132" s="175" t="s">
        <v>184</v>
      </c>
      <c r="F132" s="176" t="s">
        <v>185</v>
      </c>
      <c r="G132" s="177" t="s">
        <v>144</v>
      </c>
      <c r="H132" s="178">
        <v>268.003</v>
      </c>
      <c r="I132" s="179"/>
      <c r="J132" s="180">
        <f>ROUND(I132*H132,1)</f>
        <v>0</v>
      </c>
      <c r="K132" s="176" t="s">
        <v>145</v>
      </c>
      <c r="L132" s="41"/>
      <c r="M132" s="181" t="s">
        <v>18</v>
      </c>
      <c r="N132" s="182" t="s">
        <v>42</v>
      </c>
      <c r="O132" s="66"/>
      <c r="P132" s="183">
        <f>O132*H132</f>
        <v>0</v>
      </c>
      <c r="Q132" s="183">
        <v>0.00026</v>
      </c>
      <c r="R132" s="183">
        <f>Q132*H132</f>
        <v>0.06968077999999998</v>
      </c>
      <c r="S132" s="183">
        <v>0</v>
      </c>
      <c r="T132" s="183">
        <f>S132*H132</f>
        <v>0</v>
      </c>
      <c r="U132" s="184" t="s">
        <v>18</v>
      </c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5" t="s">
        <v>146</v>
      </c>
      <c r="AT132" s="185" t="s">
        <v>141</v>
      </c>
      <c r="AU132" s="185" t="s">
        <v>137</v>
      </c>
      <c r="AY132" s="19" t="s">
        <v>136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9" t="s">
        <v>79</v>
      </c>
      <c r="BK132" s="186">
        <f>ROUND(I132*H132,1)</f>
        <v>0</v>
      </c>
      <c r="BL132" s="19" t="s">
        <v>146</v>
      </c>
      <c r="BM132" s="185" t="s">
        <v>186</v>
      </c>
    </row>
    <row r="133" spans="1:47" s="2" customFormat="1" ht="11.25">
      <c r="A133" s="36"/>
      <c r="B133" s="37"/>
      <c r="C133" s="38"/>
      <c r="D133" s="187" t="s">
        <v>148</v>
      </c>
      <c r="E133" s="38"/>
      <c r="F133" s="188" t="s">
        <v>187</v>
      </c>
      <c r="G133" s="38"/>
      <c r="H133" s="38"/>
      <c r="I133" s="189"/>
      <c r="J133" s="38"/>
      <c r="K133" s="38"/>
      <c r="L133" s="41"/>
      <c r="M133" s="190"/>
      <c r="N133" s="191"/>
      <c r="O133" s="66"/>
      <c r="P133" s="66"/>
      <c r="Q133" s="66"/>
      <c r="R133" s="66"/>
      <c r="S133" s="66"/>
      <c r="T133" s="66"/>
      <c r="U133" s="67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148</v>
      </c>
      <c r="AU133" s="19" t="s">
        <v>137</v>
      </c>
    </row>
    <row r="134" spans="2:51" s="13" customFormat="1" ht="11.25">
      <c r="B134" s="192"/>
      <c r="C134" s="193"/>
      <c r="D134" s="194" t="s">
        <v>150</v>
      </c>
      <c r="E134" s="195" t="s">
        <v>18</v>
      </c>
      <c r="F134" s="196" t="s">
        <v>170</v>
      </c>
      <c r="G134" s="193"/>
      <c r="H134" s="197">
        <v>292.1</v>
      </c>
      <c r="I134" s="198"/>
      <c r="J134" s="193"/>
      <c r="K134" s="193"/>
      <c r="L134" s="199"/>
      <c r="M134" s="200"/>
      <c r="N134" s="201"/>
      <c r="O134" s="201"/>
      <c r="P134" s="201"/>
      <c r="Q134" s="201"/>
      <c r="R134" s="201"/>
      <c r="S134" s="201"/>
      <c r="T134" s="201"/>
      <c r="U134" s="202"/>
      <c r="AT134" s="203" t="s">
        <v>150</v>
      </c>
      <c r="AU134" s="203" t="s">
        <v>137</v>
      </c>
      <c r="AV134" s="13" t="s">
        <v>81</v>
      </c>
      <c r="AW134" s="13" t="s">
        <v>32</v>
      </c>
      <c r="AX134" s="13" t="s">
        <v>71</v>
      </c>
      <c r="AY134" s="203" t="s">
        <v>136</v>
      </c>
    </row>
    <row r="135" spans="2:51" s="13" customFormat="1" ht="11.25">
      <c r="B135" s="192"/>
      <c r="C135" s="193"/>
      <c r="D135" s="194" t="s">
        <v>150</v>
      </c>
      <c r="E135" s="195" t="s">
        <v>18</v>
      </c>
      <c r="F135" s="196" t="s">
        <v>171</v>
      </c>
      <c r="G135" s="193"/>
      <c r="H135" s="197">
        <v>-42.693</v>
      </c>
      <c r="I135" s="198"/>
      <c r="J135" s="193"/>
      <c r="K135" s="193"/>
      <c r="L135" s="199"/>
      <c r="M135" s="200"/>
      <c r="N135" s="201"/>
      <c r="O135" s="201"/>
      <c r="P135" s="201"/>
      <c r="Q135" s="201"/>
      <c r="R135" s="201"/>
      <c r="S135" s="201"/>
      <c r="T135" s="201"/>
      <c r="U135" s="202"/>
      <c r="AT135" s="203" t="s">
        <v>150</v>
      </c>
      <c r="AU135" s="203" t="s">
        <v>137</v>
      </c>
      <c r="AV135" s="13" t="s">
        <v>81</v>
      </c>
      <c r="AW135" s="13" t="s">
        <v>32</v>
      </c>
      <c r="AX135" s="13" t="s">
        <v>71</v>
      </c>
      <c r="AY135" s="203" t="s">
        <v>136</v>
      </c>
    </row>
    <row r="136" spans="2:51" s="13" customFormat="1" ht="11.25">
      <c r="B136" s="192"/>
      <c r="C136" s="193"/>
      <c r="D136" s="194" t="s">
        <v>150</v>
      </c>
      <c r="E136" s="195" t="s">
        <v>18</v>
      </c>
      <c r="F136" s="196" t="s">
        <v>172</v>
      </c>
      <c r="G136" s="193"/>
      <c r="H136" s="197">
        <v>-19.323</v>
      </c>
      <c r="I136" s="198"/>
      <c r="J136" s="193"/>
      <c r="K136" s="193"/>
      <c r="L136" s="199"/>
      <c r="M136" s="200"/>
      <c r="N136" s="201"/>
      <c r="O136" s="201"/>
      <c r="P136" s="201"/>
      <c r="Q136" s="201"/>
      <c r="R136" s="201"/>
      <c r="S136" s="201"/>
      <c r="T136" s="201"/>
      <c r="U136" s="202"/>
      <c r="AT136" s="203" t="s">
        <v>150</v>
      </c>
      <c r="AU136" s="203" t="s">
        <v>137</v>
      </c>
      <c r="AV136" s="13" t="s">
        <v>81</v>
      </c>
      <c r="AW136" s="13" t="s">
        <v>32</v>
      </c>
      <c r="AX136" s="13" t="s">
        <v>71</v>
      </c>
      <c r="AY136" s="203" t="s">
        <v>136</v>
      </c>
    </row>
    <row r="137" spans="2:51" s="13" customFormat="1" ht="11.25">
      <c r="B137" s="192"/>
      <c r="C137" s="193"/>
      <c r="D137" s="194" t="s">
        <v>150</v>
      </c>
      <c r="E137" s="195" t="s">
        <v>18</v>
      </c>
      <c r="F137" s="196" t="s">
        <v>188</v>
      </c>
      <c r="G137" s="193"/>
      <c r="H137" s="197">
        <v>-45.404</v>
      </c>
      <c r="I137" s="198"/>
      <c r="J137" s="193"/>
      <c r="K137" s="193"/>
      <c r="L137" s="199"/>
      <c r="M137" s="200"/>
      <c r="N137" s="201"/>
      <c r="O137" s="201"/>
      <c r="P137" s="201"/>
      <c r="Q137" s="201"/>
      <c r="R137" s="201"/>
      <c r="S137" s="201"/>
      <c r="T137" s="201"/>
      <c r="U137" s="202"/>
      <c r="AT137" s="203" t="s">
        <v>150</v>
      </c>
      <c r="AU137" s="203" t="s">
        <v>137</v>
      </c>
      <c r="AV137" s="13" t="s">
        <v>81</v>
      </c>
      <c r="AW137" s="13" t="s">
        <v>32</v>
      </c>
      <c r="AX137" s="13" t="s">
        <v>71</v>
      </c>
      <c r="AY137" s="203" t="s">
        <v>136</v>
      </c>
    </row>
    <row r="138" spans="2:51" s="13" customFormat="1" ht="11.25">
      <c r="B138" s="192"/>
      <c r="C138" s="193"/>
      <c r="D138" s="194" t="s">
        <v>150</v>
      </c>
      <c r="E138" s="195" t="s">
        <v>18</v>
      </c>
      <c r="F138" s="196" t="s">
        <v>174</v>
      </c>
      <c r="G138" s="193"/>
      <c r="H138" s="197">
        <v>11.19</v>
      </c>
      <c r="I138" s="198"/>
      <c r="J138" s="193"/>
      <c r="K138" s="193"/>
      <c r="L138" s="199"/>
      <c r="M138" s="200"/>
      <c r="N138" s="201"/>
      <c r="O138" s="201"/>
      <c r="P138" s="201"/>
      <c r="Q138" s="201"/>
      <c r="R138" s="201"/>
      <c r="S138" s="201"/>
      <c r="T138" s="201"/>
      <c r="U138" s="202"/>
      <c r="AT138" s="203" t="s">
        <v>150</v>
      </c>
      <c r="AU138" s="203" t="s">
        <v>137</v>
      </c>
      <c r="AV138" s="13" t="s">
        <v>81</v>
      </c>
      <c r="AW138" s="13" t="s">
        <v>32</v>
      </c>
      <c r="AX138" s="13" t="s">
        <v>71</v>
      </c>
      <c r="AY138" s="203" t="s">
        <v>136</v>
      </c>
    </row>
    <row r="139" spans="2:51" s="13" customFormat="1" ht="11.25">
      <c r="B139" s="192"/>
      <c r="C139" s="193"/>
      <c r="D139" s="194" t="s">
        <v>150</v>
      </c>
      <c r="E139" s="195" t="s">
        <v>18</v>
      </c>
      <c r="F139" s="196" t="s">
        <v>175</v>
      </c>
      <c r="G139" s="193"/>
      <c r="H139" s="197">
        <v>0.783</v>
      </c>
      <c r="I139" s="198"/>
      <c r="J139" s="193"/>
      <c r="K139" s="193"/>
      <c r="L139" s="199"/>
      <c r="M139" s="200"/>
      <c r="N139" s="201"/>
      <c r="O139" s="201"/>
      <c r="P139" s="201"/>
      <c r="Q139" s="201"/>
      <c r="R139" s="201"/>
      <c r="S139" s="201"/>
      <c r="T139" s="201"/>
      <c r="U139" s="202"/>
      <c r="AT139" s="203" t="s">
        <v>150</v>
      </c>
      <c r="AU139" s="203" t="s">
        <v>137</v>
      </c>
      <c r="AV139" s="13" t="s">
        <v>81</v>
      </c>
      <c r="AW139" s="13" t="s">
        <v>32</v>
      </c>
      <c r="AX139" s="13" t="s">
        <v>71</v>
      </c>
      <c r="AY139" s="203" t="s">
        <v>136</v>
      </c>
    </row>
    <row r="140" spans="2:51" s="15" customFormat="1" ht="11.25">
      <c r="B140" s="215"/>
      <c r="C140" s="216"/>
      <c r="D140" s="194" t="s">
        <v>150</v>
      </c>
      <c r="E140" s="217" t="s">
        <v>18</v>
      </c>
      <c r="F140" s="218" t="s">
        <v>176</v>
      </c>
      <c r="G140" s="216"/>
      <c r="H140" s="219">
        <v>196.65300000000002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3"/>
      <c r="U140" s="224"/>
      <c r="AT140" s="225" t="s">
        <v>150</v>
      </c>
      <c r="AU140" s="225" t="s">
        <v>137</v>
      </c>
      <c r="AV140" s="15" t="s">
        <v>137</v>
      </c>
      <c r="AW140" s="15" t="s">
        <v>32</v>
      </c>
      <c r="AX140" s="15" t="s">
        <v>71</v>
      </c>
      <c r="AY140" s="225" t="s">
        <v>136</v>
      </c>
    </row>
    <row r="141" spans="2:51" s="13" customFormat="1" ht="11.25">
      <c r="B141" s="192"/>
      <c r="C141" s="193"/>
      <c r="D141" s="194" t="s">
        <v>150</v>
      </c>
      <c r="E141" s="195" t="s">
        <v>18</v>
      </c>
      <c r="F141" s="196" t="s">
        <v>189</v>
      </c>
      <c r="G141" s="193"/>
      <c r="H141" s="197">
        <v>6.293</v>
      </c>
      <c r="I141" s="198"/>
      <c r="J141" s="193"/>
      <c r="K141" s="193"/>
      <c r="L141" s="199"/>
      <c r="M141" s="200"/>
      <c r="N141" s="201"/>
      <c r="O141" s="201"/>
      <c r="P141" s="201"/>
      <c r="Q141" s="201"/>
      <c r="R141" s="201"/>
      <c r="S141" s="201"/>
      <c r="T141" s="201"/>
      <c r="U141" s="202"/>
      <c r="AT141" s="203" t="s">
        <v>150</v>
      </c>
      <c r="AU141" s="203" t="s">
        <v>137</v>
      </c>
      <c r="AV141" s="13" t="s">
        <v>81</v>
      </c>
      <c r="AW141" s="13" t="s">
        <v>32</v>
      </c>
      <c r="AX141" s="13" t="s">
        <v>71</v>
      </c>
      <c r="AY141" s="203" t="s">
        <v>136</v>
      </c>
    </row>
    <row r="142" spans="2:51" s="13" customFormat="1" ht="11.25">
      <c r="B142" s="192"/>
      <c r="C142" s="193"/>
      <c r="D142" s="194" t="s">
        <v>150</v>
      </c>
      <c r="E142" s="195" t="s">
        <v>18</v>
      </c>
      <c r="F142" s="196" t="s">
        <v>190</v>
      </c>
      <c r="G142" s="193"/>
      <c r="H142" s="197">
        <v>-3.87</v>
      </c>
      <c r="I142" s="198"/>
      <c r="J142" s="193"/>
      <c r="K142" s="193"/>
      <c r="L142" s="199"/>
      <c r="M142" s="200"/>
      <c r="N142" s="201"/>
      <c r="O142" s="201"/>
      <c r="P142" s="201"/>
      <c r="Q142" s="201"/>
      <c r="R142" s="201"/>
      <c r="S142" s="201"/>
      <c r="T142" s="201"/>
      <c r="U142" s="202"/>
      <c r="AT142" s="203" t="s">
        <v>150</v>
      </c>
      <c r="AU142" s="203" t="s">
        <v>137</v>
      </c>
      <c r="AV142" s="13" t="s">
        <v>81</v>
      </c>
      <c r="AW142" s="13" t="s">
        <v>32</v>
      </c>
      <c r="AX142" s="13" t="s">
        <v>71</v>
      </c>
      <c r="AY142" s="203" t="s">
        <v>136</v>
      </c>
    </row>
    <row r="143" spans="2:51" s="13" customFormat="1" ht="11.25">
      <c r="B143" s="192"/>
      <c r="C143" s="193"/>
      <c r="D143" s="194" t="s">
        <v>150</v>
      </c>
      <c r="E143" s="195" t="s">
        <v>18</v>
      </c>
      <c r="F143" s="196" t="s">
        <v>164</v>
      </c>
      <c r="G143" s="193"/>
      <c r="H143" s="197">
        <v>0.305</v>
      </c>
      <c r="I143" s="198"/>
      <c r="J143" s="193"/>
      <c r="K143" s="193"/>
      <c r="L143" s="199"/>
      <c r="M143" s="200"/>
      <c r="N143" s="201"/>
      <c r="O143" s="201"/>
      <c r="P143" s="201"/>
      <c r="Q143" s="201"/>
      <c r="R143" s="201"/>
      <c r="S143" s="201"/>
      <c r="T143" s="201"/>
      <c r="U143" s="202"/>
      <c r="AT143" s="203" t="s">
        <v>150</v>
      </c>
      <c r="AU143" s="203" t="s">
        <v>137</v>
      </c>
      <c r="AV143" s="13" t="s">
        <v>81</v>
      </c>
      <c r="AW143" s="13" t="s">
        <v>32</v>
      </c>
      <c r="AX143" s="13" t="s">
        <v>71</v>
      </c>
      <c r="AY143" s="203" t="s">
        <v>136</v>
      </c>
    </row>
    <row r="144" spans="2:51" s="15" customFormat="1" ht="11.25">
      <c r="B144" s="215"/>
      <c r="C144" s="216"/>
      <c r="D144" s="194" t="s">
        <v>150</v>
      </c>
      <c r="E144" s="217" t="s">
        <v>18</v>
      </c>
      <c r="F144" s="218" t="s">
        <v>191</v>
      </c>
      <c r="G144" s="216"/>
      <c r="H144" s="219">
        <v>2.728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3"/>
      <c r="U144" s="224"/>
      <c r="AT144" s="225" t="s">
        <v>150</v>
      </c>
      <c r="AU144" s="225" t="s">
        <v>137</v>
      </c>
      <c r="AV144" s="15" t="s">
        <v>137</v>
      </c>
      <c r="AW144" s="15" t="s">
        <v>32</v>
      </c>
      <c r="AX144" s="15" t="s">
        <v>71</v>
      </c>
      <c r="AY144" s="225" t="s">
        <v>136</v>
      </c>
    </row>
    <row r="145" spans="2:51" s="13" customFormat="1" ht="11.25">
      <c r="B145" s="192"/>
      <c r="C145" s="193"/>
      <c r="D145" s="194" t="s">
        <v>150</v>
      </c>
      <c r="E145" s="195" t="s">
        <v>18</v>
      </c>
      <c r="F145" s="196" t="s">
        <v>177</v>
      </c>
      <c r="G145" s="193"/>
      <c r="H145" s="197">
        <v>71.552</v>
      </c>
      <c r="I145" s="198"/>
      <c r="J145" s="193"/>
      <c r="K145" s="193"/>
      <c r="L145" s="199"/>
      <c r="M145" s="200"/>
      <c r="N145" s="201"/>
      <c r="O145" s="201"/>
      <c r="P145" s="201"/>
      <c r="Q145" s="201"/>
      <c r="R145" s="201"/>
      <c r="S145" s="201"/>
      <c r="T145" s="201"/>
      <c r="U145" s="202"/>
      <c r="AT145" s="203" t="s">
        <v>150</v>
      </c>
      <c r="AU145" s="203" t="s">
        <v>137</v>
      </c>
      <c r="AV145" s="13" t="s">
        <v>81</v>
      </c>
      <c r="AW145" s="13" t="s">
        <v>32</v>
      </c>
      <c r="AX145" s="13" t="s">
        <v>71</v>
      </c>
      <c r="AY145" s="203" t="s">
        <v>136</v>
      </c>
    </row>
    <row r="146" spans="2:51" s="13" customFormat="1" ht="11.25">
      <c r="B146" s="192"/>
      <c r="C146" s="193"/>
      <c r="D146" s="194" t="s">
        <v>150</v>
      </c>
      <c r="E146" s="195" t="s">
        <v>18</v>
      </c>
      <c r="F146" s="196" t="s">
        <v>178</v>
      </c>
      <c r="G146" s="193"/>
      <c r="H146" s="197">
        <v>-6.302</v>
      </c>
      <c r="I146" s="198"/>
      <c r="J146" s="193"/>
      <c r="K146" s="193"/>
      <c r="L146" s="199"/>
      <c r="M146" s="200"/>
      <c r="N146" s="201"/>
      <c r="O146" s="201"/>
      <c r="P146" s="201"/>
      <c r="Q146" s="201"/>
      <c r="R146" s="201"/>
      <c r="S146" s="201"/>
      <c r="T146" s="201"/>
      <c r="U146" s="202"/>
      <c r="AT146" s="203" t="s">
        <v>150</v>
      </c>
      <c r="AU146" s="203" t="s">
        <v>137</v>
      </c>
      <c r="AV146" s="13" t="s">
        <v>81</v>
      </c>
      <c r="AW146" s="13" t="s">
        <v>32</v>
      </c>
      <c r="AX146" s="13" t="s">
        <v>71</v>
      </c>
      <c r="AY146" s="203" t="s">
        <v>136</v>
      </c>
    </row>
    <row r="147" spans="2:51" s="13" customFormat="1" ht="11.25">
      <c r="B147" s="192"/>
      <c r="C147" s="193"/>
      <c r="D147" s="194" t="s">
        <v>150</v>
      </c>
      <c r="E147" s="195" t="s">
        <v>18</v>
      </c>
      <c r="F147" s="196" t="s">
        <v>179</v>
      </c>
      <c r="G147" s="193"/>
      <c r="H147" s="197">
        <v>0.6</v>
      </c>
      <c r="I147" s="198"/>
      <c r="J147" s="193"/>
      <c r="K147" s="193"/>
      <c r="L147" s="199"/>
      <c r="M147" s="200"/>
      <c r="N147" s="201"/>
      <c r="O147" s="201"/>
      <c r="P147" s="201"/>
      <c r="Q147" s="201"/>
      <c r="R147" s="201"/>
      <c r="S147" s="201"/>
      <c r="T147" s="201"/>
      <c r="U147" s="202"/>
      <c r="AT147" s="203" t="s">
        <v>150</v>
      </c>
      <c r="AU147" s="203" t="s">
        <v>137</v>
      </c>
      <c r="AV147" s="13" t="s">
        <v>81</v>
      </c>
      <c r="AW147" s="13" t="s">
        <v>32</v>
      </c>
      <c r="AX147" s="13" t="s">
        <v>71</v>
      </c>
      <c r="AY147" s="203" t="s">
        <v>136</v>
      </c>
    </row>
    <row r="148" spans="2:51" s="13" customFormat="1" ht="11.25">
      <c r="B148" s="192"/>
      <c r="C148" s="193"/>
      <c r="D148" s="194" t="s">
        <v>150</v>
      </c>
      <c r="E148" s="195" t="s">
        <v>18</v>
      </c>
      <c r="F148" s="196" t="s">
        <v>180</v>
      </c>
      <c r="G148" s="193"/>
      <c r="H148" s="197">
        <v>0.42</v>
      </c>
      <c r="I148" s="198"/>
      <c r="J148" s="193"/>
      <c r="K148" s="193"/>
      <c r="L148" s="199"/>
      <c r="M148" s="200"/>
      <c r="N148" s="201"/>
      <c r="O148" s="201"/>
      <c r="P148" s="201"/>
      <c r="Q148" s="201"/>
      <c r="R148" s="201"/>
      <c r="S148" s="201"/>
      <c r="T148" s="201"/>
      <c r="U148" s="202"/>
      <c r="AT148" s="203" t="s">
        <v>150</v>
      </c>
      <c r="AU148" s="203" t="s">
        <v>137</v>
      </c>
      <c r="AV148" s="13" t="s">
        <v>81</v>
      </c>
      <c r="AW148" s="13" t="s">
        <v>32</v>
      </c>
      <c r="AX148" s="13" t="s">
        <v>71</v>
      </c>
      <c r="AY148" s="203" t="s">
        <v>136</v>
      </c>
    </row>
    <row r="149" spans="2:51" s="13" customFormat="1" ht="11.25">
      <c r="B149" s="192"/>
      <c r="C149" s="193"/>
      <c r="D149" s="194" t="s">
        <v>150</v>
      </c>
      <c r="E149" s="195" t="s">
        <v>18</v>
      </c>
      <c r="F149" s="196" t="s">
        <v>181</v>
      </c>
      <c r="G149" s="193"/>
      <c r="H149" s="197">
        <v>2.352</v>
      </c>
      <c r="I149" s="198"/>
      <c r="J149" s="193"/>
      <c r="K149" s="193"/>
      <c r="L149" s="199"/>
      <c r="M149" s="200"/>
      <c r="N149" s="201"/>
      <c r="O149" s="201"/>
      <c r="P149" s="201"/>
      <c r="Q149" s="201"/>
      <c r="R149" s="201"/>
      <c r="S149" s="201"/>
      <c r="T149" s="201"/>
      <c r="U149" s="202"/>
      <c r="AT149" s="203" t="s">
        <v>150</v>
      </c>
      <c r="AU149" s="203" t="s">
        <v>137</v>
      </c>
      <c r="AV149" s="13" t="s">
        <v>81</v>
      </c>
      <c r="AW149" s="13" t="s">
        <v>32</v>
      </c>
      <c r="AX149" s="13" t="s">
        <v>71</v>
      </c>
      <c r="AY149" s="203" t="s">
        <v>136</v>
      </c>
    </row>
    <row r="150" spans="2:51" s="15" customFormat="1" ht="11.25">
      <c r="B150" s="215"/>
      <c r="C150" s="216"/>
      <c r="D150" s="194" t="s">
        <v>150</v>
      </c>
      <c r="E150" s="217" t="s">
        <v>18</v>
      </c>
      <c r="F150" s="218" t="s">
        <v>182</v>
      </c>
      <c r="G150" s="216"/>
      <c r="H150" s="219">
        <v>68.622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3"/>
      <c r="U150" s="224"/>
      <c r="AT150" s="225" t="s">
        <v>150</v>
      </c>
      <c r="AU150" s="225" t="s">
        <v>137</v>
      </c>
      <c r="AV150" s="15" t="s">
        <v>137</v>
      </c>
      <c r="AW150" s="15" t="s">
        <v>32</v>
      </c>
      <c r="AX150" s="15" t="s">
        <v>71</v>
      </c>
      <c r="AY150" s="225" t="s">
        <v>136</v>
      </c>
    </row>
    <row r="151" spans="2:51" s="14" customFormat="1" ht="11.25">
      <c r="B151" s="204"/>
      <c r="C151" s="205"/>
      <c r="D151" s="194" t="s">
        <v>150</v>
      </c>
      <c r="E151" s="206" t="s">
        <v>18</v>
      </c>
      <c r="F151" s="207" t="s">
        <v>183</v>
      </c>
      <c r="G151" s="205"/>
      <c r="H151" s="208">
        <v>268.00300000000004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2"/>
      <c r="U151" s="213"/>
      <c r="AT151" s="214" t="s">
        <v>150</v>
      </c>
      <c r="AU151" s="214" t="s">
        <v>137</v>
      </c>
      <c r="AV151" s="14" t="s">
        <v>146</v>
      </c>
      <c r="AW151" s="14" t="s">
        <v>32</v>
      </c>
      <c r="AX151" s="14" t="s">
        <v>79</v>
      </c>
      <c r="AY151" s="214" t="s">
        <v>136</v>
      </c>
    </row>
    <row r="152" spans="1:65" s="2" customFormat="1" ht="16.5" customHeight="1">
      <c r="A152" s="36"/>
      <c r="B152" s="37"/>
      <c r="C152" s="174" t="s">
        <v>192</v>
      </c>
      <c r="D152" s="174" t="s">
        <v>141</v>
      </c>
      <c r="E152" s="175" t="s">
        <v>193</v>
      </c>
      <c r="F152" s="176" t="s">
        <v>194</v>
      </c>
      <c r="G152" s="177" t="s">
        <v>144</v>
      </c>
      <c r="H152" s="178">
        <v>268.003</v>
      </c>
      <c r="I152" s="179"/>
      <c r="J152" s="180">
        <f>ROUND(I152*H152,1)</f>
        <v>0</v>
      </c>
      <c r="K152" s="176" t="s">
        <v>145</v>
      </c>
      <c r="L152" s="41"/>
      <c r="M152" s="181" t="s">
        <v>18</v>
      </c>
      <c r="N152" s="182" t="s">
        <v>42</v>
      </c>
      <c r="O152" s="66"/>
      <c r="P152" s="183">
        <f>O152*H152</f>
        <v>0</v>
      </c>
      <c r="Q152" s="183">
        <v>0.003</v>
      </c>
      <c r="R152" s="183">
        <f>Q152*H152</f>
        <v>0.804009</v>
      </c>
      <c r="S152" s="183">
        <v>0</v>
      </c>
      <c r="T152" s="183">
        <f>S152*H152</f>
        <v>0</v>
      </c>
      <c r="U152" s="184" t="s">
        <v>18</v>
      </c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5" t="s">
        <v>146</v>
      </c>
      <c r="AT152" s="185" t="s">
        <v>141</v>
      </c>
      <c r="AU152" s="185" t="s">
        <v>137</v>
      </c>
      <c r="AY152" s="19" t="s">
        <v>136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9" t="s">
        <v>79</v>
      </c>
      <c r="BK152" s="186">
        <f>ROUND(I152*H152,1)</f>
        <v>0</v>
      </c>
      <c r="BL152" s="19" t="s">
        <v>146</v>
      </c>
      <c r="BM152" s="185" t="s">
        <v>195</v>
      </c>
    </row>
    <row r="153" spans="1:47" s="2" customFormat="1" ht="11.25">
      <c r="A153" s="36"/>
      <c r="B153" s="37"/>
      <c r="C153" s="38"/>
      <c r="D153" s="187" t="s">
        <v>148</v>
      </c>
      <c r="E153" s="38"/>
      <c r="F153" s="188" t="s">
        <v>196</v>
      </c>
      <c r="G153" s="38"/>
      <c r="H153" s="38"/>
      <c r="I153" s="189"/>
      <c r="J153" s="38"/>
      <c r="K153" s="38"/>
      <c r="L153" s="41"/>
      <c r="M153" s="190"/>
      <c r="N153" s="191"/>
      <c r="O153" s="66"/>
      <c r="P153" s="66"/>
      <c r="Q153" s="66"/>
      <c r="R153" s="66"/>
      <c r="S153" s="66"/>
      <c r="T153" s="66"/>
      <c r="U153" s="67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148</v>
      </c>
      <c r="AU153" s="19" t="s">
        <v>137</v>
      </c>
    </row>
    <row r="154" spans="2:63" s="12" customFormat="1" ht="20.85" customHeight="1">
      <c r="B154" s="158"/>
      <c r="C154" s="159"/>
      <c r="D154" s="160" t="s">
        <v>70</v>
      </c>
      <c r="E154" s="172" t="s">
        <v>197</v>
      </c>
      <c r="F154" s="172" t="s">
        <v>198</v>
      </c>
      <c r="G154" s="159"/>
      <c r="H154" s="159"/>
      <c r="I154" s="162"/>
      <c r="J154" s="173">
        <f>BK154</f>
        <v>0</v>
      </c>
      <c r="K154" s="159"/>
      <c r="L154" s="164"/>
      <c r="M154" s="165"/>
      <c r="N154" s="166"/>
      <c r="O154" s="166"/>
      <c r="P154" s="167">
        <f>SUM(P155:P169)</f>
        <v>0</v>
      </c>
      <c r="Q154" s="166"/>
      <c r="R154" s="167">
        <f>SUM(R155:R169)</f>
        <v>0.7751114800000001</v>
      </c>
      <c r="S154" s="166"/>
      <c r="T154" s="167">
        <f>SUM(T155:T169)</f>
        <v>0</v>
      </c>
      <c r="U154" s="168"/>
      <c r="AR154" s="169" t="s">
        <v>79</v>
      </c>
      <c r="AT154" s="170" t="s">
        <v>70</v>
      </c>
      <c r="AU154" s="170" t="s">
        <v>81</v>
      </c>
      <c r="AY154" s="169" t="s">
        <v>136</v>
      </c>
      <c r="BK154" s="171">
        <f>SUM(BK155:BK169)</f>
        <v>0</v>
      </c>
    </row>
    <row r="155" spans="1:65" s="2" customFormat="1" ht="24.2" customHeight="1">
      <c r="A155" s="36"/>
      <c r="B155" s="37"/>
      <c r="C155" s="174" t="s">
        <v>154</v>
      </c>
      <c r="D155" s="174" t="s">
        <v>141</v>
      </c>
      <c r="E155" s="175" t="s">
        <v>199</v>
      </c>
      <c r="F155" s="176" t="s">
        <v>200</v>
      </c>
      <c r="G155" s="177" t="s">
        <v>144</v>
      </c>
      <c r="H155" s="178">
        <v>24.638</v>
      </c>
      <c r="I155" s="179"/>
      <c r="J155" s="180">
        <f>ROUND(I155*H155,1)</f>
        <v>0</v>
      </c>
      <c r="K155" s="176" t="s">
        <v>145</v>
      </c>
      <c r="L155" s="41"/>
      <c r="M155" s="181" t="s">
        <v>18</v>
      </c>
      <c r="N155" s="182" t="s">
        <v>42</v>
      </c>
      <c r="O155" s="66"/>
      <c r="P155" s="183">
        <f>O155*H155</f>
        <v>0</v>
      </c>
      <c r="Q155" s="183">
        <v>0.0282</v>
      </c>
      <c r="R155" s="183">
        <f>Q155*H155</f>
        <v>0.6947916000000001</v>
      </c>
      <c r="S155" s="183">
        <v>0</v>
      </c>
      <c r="T155" s="183">
        <f>S155*H155</f>
        <v>0</v>
      </c>
      <c r="U155" s="184" t="s">
        <v>18</v>
      </c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5" t="s">
        <v>146</v>
      </c>
      <c r="AT155" s="185" t="s">
        <v>141</v>
      </c>
      <c r="AU155" s="185" t="s">
        <v>137</v>
      </c>
      <c r="AY155" s="19" t="s">
        <v>136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9" t="s">
        <v>79</v>
      </c>
      <c r="BK155" s="186">
        <f>ROUND(I155*H155,1)</f>
        <v>0</v>
      </c>
      <c r="BL155" s="19" t="s">
        <v>146</v>
      </c>
      <c r="BM155" s="185" t="s">
        <v>201</v>
      </c>
    </row>
    <row r="156" spans="1:47" s="2" customFormat="1" ht="11.25">
      <c r="A156" s="36"/>
      <c r="B156" s="37"/>
      <c r="C156" s="38"/>
      <c r="D156" s="187" t="s">
        <v>148</v>
      </c>
      <c r="E156" s="38"/>
      <c r="F156" s="188" t="s">
        <v>202</v>
      </c>
      <c r="G156" s="38"/>
      <c r="H156" s="38"/>
      <c r="I156" s="189"/>
      <c r="J156" s="38"/>
      <c r="K156" s="38"/>
      <c r="L156" s="41"/>
      <c r="M156" s="190"/>
      <c r="N156" s="191"/>
      <c r="O156" s="66"/>
      <c r="P156" s="66"/>
      <c r="Q156" s="66"/>
      <c r="R156" s="66"/>
      <c r="S156" s="66"/>
      <c r="T156" s="66"/>
      <c r="U156" s="67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148</v>
      </c>
      <c r="AU156" s="19" t="s">
        <v>137</v>
      </c>
    </row>
    <row r="157" spans="2:51" s="13" customFormat="1" ht="11.25">
      <c r="B157" s="192"/>
      <c r="C157" s="193"/>
      <c r="D157" s="194" t="s">
        <v>150</v>
      </c>
      <c r="E157" s="195" t="s">
        <v>18</v>
      </c>
      <c r="F157" s="196" t="s">
        <v>203</v>
      </c>
      <c r="G157" s="193"/>
      <c r="H157" s="197">
        <v>24.638</v>
      </c>
      <c r="I157" s="198"/>
      <c r="J157" s="193"/>
      <c r="K157" s="193"/>
      <c r="L157" s="199"/>
      <c r="M157" s="200"/>
      <c r="N157" s="201"/>
      <c r="O157" s="201"/>
      <c r="P157" s="201"/>
      <c r="Q157" s="201"/>
      <c r="R157" s="201"/>
      <c r="S157" s="201"/>
      <c r="T157" s="201"/>
      <c r="U157" s="202"/>
      <c r="AT157" s="203" t="s">
        <v>150</v>
      </c>
      <c r="AU157" s="203" t="s">
        <v>137</v>
      </c>
      <c r="AV157" s="13" t="s">
        <v>81</v>
      </c>
      <c r="AW157" s="13" t="s">
        <v>32</v>
      </c>
      <c r="AX157" s="13" t="s">
        <v>71</v>
      </c>
      <c r="AY157" s="203" t="s">
        <v>136</v>
      </c>
    </row>
    <row r="158" spans="2:51" s="15" customFormat="1" ht="11.25">
      <c r="B158" s="215"/>
      <c r="C158" s="216"/>
      <c r="D158" s="194" t="s">
        <v>150</v>
      </c>
      <c r="E158" s="217" t="s">
        <v>18</v>
      </c>
      <c r="F158" s="218" t="s">
        <v>204</v>
      </c>
      <c r="G158" s="216"/>
      <c r="H158" s="219">
        <v>24.638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3"/>
      <c r="U158" s="224"/>
      <c r="AT158" s="225" t="s">
        <v>150</v>
      </c>
      <c r="AU158" s="225" t="s">
        <v>137</v>
      </c>
      <c r="AV158" s="15" t="s">
        <v>137</v>
      </c>
      <c r="AW158" s="15" t="s">
        <v>32</v>
      </c>
      <c r="AX158" s="15" t="s">
        <v>71</v>
      </c>
      <c r="AY158" s="225" t="s">
        <v>136</v>
      </c>
    </row>
    <row r="159" spans="2:51" s="14" customFormat="1" ht="11.25">
      <c r="B159" s="204"/>
      <c r="C159" s="205"/>
      <c r="D159" s="194" t="s">
        <v>150</v>
      </c>
      <c r="E159" s="206" t="s">
        <v>18</v>
      </c>
      <c r="F159" s="207" t="s">
        <v>183</v>
      </c>
      <c r="G159" s="205"/>
      <c r="H159" s="208">
        <v>24.638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2"/>
      <c r="U159" s="213"/>
      <c r="AT159" s="214" t="s">
        <v>150</v>
      </c>
      <c r="AU159" s="214" t="s">
        <v>137</v>
      </c>
      <c r="AV159" s="14" t="s">
        <v>146</v>
      </c>
      <c r="AW159" s="14" t="s">
        <v>32</v>
      </c>
      <c r="AX159" s="14" t="s">
        <v>79</v>
      </c>
      <c r="AY159" s="214" t="s">
        <v>136</v>
      </c>
    </row>
    <row r="160" spans="1:65" s="2" customFormat="1" ht="16.5" customHeight="1">
      <c r="A160" s="36"/>
      <c r="B160" s="37"/>
      <c r="C160" s="174" t="s">
        <v>205</v>
      </c>
      <c r="D160" s="174" t="s">
        <v>141</v>
      </c>
      <c r="E160" s="175" t="s">
        <v>206</v>
      </c>
      <c r="F160" s="176" t="s">
        <v>207</v>
      </c>
      <c r="G160" s="177" t="s">
        <v>144</v>
      </c>
      <c r="H160" s="178">
        <v>24.638</v>
      </c>
      <c r="I160" s="179"/>
      <c r="J160" s="180">
        <f>ROUND(I160*H160,1)</f>
        <v>0</v>
      </c>
      <c r="K160" s="176" t="s">
        <v>145</v>
      </c>
      <c r="L160" s="41"/>
      <c r="M160" s="181" t="s">
        <v>18</v>
      </c>
      <c r="N160" s="182" t="s">
        <v>42</v>
      </c>
      <c r="O160" s="66"/>
      <c r="P160" s="183">
        <f>O160*H160</f>
        <v>0</v>
      </c>
      <c r="Q160" s="183">
        <v>0.00026</v>
      </c>
      <c r="R160" s="183">
        <f>Q160*H160</f>
        <v>0.00640588</v>
      </c>
      <c r="S160" s="183">
        <v>0</v>
      </c>
      <c r="T160" s="183">
        <f>S160*H160</f>
        <v>0</v>
      </c>
      <c r="U160" s="184" t="s">
        <v>18</v>
      </c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5" t="s">
        <v>146</v>
      </c>
      <c r="AT160" s="185" t="s">
        <v>141</v>
      </c>
      <c r="AU160" s="185" t="s">
        <v>137</v>
      </c>
      <c r="AY160" s="19" t="s">
        <v>136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9" t="s">
        <v>79</v>
      </c>
      <c r="BK160" s="186">
        <f>ROUND(I160*H160,1)</f>
        <v>0</v>
      </c>
      <c r="BL160" s="19" t="s">
        <v>146</v>
      </c>
      <c r="BM160" s="185" t="s">
        <v>208</v>
      </c>
    </row>
    <row r="161" spans="1:47" s="2" customFormat="1" ht="11.25">
      <c r="A161" s="36"/>
      <c r="B161" s="37"/>
      <c r="C161" s="38"/>
      <c r="D161" s="187" t="s">
        <v>148</v>
      </c>
      <c r="E161" s="38"/>
      <c r="F161" s="188" t="s">
        <v>209</v>
      </c>
      <c r="G161" s="38"/>
      <c r="H161" s="38"/>
      <c r="I161" s="189"/>
      <c r="J161" s="38"/>
      <c r="K161" s="38"/>
      <c r="L161" s="41"/>
      <c r="M161" s="190"/>
      <c r="N161" s="191"/>
      <c r="O161" s="66"/>
      <c r="P161" s="66"/>
      <c r="Q161" s="66"/>
      <c r="R161" s="66"/>
      <c r="S161" s="66"/>
      <c r="T161" s="66"/>
      <c r="U161" s="67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148</v>
      </c>
      <c r="AU161" s="19" t="s">
        <v>137</v>
      </c>
    </row>
    <row r="162" spans="2:51" s="13" customFormat="1" ht="11.25">
      <c r="B162" s="192"/>
      <c r="C162" s="193"/>
      <c r="D162" s="194" t="s">
        <v>150</v>
      </c>
      <c r="E162" s="195" t="s">
        <v>18</v>
      </c>
      <c r="F162" s="196" t="s">
        <v>203</v>
      </c>
      <c r="G162" s="193"/>
      <c r="H162" s="197">
        <v>24.638</v>
      </c>
      <c r="I162" s="198"/>
      <c r="J162" s="193"/>
      <c r="K162" s="193"/>
      <c r="L162" s="199"/>
      <c r="M162" s="200"/>
      <c r="N162" s="201"/>
      <c r="O162" s="201"/>
      <c r="P162" s="201"/>
      <c r="Q162" s="201"/>
      <c r="R162" s="201"/>
      <c r="S162" s="201"/>
      <c r="T162" s="201"/>
      <c r="U162" s="202"/>
      <c r="AT162" s="203" t="s">
        <v>150</v>
      </c>
      <c r="AU162" s="203" t="s">
        <v>137</v>
      </c>
      <c r="AV162" s="13" t="s">
        <v>81</v>
      </c>
      <c r="AW162" s="13" t="s">
        <v>32</v>
      </c>
      <c r="AX162" s="13" t="s">
        <v>71</v>
      </c>
      <c r="AY162" s="203" t="s">
        <v>136</v>
      </c>
    </row>
    <row r="163" spans="2:51" s="15" customFormat="1" ht="11.25">
      <c r="B163" s="215"/>
      <c r="C163" s="216"/>
      <c r="D163" s="194" t="s">
        <v>150</v>
      </c>
      <c r="E163" s="217" t="s">
        <v>18</v>
      </c>
      <c r="F163" s="218" t="s">
        <v>204</v>
      </c>
      <c r="G163" s="216"/>
      <c r="H163" s="219">
        <v>24.638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3"/>
      <c r="U163" s="224"/>
      <c r="AT163" s="225" t="s">
        <v>150</v>
      </c>
      <c r="AU163" s="225" t="s">
        <v>137</v>
      </c>
      <c r="AV163" s="15" t="s">
        <v>137</v>
      </c>
      <c r="AW163" s="15" t="s">
        <v>32</v>
      </c>
      <c r="AX163" s="15" t="s">
        <v>71</v>
      </c>
      <c r="AY163" s="225" t="s">
        <v>136</v>
      </c>
    </row>
    <row r="164" spans="2:51" s="14" customFormat="1" ht="11.25">
      <c r="B164" s="204"/>
      <c r="C164" s="205"/>
      <c r="D164" s="194" t="s">
        <v>150</v>
      </c>
      <c r="E164" s="206" t="s">
        <v>18</v>
      </c>
      <c r="F164" s="207" t="s">
        <v>183</v>
      </c>
      <c r="G164" s="205"/>
      <c r="H164" s="208">
        <v>24.638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2"/>
      <c r="U164" s="213"/>
      <c r="AT164" s="214" t="s">
        <v>150</v>
      </c>
      <c r="AU164" s="214" t="s">
        <v>137</v>
      </c>
      <c r="AV164" s="14" t="s">
        <v>146</v>
      </c>
      <c r="AW164" s="14" t="s">
        <v>32</v>
      </c>
      <c r="AX164" s="14" t="s">
        <v>79</v>
      </c>
      <c r="AY164" s="214" t="s">
        <v>136</v>
      </c>
    </row>
    <row r="165" spans="1:65" s="2" customFormat="1" ht="21.75" customHeight="1">
      <c r="A165" s="36"/>
      <c r="B165" s="37"/>
      <c r="C165" s="174" t="s">
        <v>210</v>
      </c>
      <c r="D165" s="174" t="s">
        <v>141</v>
      </c>
      <c r="E165" s="175" t="s">
        <v>211</v>
      </c>
      <c r="F165" s="176" t="s">
        <v>212</v>
      </c>
      <c r="G165" s="177" t="s">
        <v>144</v>
      </c>
      <c r="H165" s="178">
        <v>24.638</v>
      </c>
      <c r="I165" s="179"/>
      <c r="J165" s="180">
        <f>ROUND(I165*H165,1)</f>
        <v>0</v>
      </c>
      <c r="K165" s="176" t="s">
        <v>145</v>
      </c>
      <c r="L165" s="41"/>
      <c r="M165" s="181" t="s">
        <v>18</v>
      </c>
      <c r="N165" s="182" t="s">
        <v>42</v>
      </c>
      <c r="O165" s="66"/>
      <c r="P165" s="183">
        <f>O165*H165</f>
        <v>0</v>
      </c>
      <c r="Q165" s="183">
        <v>0.003</v>
      </c>
      <c r="R165" s="183">
        <f>Q165*H165</f>
        <v>0.07391400000000001</v>
      </c>
      <c r="S165" s="183">
        <v>0</v>
      </c>
      <c r="T165" s="183">
        <f>S165*H165</f>
        <v>0</v>
      </c>
      <c r="U165" s="184" t="s">
        <v>18</v>
      </c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5" t="s">
        <v>146</v>
      </c>
      <c r="AT165" s="185" t="s">
        <v>141</v>
      </c>
      <c r="AU165" s="185" t="s">
        <v>137</v>
      </c>
      <c r="AY165" s="19" t="s">
        <v>136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9" t="s">
        <v>79</v>
      </c>
      <c r="BK165" s="186">
        <f>ROUND(I165*H165,1)</f>
        <v>0</v>
      </c>
      <c r="BL165" s="19" t="s">
        <v>146</v>
      </c>
      <c r="BM165" s="185" t="s">
        <v>213</v>
      </c>
    </row>
    <row r="166" spans="1:47" s="2" customFormat="1" ht="11.25">
      <c r="A166" s="36"/>
      <c r="B166" s="37"/>
      <c r="C166" s="38"/>
      <c r="D166" s="187" t="s">
        <v>148</v>
      </c>
      <c r="E166" s="38"/>
      <c r="F166" s="188" t="s">
        <v>214</v>
      </c>
      <c r="G166" s="38"/>
      <c r="H166" s="38"/>
      <c r="I166" s="189"/>
      <c r="J166" s="38"/>
      <c r="K166" s="38"/>
      <c r="L166" s="41"/>
      <c r="M166" s="190"/>
      <c r="N166" s="191"/>
      <c r="O166" s="66"/>
      <c r="P166" s="66"/>
      <c r="Q166" s="66"/>
      <c r="R166" s="66"/>
      <c r="S166" s="66"/>
      <c r="T166" s="66"/>
      <c r="U166" s="67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148</v>
      </c>
      <c r="AU166" s="19" t="s">
        <v>137</v>
      </c>
    </row>
    <row r="167" spans="2:51" s="13" customFormat="1" ht="11.25">
      <c r="B167" s="192"/>
      <c r="C167" s="193"/>
      <c r="D167" s="194" t="s">
        <v>150</v>
      </c>
      <c r="E167" s="195" t="s">
        <v>18</v>
      </c>
      <c r="F167" s="196" t="s">
        <v>203</v>
      </c>
      <c r="G167" s="193"/>
      <c r="H167" s="197">
        <v>24.638</v>
      </c>
      <c r="I167" s="198"/>
      <c r="J167" s="193"/>
      <c r="K167" s="193"/>
      <c r="L167" s="199"/>
      <c r="M167" s="200"/>
      <c r="N167" s="201"/>
      <c r="O167" s="201"/>
      <c r="P167" s="201"/>
      <c r="Q167" s="201"/>
      <c r="R167" s="201"/>
      <c r="S167" s="201"/>
      <c r="T167" s="201"/>
      <c r="U167" s="202"/>
      <c r="AT167" s="203" t="s">
        <v>150</v>
      </c>
      <c r="AU167" s="203" t="s">
        <v>137</v>
      </c>
      <c r="AV167" s="13" t="s">
        <v>81</v>
      </c>
      <c r="AW167" s="13" t="s">
        <v>32</v>
      </c>
      <c r="AX167" s="13" t="s">
        <v>71</v>
      </c>
      <c r="AY167" s="203" t="s">
        <v>136</v>
      </c>
    </row>
    <row r="168" spans="2:51" s="15" customFormat="1" ht="11.25">
      <c r="B168" s="215"/>
      <c r="C168" s="216"/>
      <c r="D168" s="194" t="s">
        <v>150</v>
      </c>
      <c r="E168" s="217" t="s">
        <v>18</v>
      </c>
      <c r="F168" s="218" t="s">
        <v>182</v>
      </c>
      <c r="G168" s="216"/>
      <c r="H168" s="219">
        <v>24.638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3"/>
      <c r="U168" s="224"/>
      <c r="AT168" s="225" t="s">
        <v>150</v>
      </c>
      <c r="AU168" s="225" t="s">
        <v>137</v>
      </c>
      <c r="AV168" s="15" t="s">
        <v>137</v>
      </c>
      <c r="AW168" s="15" t="s">
        <v>32</v>
      </c>
      <c r="AX168" s="15" t="s">
        <v>71</v>
      </c>
      <c r="AY168" s="225" t="s">
        <v>136</v>
      </c>
    </row>
    <row r="169" spans="2:51" s="14" customFormat="1" ht="11.25">
      <c r="B169" s="204"/>
      <c r="C169" s="205"/>
      <c r="D169" s="194" t="s">
        <v>150</v>
      </c>
      <c r="E169" s="206" t="s">
        <v>18</v>
      </c>
      <c r="F169" s="207" t="s">
        <v>183</v>
      </c>
      <c r="G169" s="205"/>
      <c r="H169" s="208">
        <v>24.638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2"/>
      <c r="U169" s="213"/>
      <c r="AT169" s="214" t="s">
        <v>150</v>
      </c>
      <c r="AU169" s="214" t="s">
        <v>137</v>
      </c>
      <c r="AV169" s="14" t="s">
        <v>146</v>
      </c>
      <c r="AW169" s="14" t="s">
        <v>32</v>
      </c>
      <c r="AX169" s="14" t="s">
        <v>79</v>
      </c>
      <c r="AY169" s="214" t="s">
        <v>136</v>
      </c>
    </row>
    <row r="170" spans="2:63" s="12" customFormat="1" ht="22.9" customHeight="1">
      <c r="B170" s="158"/>
      <c r="C170" s="159"/>
      <c r="D170" s="160" t="s">
        <v>70</v>
      </c>
      <c r="E170" s="172" t="s">
        <v>215</v>
      </c>
      <c r="F170" s="172" t="s">
        <v>216</v>
      </c>
      <c r="G170" s="159"/>
      <c r="H170" s="159"/>
      <c r="I170" s="162"/>
      <c r="J170" s="173">
        <f>BK170</f>
        <v>0</v>
      </c>
      <c r="K170" s="159"/>
      <c r="L170" s="164"/>
      <c r="M170" s="165"/>
      <c r="N170" s="166"/>
      <c r="O170" s="166"/>
      <c r="P170" s="167">
        <f>P171+P196+P218</f>
        <v>0</v>
      </c>
      <c r="Q170" s="166"/>
      <c r="R170" s="167">
        <f>R171+R196+R218</f>
        <v>0.3598368</v>
      </c>
      <c r="S170" s="166"/>
      <c r="T170" s="167">
        <f>T171+T196+T218</f>
        <v>11.93816996</v>
      </c>
      <c r="U170" s="168"/>
      <c r="AR170" s="169" t="s">
        <v>79</v>
      </c>
      <c r="AT170" s="170" t="s">
        <v>70</v>
      </c>
      <c r="AU170" s="170" t="s">
        <v>79</v>
      </c>
      <c r="AY170" s="169" t="s">
        <v>136</v>
      </c>
      <c r="BK170" s="171">
        <f>BK171+BK196+BK218</f>
        <v>0</v>
      </c>
    </row>
    <row r="171" spans="2:63" s="12" customFormat="1" ht="20.85" customHeight="1">
      <c r="B171" s="158"/>
      <c r="C171" s="159"/>
      <c r="D171" s="160" t="s">
        <v>70</v>
      </c>
      <c r="E171" s="172" t="s">
        <v>217</v>
      </c>
      <c r="F171" s="172" t="s">
        <v>218</v>
      </c>
      <c r="G171" s="159"/>
      <c r="H171" s="159"/>
      <c r="I171" s="162"/>
      <c r="J171" s="173">
        <f>BK171</f>
        <v>0</v>
      </c>
      <c r="K171" s="159"/>
      <c r="L171" s="164"/>
      <c r="M171" s="165"/>
      <c r="N171" s="166"/>
      <c r="O171" s="166"/>
      <c r="P171" s="167">
        <f>SUM(P172:P195)</f>
        <v>0</v>
      </c>
      <c r="Q171" s="166"/>
      <c r="R171" s="167">
        <f>SUM(R172:R195)</f>
        <v>0</v>
      </c>
      <c r="S171" s="166"/>
      <c r="T171" s="167">
        <f>SUM(T172:T195)</f>
        <v>0</v>
      </c>
      <c r="U171" s="168"/>
      <c r="AR171" s="169" t="s">
        <v>79</v>
      </c>
      <c r="AT171" s="170" t="s">
        <v>70</v>
      </c>
      <c r="AU171" s="170" t="s">
        <v>81</v>
      </c>
      <c r="AY171" s="169" t="s">
        <v>136</v>
      </c>
      <c r="BK171" s="171">
        <f>SUM(BK172:BK195)</f>
        <v>0</v>
      </c>
    </row>
    <row r="172" spans="1:65" s="2" customFormat="1" ht="24.2" customHeight="1">
      <c r="A172" s="36"/>
      <c r="B172" s="37"/>
      <c r="C172" s="174" t="s">
        <v>215</v>
      </c>
      <c r="D172" s="174" t="s">
        <v>141</v>
      </c>
      <c r="E172" s="175" t="s">
        <v>219</v>
      </c>
      <c r="F172" s="176" t="s">
        <v>220</v>
      </c>
      <c r="G172" s="177" t="s">
        <v>144</v>
      </c>
      <c r="H172" s="178">
        <v>253</v>
      </c>
      <c r="I172" s="179"/>
      <c r="J172" s="180">
        <f>ROUND(I172*H172,1)</f>
        <v>0</v>
      </c>
      <c r="K172" s="176" t="s">
        <v>145</v>
      </c>
      <c r="L172" s="41"/>
      <c r="M172" s="181" t="s">
        <v>18</v>
      </c>
      <c r="N172" s="182" t="s">
        <v>42</v>
      </c>
      <c r="O172" s="66"/>
      <c r="P172" s="183">
        <f>O172*H172</f>
        <v>0</v>
      </c>
      <c r="Q172" s="183">
        <v>0</v>
      </c>
      <c r="R172" s="183">
        <f>Q172*H172</f>
        <v>0</v>
      </c>
      <c r="S172" s="183">
        <v>0</v>
      </c>
      <c r="T172" s="183">
        <f>S172*H172</f>
        <v>0</v>
      </c>
      <c r="U172" s="184" t="s">
        <v>18</v>
      </c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5" t="s">
        <v>146</v>
      </c>
      <c r="AT172" s="185" t="s">
        <v>141</v>
      </c>
      <c r="AU172" s="185" t="s">
        <v>137</v>
      </c>
      <c r="AY172" s="19" t="s">
        <v>136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9" t="s">
        <v>79</v>
      </c>
      <c r="BK172" s="186">
        <f>ROUND(I172*H172,1)</f>
        <v>0</v>
      </c>
      <c r="BL172" s="19" t="s">
        <v>146</v>
      </c>
      <c r="BM172" s="185" t="s">
        <v>221</v>
      </c>
    </row>
    <row r="173" spans="1:47" s="2" customFormat="1" ht="11.25">
      <c r="A173" s="36"/>
      <c r="B173" s="37"/>
      <c r="C173" s="38"/>
      <c r="D173" s="187" t="s">
        <v>148</v>
      </c>
      <c r="E173" s="38"/>
      <c r="F173" s="188" t="s">
        <v>222</v>
      </c>
      <c r="G173" s="38"/>
      <c r="H173" s="38"/>
      <c r="I173" s="189"/>
      <c r="J173" s="38"/>
      <c r="K173" s="38"/>
      <c r="L173" s="41"/>
      <c r="M173" s="190"/>
      <c r="N173" s="191"/>
      <c r="O173" s="66"/>
      <c r="P173" s="66"/>
      <c r="Q173" s="66"/>
      <c r="R173" s="66"/>
      <c r="S173" s="66"/>
      <c r="T173" s="66"/>
      <c r="U173" s="67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148</v>
      </c>
      <c r="AU173" s="19" t="s">
        <v>137</v>
      </c>
    </row>
    <row r="174" spans="2:51" s="13" customFormat="1" ht="11.25">
      <c r="B174" s="192"/>
      <c r="C174" s="193"/>
      <c r="D174" s="194" t="s">
        <v>150</v>
      </c>
      <c r="E174" s="195" t="s">
        <v>18</v>
      </c>
      <c r="F174" s="196" t="s">
        <v>223</v>
      </c>
      <c r="G174" s="193"/>
      <c r="H174" s="197">
        <v>253</v>
      </c>
      <c r="I174" s="198"/>
      <c r="J174" s="193"/>
      <c r="K174" s="193"/>
      <c r="L174" s="199"/>
      <c r="M174" s="200"/>
      <c r="N174" s="201"/>
      <c r="O174" s="201"/>
      <c r="P174" s="201"/>
      <c r="Q174" s="201"/>
      <c r="R174" s="201"/>
      <c r="S174" s="201"/>
      <c r="T174" s="201"/>
      <c r="U174" s="202"/>
      <c r="AT174" s="203" t="s">
        <v>150</v>
      </c>
      <c r="AU174" s="203" t="s">
        <v>137</v>
      </c>
      <c r="AV174" s="13" t="s">
        <v>81</v>
      </c>
      <c r="AW174" s="13" t="s">
        <v>32</v>
      </c>
      <c r="AX174" s="13" t="s">
        <v>79</v>
      </c>
      <c r="AY174" s="203" t="s">
        <v>136</v>
      </c>
    </row>
    <row r="175" spans="1:65" s="2" customFormat="1" ht="24.2" customHeight="1">
      <c r="A175" s="36"/>
      <c r="B175" s="37"/>
      <c r="C175" s="174" t="s">
        <v>224</v>
      </c>
      <c r="D175" s="174" t="s">
        <v>141</v>
      </c>
      <c r="E175" s="175" t="s">
        <v>225</v>
      </c>
      <c r="F175" s="176" t="s">
        <v>226</v>
      </c>
      <c r="G175" s="177" t="s">
        <v>144</v>
      </c>
      <c r="H175" s="178">
        <v>15180</v>
      </c>
      <c r="I175" s="179"/>
      <c r="J175" s="180">
        <f>ROUND(I175*H175,1)</f>
        <v>0</v>
      </c>
      <c r="K175" s="176" t="s">
        <v>145</v>
      </c>
      <c r="L175" s="41"/>
      <c r="M175" s="181" t="s">
        <v>18</v>
      </c>
      <c r="N175" s="182" t="s">
        <v>42</v>
      </c>
      <c r="O175" s="66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3">
        <f>S175*H175</f>
        <v>0</v>
      </c>
      <c r="U175" s="184" t="s">
        <v>18</v>
      </c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5" t="s">
        <v>146</v>
      </c>
      <c r="AT175" s="185" t="s">
        <v>141</v>
      </c>
      <c r="AU175" s="185" t="s">
        <v>137</v>
      </c>
      <c r="AY175" s="19" t="s">
        <v>136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9" t="s">
        <v>79</v>
      </c>
      <c r="BK175" s="186">
        <f>ROUND(I175*H175,1)</f>
        <v>0</v>
      </c>
      <c r="BL175" s="19" t="s">
        <v>146</v>
      </c>
      <c r="BM175" s="185" t="s">
        <v>227</v>
      </c>
    </row>
    <row r="176" spans="1:47" s="2" customFormat="1" ht="11.25">
      <c r="A176" s="36"/>
      <c r="B176" s="37"/>
      <c r="C176" s="38"/>
      <c r="D176" s="187" t="s">
        <v>148</v>
      </c>
      <c r="E176" s="38"/>
      <c r="F176" s="188" t="s">
        <v>228</v>
      </c>
      <c r="G176" s="38"/>
      <c r="H176" s="38"/>
      <c r="I176" s="189"/>
      <c r="J176" s="38"/>
      <c r="K176" s="38"/>
      <c r="L176" s="41"/>
      <c r="M176" s="190"/>
      <c r="N176" s="191"/>
      <c r="O176" s="66"/>
      <c r="P176" s="66"/>
      <c r="Q176" s="66"/>
      <c r="R176" s="66"/>
      <c r="S176" s="66"/>
      <c r="T176" s="66"/>
      <c r="U176" s="67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148</v>
      </c>
      <c r="AU176" s="19" t="s">
        <v>137</v>
      </c>
    </row>
    <row r="177" spans="2:51" s="13" customFormat="1" ht="11.25">
      <c r="B177" s="192"/>
      <c r="C177" s="193"/>
      <c r="D177" s="194" t="s">
        <v>150</v>
      </c>
      <c r="E177" s="195" t="s">
        <v>18</v>
      </c>
      <c r="F177" s="196" t="s">
        <v>229</v>
      </c>
      <c r="G177" s="193"/>
      <c r="H177" s="197">
        <v>15180</v>
      </c>
      <c r="I177" s="198"/>
      <c r="J177" s="193"/>
      <c r="K177" s="193"/>
      <c r="L177" s="199"/>
      <c r="M177" s="200"/>
      <c r="N177" s="201"/>
      <c r="O177" s="201"/>
      <c r="P177" s="201"/>
      <c r="Q177" s="201"/>
      <c r="R177" s="201"/>
      <c r="S177" s="201"/>
      <c r="T177" s="201"/>
      <c r="U177" s="202"/>
      <c r="AT177" s="203" t="s">
        <v>150</v>
      </c>
      <c r="AU177" s="203" t="s">
        <v>137</v>
      </c>
      <c r="AV177" s="13" t="s">
        <v>81</v>
      </c>
      <c r="AW177" s="13" t="s">
        <v>32</v>
      </c>
      <c r="AX177" s="13" t="s">
        <v>79</v>
      </c>
      <c r="AY177" s="203" t="s">
        <v>136</v>
      </c>
    </row>
    <row r="178" spans="1:65" s="2" customFormat="1" ht="24.2" customHeight="1">
      <c r="A178" s="36"/>
      <c r="B178" s="37"/>
      <c r="C178" s="174" t="s">
        <v>230</v>
      </c>
      <c r="D178" s="174" t="s">
        <v>141</v>
      </c>
      <c r="E178" s="175" t="s">
        <v>231</v>
      </c>
      <c r="F178" s="176" t="s">
        <v>232</v>
      </c>
      <c r="G178" s="177" t="s">
        <v>144</v>
      </c>
      <c r="H178" s="178">
        <v>253</v>
      </c>
      <c r="I178" s="179"/>
      <c r="J178" s="180">
        <f>ROUND(I178*H178,1)</f>
        <v>0</v>
      </c>
      <c r="K178" s="176" t="s">
        <v>145</v>
      </c>
      <c r="L178" s="41"/>
      <c r="M178" s="181" t="s">
        <v>18</v>
      </c>
      <c r="N178" s="182" t="s">
        <v>42</v>
      </c>
      <c r="O178" s="66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3">
        <f>S178*H178</f>
        <v>0</v>
      </c>
      <c r="U178" s="184" t="s">
        <v>18</v>
      </c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5" t="s">
        <v>146</v>
      </c>
      <c r="AT178" s="185" t="s">
        <v>141</v>
      </c>
      <c r="AU178" s="185" t="s">
        <v>137</v>
      </c>
      <c r="AY178" s="19" t="s">
        <v>136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9" t="s">
        <v>79</v>
      </c>
      <c r="BK178" s="186">
        <f>ROUND(I178*H178,1)</f>
        <v>0</v>
      </c>
      <c r="BL178" s="19" t="s">
        <v>146</v>
      </c>
      <c r="BM178" s="185" t="s">
        <v>233</v>
      </c>
    </row>
    <row r="179" spans="1:47" s="2" customFormat="1" ht="11.25">
      <c r="A179" s="36"/>
      <c r="B179" s="37"/>
      <c r="C179" s="38"/>
      <c r="D179" s="187" t="s">
        <v>148</v>
      </c>
      <c r="E179" s="38"/>
      <c r="F179" s="188" t="s">
        <v>234</v>
      </c>
      <c r="G179" s="38"/>
      <c r="H179" s="38"/>
      <c r="I179" s="189"/>
      <c r="J179" s="38"/>
      <c r="K179" s="38"/>
      <c r="L179" s="41"/>
      <c r="M179" s="190"/>
      <c r="N179" s="191"/>
      <c r="O179" s="66"/>
      <c r="P179" s="66"/>
      <c r="Q179" s="66"/>
      <c r="R179" s="66"/>
      <c r="S179" s="66"/>
      <c r="T179" s="66"/>
      <c r="U179" s="67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148</v>
      </c>
      <c r="AU179" s="19" t="s">
        <v>137</v>
      </c>
    </row>
    <row r="180" spans="1:65" s="2" customFormat="1" ht="24.2" customHeight="1">
      <c r="A180" s="36"/>
      <c r="B180" s="37"/>
      <c r="C180" s="174" t="s">
        <v>235</v>
      </c>
      <c r="D180" s="174" t="s">
        <v>141</v>
      </c>
      <c r="E180" s="175" t="s">
        <v>236</v>
      </c>
      <c r="F180" s="176" t="s">
        <v>237</v>
      </c>
      <c r="G180" s="177" t="s">
        <v>238</v>
      </c>
      <c r="H180" s="178">
        <v>1</v>
      </c>
      <c r="I180" s="179"/>
      <c r="J180" s="180">
        <f>ROUND(I180*H180,1)</f>
        <v>0</v>
      </c>
      <c r="K180" s="176" t="s">
        <v>145</v>
      </c>
      <c r="L180" s="41"/>
      <c r="M180" s="181" t="s">
        <v>18</v>
      </c>
      <c r="N180" s="182" t="s">
        <v>42</v>
      </c>
      <c r="O180" s="66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3">
        <f>S180*H180</f>
        <v>0</v>
      </c>
      <c r="U180" s="184" t="s">
        <v>18</v>
      </c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5" t="s">
        <v>146</v>
      </c>
      <c r="AT180" s="185" t="s">
        <v>141</v>
      </c>
      <c r="AU180" s="185" t="s">
        <v>137</v>
      </c>
      <c r="AY180" s="19" t="s">
        <v>136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9" t="s">
        <v>79</v>
      </c>
      <c r="BK180" s="186">
        <f>ROUND(I180*H180,1)</f>
        <v>0</v>
      </c>
      <c r="BL180" s="19" t="s">
        <v>146</v>
      </c>
      <c r="BM180" s="185" t="s">
        <v>239</v>
      </c>
    </row>
    <row r="181" spans="1:47" s="2" customFormat="1" ht="11.25">
      <c r="A181" s="36"/>
      <c r="B181" s="37"/>
      <c r="C181" s="38"/>
      <c r="D181" s="187" t="s">
        <v>148</v>
      </c>
      <c r="E181" s="38"/>
      <c r="F181" s="188" t="s">
        <v>240</v>
      </c>
      <c r="G181" s="38"/>
      <c r="H181" s="38"/>
      <c r="I181" s="189"/>
      <c r="J181" s="38"/>
      <c r="K181" s="38"/>
      <c r="L181" s="41"/>
      <c r="M181" s="190"/>
      <c r="N181" s="191"/>
      <c r="O181" s="66"/>
      <c r="P181" s="66"/>
      <c r="Q181" s="66"/>
      <c r="R181" s="66"/>
      <c r="S181" s="66"/>
      <c r="T181" s="66"/>
      <c r="U181" s="67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148</v>
      </c>
      <c r="AU181" s="19" t="s">
        <v>137</v>
      </c>
    </row>
    <row r="182" spans="2:51" s="13" customFormat="1" ht="11.25">
      <c r="B182" s="192"/>
      <c r="C182" s="193"/>
      <c r="D182" s="194" t="s">
        <v>150</v>
      </c>
      <c r="E182" s="195" t="s">
        <v>18</v>
      </c>
      <c r="F182" s="196" t="s">
        <v>241</v>
      </c>
      <c r="G182" s="193"/>
      <c r="H182" s="197">
        <v>1</v>
      </c>
      <c r="I182" s="198"/>
      <c r="J182" s="193"/>
      <c r="K182" s="193"/>
      <c r="L182" s="199"/>
      <c r="M182" s="200"/>
      <c r="N182" s="201"/>
      <c r="O182" s="201"/>
      <c r="P182" s="201"/>
      <c r="Q182" s="201"/>
      <c r="R182" s="201"/>
      <c r="S182" s="201"/>
      <c r="T182" s="201"/>
      <c r="U182" s="202"/>
      <c r="AT182" s="203" t="s">
        <v>150</v>
      </c>
      <c r="AU182" s="203" t="s">
        <v>137</v>
      </c>
      <c r="AV182" s="13" t="s">
        <v>81</v>
      </c>
      <c r="AW182" s="13" t="s">
        <v>32</v>
      </c>
      <c r="AX182" s="13" t="s">
        <v>79</v>
      </c>
      <c r="AY182" s="203" t="s">
        <v>136</v>
      </c>
    </row>
    <row r="183" spans="1:65" s="2" customFormat="1" ht="24.2" customHeight="1">
      <c r="A183" s="36"/>
      <c r="B183" s="37"/>
      <c r="C183" s="174" t="s">
        <v>242</v>
      </c>
      <c r="D183" s="174" t="s">
        <v>141</v>
      </c>
      <c r="E183" s="175" t="s">
        <v>243</v>
      </c>
      <c r="F183" s="176" t="s">
        <v>244</v>
      </c>
      <c r="G183" s="177" t="s">
        <v>238</v>
      </c>
      <c r="H183" s="178">
        <v>60</v>
      </c>
      <c r="I183" s="179"/>
      <c r="J183" s="180">
        <f>ROUND(I183*H183,1)</f>
        <v>0</v>
      </c>
      <c r="K183" s="176" t="s">
        <v>145</v>
      </c>
      <c r="L183" s="41"/>
      <c r="M183" s="181" t="s">
        <v>18</v>
      </c>
      <c r="N183" s="182" t="s">
        <v>42</v>
      </c>
      <c r="O183" s="66"/>
      <c r="P183" s="183">
        <f>O183*H183</f>
        <v>0</v>
      </c>
      <c r="Q183" s="183">
        <v>0</v>
      </c>
      <c r="R183" s="183">
        <f>Q183*H183</f>
        <v>0</v>
      </c>
      <c r="S183" s="183">
        <v>0</v>
      </c>
      <c r="T183" s="183">
        <f>S183*H183</f>
        <v>0</v>
      </c>
      <c r="U183" s="184" t="s">
        <v>18</v>
      </c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5" t="s">
        <v>146</v>
      </c>
      <c r="AT183" s="185" t="s">
        <v>141</v>
      </c>
      <c r="AU183" s="185" t="s">
        <v>137</v>
      </c>
      <c r="AY183" s="19" t="s">
        <v>136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9" t="s">
        <v>79</v>
      </c>
      <c r="BK183" s="186">
        <f>ROUND(I183*H183,1)</f>
        <v>0</v>
      </c>
      <c r="BL183" s="19" t="s">
        <v>146</v>
      </c>
      <c r="BM183" s="185" t="s">
        <v>245</v>
      </c>
    </row>
    <row r="184" spans="1:47" s="2" customFormat="1" ht="11.25">
      <c r="A184" s="36"/>
      <c r="B184" s="37"/>
      <c r="C184" s="38"/>
      <c r="D184" s="187" t="s">
        <v>148</v>
      </c>
      <c r="E184" s="38"/>
      <c r="F184" s="188" t="s">
        <v>246</v>
      </c>
      <c r="G184" s="38"/>
      <c r="H184" s="38"/>
      <c r="I184" s="189"/>
      <c r="J184" s="38"/>
      <c r="K184" s="38"/>
      <c r="L184" s="41"/>
      <c r="M184" s="190"/>
      <c r="N184" s="191"/>
      <c r="O184" s="66"/>
      <c r="P184" s="66"/>
      <c r="Q184" s="66"/>
      <c r="R184" s="66"/>
      <c r="S184" s="66"/>
      <c r="T184" s="66"/>
      <c r="U184" s="67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148</v>
      </c>
      <c r="AU184" s="19" t="s">
        <v>137</v>
      </c>
    </row>
    <row r="185" spans="2:51" s="13" customFormat="1" ht="11.25">
      <c r="B185" s="192"/>
      <c r="C185" s="193"/>
      <c r="D185" s="194" t="s">
        <v>150</v>
      </c>
      <c r="E185" s="195" t="s">
        <v>18</v>
      </c>
      <c r="F185" s="196" t="s">
        <v>247</v>
      </c>
      <c r="G185" s="193"/>
      <c r="H185" s="197">
        <v>60</v>
      </c>
      <c r="I185" s="198"/>
      <c r="J185" s="193"/>
      <c r="K185" s="193"/>
      <c r="L185" s="199"/>
      <c r="M185" s="200"/>
      <c r="N185" s="201"/>
      <c r="O185" s="201"/>
      <c r="P185" s="201"/>
      <c r="Q185" s="201"/>
      <c r="R185" s="201"/>
      <c r="S185" s="201"/>
      <c r="T185" s="201"/>
      <c r="U185" s="202"/>
      <c r="AT185" s="203" t="s">
        <v>150</v>
      </c>
      <c r="AU185" s="203" t="s">
        <v>137</v>
      </c>
      <c r="AV185" s="13" t="s">
        <v>81</v>
      </c>
      <c r="AW185" s="13" t="s">
        <v>32</v>
      </c>
      <c r="AX185" s="13" t="s">
        <v>79</v>
      </c>
      <c r="AY185" s="203" t="s">
        <v>136</v>
      </c>
    </row>
    <row r="186" spans="1:65" s="2" customFormat="1" ht="24.2" customHeight="1">
      <c r="A186" s="36"/>
      <c r="B186" s="37"/>
      <c r="C186" s="174" t="s">
        <v>248</v>
      </c>
      <c r="D186" s="174" t="s">
        <v>141</v>
      </c>
      <c r="E186" s="175" t="s">
        <v>249</v>
      </c>
      <c r="F186" s="176" t="s">
        <v>250</v>
      </c>
      <c r="G186" s="177" t="s">
        <v>238</v>
      </c>
      <c r="H186" s="178">
        <v>1</v>
      </c>
      <c r="I186" s="179"/>
      <c r="J186" s="180">
        <f>ROUND(I186*H186,1)</f>
        <v>0</v>
      </c>
      <c r="K186" s="176" t="s">
        <v>145</v>
      </c>
      <c r="L186" s="41"/>
      <c r="M186" s="181" t="s">
        <v>18</v>
      </c>
      <c r="N186" s="182" t="s">
        <v>42</v>
      </c>
      <c r="O186" s="66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3">
        <f>S186*H186</f>
        <v>0</v>
      </c>
      <c r="U186" s="184" t="s">
        <v>18</v>
      </c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5" t="s">
        <v>146</v>
      </c>
      <c r="AT186" s="185" t="s">
        <v>141</v>
      </c>
      <c r="AU186" s="185" t="s">
        <v>137</v>
      </c>
      <c r="AY186" s="19" t="s">
        <v>136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9" t="s">
        <v>79</v>
      </c>
      <c r="BK186" s="186">
        <f>ROUND(I186*H186,1)</f>
        <v>0</v>
      </c>
      <c r="BL186" s="19" t="s">
        <v>146</v>
      </c>
      <c r="BM186" s="185" t="s">
        <v>251</v>
      </c>
    </row>
    <row r="187" spans="1:47" s="2" customFormat="1" ht="11.25">
      <c r="A187" s="36"/>
      <c r="B187" s="37"/>
      <c r="C187" s="38"/>
      <c r="D187" s="187" t="s">
        <v>148</v>
      </c>
      <c r="E187" s="38"/>
      <c r="F187" s="188" t="s">
        <v>252</v>
      </c>
      <c r="G187" s="38"/>
      <c r="H187" s="38"/>
      <c r="I187" s="189"/>
      <c r="J187" s="38"/>
      <c r="K187" s="38"/>
      <c r="L187" s="41"/>
      <c r="M187" s="190"/>
      <c r="N187" s="191"/>
      <c r="O187" s="66"/>
      <c r="P187" s="66"/>
      <c r="Q187" s="66"/>
      <c r="R187" s="66"/>
      <c r="S187" s="66"/>
      <c r="T187" s="66"/>
      <c r="U187" s="67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148</v>
      </c>
      <c r="AU187" s="19" t="s">
        <v>137</v>
      </c>
    </row>
    <row r="188" spans="1:65" s="2" customFormat="1" ht="16.5" customHeight="1">
      <c r="A188" s="36"/>
      <c r="B188" s="37"/>
      <c r="C188" s="174" t="s">
        <v>8</v>
      </c>
      <c r="D188" s="174" t="s">
        <v>141</v>
      </c>
      <c r="E188" s="175" t="s">
        <v>253</v>
      </c>
      <c r="F188" s="176" t="s">
        <v>254</v>
      </c>
      <c r="G188" s="177" t="s">
        <v>255</v>
      </c>
      <c r="H188" s="178">
        <v>2</v>
      </c>
      <c r="I188" s="179"/>
      <c r="J188" s="180">
        <f>ROUND(I188*H188,1)</f>
        <v>0</v>
      </c>
      <c r="K188" s="176" t="s">
        <v>145</v>
      </c>
      <c r="L188" s="41"/>
      <c r="M188" s="181" t="s">
        <v>18</v>
      </c>
      <c r="N188" s="182" t="s">
        <v>42</v>
      </c>
      <c r="O188" s="66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3">
        <f>S188*H188</f>
        <v>0</v>
      </c>
      <c r="U188" s="184" t="s">
        <v>18</v>
      </c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5" t="s">
        <v>146</v>
      </c>
      <c r="AT188" s="185" t="s">
        <v>141</v>
      </c>
      <c r="AU188" s="185" t="s">
        <v>137</v>
      </c>
      <c r="AY188" s="19" t="s">
        <v>136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9" t="s">
        <v>79</v>
      </c>
      <c r="BK188" s="186">
        <f>ROUND(I188*H188,1)</f>
        <v>0</v>
      </c>
      <c r="BL188" s="19" t="s">
        <v>146</v>
      </c>
      <c r="BM188" s="185" t="s">
        <v>256</v>
      </c>
    </row>
    <row r="189" spans="1:47" s="2" customFormat="1" ht="11.25">
      <c r="A189" s="36"/>
      <c r="B189" s="37"/>
      <c r="C189" s="38"/>
      <c r="D189" s="187" t="s">
        <v>148</v>
      </c>
      <c r="E189" s="38"/>
      <c r="F189" s="188" t="s">
        <v>257</v>
      </c>
      <c r="G189" s="38"/>
      <c r="H189" s="38"/>
      <c r="I189" s="189"/>
      <c r="J189" s="38"/>
      <c r="K189" s="38"/>
      <c r="L189" s="41"/>
      <c r="M189" s="190"/>
      <c r="N189" s="191"/>
      <c r="O189" s="66"/>
      <c r="P189" s="66"/>
      <c r="Q189" s="66"/>
      <c r="R189" s="66"/>
      <c r="S189" s="66"/>
      <c r="T189" s="66"/>
      <c r="U189" s="67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148</v>
      </c>
      <c r="AU189" s="19" t="s">
        <v>137</v>
      </c>
    </row>
    <row r="190" spans="2:51" s="13" customFormat="1" ht="11.25">
      <c r="B190" s="192"/>
      <c r="C190" s="193"/>
      <c r="D190" s="194" t="s">
        <v>150</v>
      </c>
      <c r="E190" s="195" t="s">
        <v>18</v>
      </c>
      <c r="F190" s="196" t="s">
        <v>258</v>
      </c>
      <c r="G190" s="193"/>
      <c r="H190" s="197">
        <v>2</v>
      </c>
      <c r="I190" s="198"/>
      <c r="J190" s="193"/>
      <c r="K190" s="193"/>
      <c r="L190" s="199"/>
      <c r="M190" s="200"/>
      <c r="N190" s="201"/>
      <c r="O190" s="201"/>
      <c r="P190" s="201"/>
      <c r="Q190" s="201"/>
      <c r="R190" s="201"/>
      <c r="S190" s="201"/>
      <c r="T190" s="201"/>
      <c r="U190" s="202"/>
      <c r="AT190" s="203" t="s">
        <v>150</v>
      </c>
      <c r="AU190" s="203" t="s">
        <v>137</v>
      </c>
      <c r="AV190" s="13" t="s">
        <v>81</v>
      </c>
      <c r="AW190" s="13" t="s">
        <v>32</v>
      </c>
      <c r="AX190" s="13" t="s">
        <v>79</v>
      </c>
      <c r="AY190" s="203" t="s">
        <v>136</v>
      </c>
    </row>
    <row r="191" spans="1:65" s="2" customFormat="1" ht="21.75" customHeight="1">
      <c r="A191" s="36"/>
      <c r="B191" s="37"/>
      <c r="C191" s="174" t="s">
        <v>259</v>
      </c>
      <c r="D191" s="174" t="s">
        <v>141</v>
      </c>
      <c r="E191" s="175" t="s">
        <v>260</v>
      </c>
      <c r="F191" s="176" t="s">
        <v>261</v>
      </c>
      <c r="G191" s="177" t="s">
        <v>255</v>
      </c>
      <c r="H191" s="178">
        <v>120</v>
      </c>
      <c r="I191" s="179"/>
      <c r="J191" s="180">
        <f>ROUND(I191*H191,1)</f>
        <v>0</v>
      </c>
      <c r="K191" s="176" t="s">
        <v>145</v>
      </c>
      <c r="L191" s="41"/>
      <c r="M191" s="181" t="s">
        <v>18</v>
      </c>
      <c r="N191" s="182" t="s">
        <v>42</v>
      </c>
      <c r="O191" s="66"/>
      <c r="P191" s="183">
        <f>O191*H191</f>
        <v>0</v>
      </c>
      <c r="Q191" s="183">
        <v>0</v>
      </c>
      <c r="R191" s="183">
        <f>Q191*H191</f>
        <v>0</v>
      </c>
      <c r="S191" s="183">
        <v>0</v>
      </c>
      <c r="T191" s="183">
        <f>S191*H191</f>
        <v>0</v>
      </c>
      <c r="U191" s="184" t="s">
        <v>18</v>
      </c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5" t="s">
        <v>146</v>
      </c>
      <c r="AT191" s="185" t="s">
        <v>141</v>
      </c>
      <c r="AU191" s="185" t="s">
        <v>137</v>
      </c>
      <c r="AY191" s="19" t="s">
        <v>136</v>
      </c>
      <c r="BE191" s="186">
        <f>IF(N191="základní",J191,0)</f>
        <v>0</v>
      </c>
      <c r="BF191" s="186">
        <f>IF(N191="snížená",J191,0)</f>
        <v>0</v>
      </c>
      <c r="BG191" s="186">
        <f>IF(N191="zákl. přenesená",J191,0)</f>
        <v>0</v>
      </c>
      <c r="BH191" s="186">
        <f>IF(N191="sníž. přenesená",J191,0)</f>
        <v>0</v>
      </c>
      <c r="BI191" s="186">
        <f>IF(N191="nulová",J191,0)</f>
        <v>0</v>
      </c>
      <c r="BJ191" s="19" t="s">
        <v>79</v>
      </c>
      <c r="BK191" s="186">
        <f>ROUND(I191*H191,1)</f>
        <v>0</v>
      </c>
      <c r="BL191" s="19" t="s">
        <v>146</v>
      </c>
      <c r="BM191" s="185" t="s">
        <v>262</v>
      </c>
    </row>
    <row r="192" spans="1:47" s="2" customFormat="1" ht="11.25">
      <c r="A192" s="36"/>
      <c r="B192" s="37"/>
      <c r="C192" s="38"/>
      <c r="D192" s="187" t="s">
        <v>148</v>
      </c>
      <c r="E192" s="38"/>
      <c r="F192" s="188" t="s">
        <v>263</v>
      </c>
      <c r="G192" s="38"/>
      <c r="H192" s="38"/>
      <c r="I192" s="189"/>
      <c r="J192" s="38"/>
      <c r="K192" s="38"/>
      <c r="L192" s="41"/>
      <c r="M192" s="190"/>
      <c r="N192" s="191"/>
      <c r="O192" s="66"/>
      <c r="P192" s="66"/>
      <c r="Q192" s="66"/>
      <c r="R192" s="66"/>
      <c r="S192" s="66"/>
      <c r="T192" s="66"/>
      <c r="U192" s="67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148</v>
      </c>
      <c r="AU192" s="19" t="s">
        <v>137</v>
      </c>
    </row>
    <row r="193" spans="2:51" s="13" customFormat="1" ht="11.25">
      <c r="B193" s="192"/>
      <c r="C193" s="193"/>
      <c r="D193" s="194" t="s">
        <v>150</v>
      </c>
      <c r="E193" s="195" t="s">
        <v>18</v>
      </c>
      <c r="F193" s="196" t="s">
        <v>264</v>
      </c>
      <c r="G193" s="193"/>
      <c r="H193" s="197">
        <v>120</v>
      </c>
      <c r="I193" s="198"/>
      <c r="J193" s="193"/>
      <c r="K193" s="193"/>
      <c r="L193" s="199"/>
      <c r="M193" s="200"/>
      <c r="N193" s="201"/>
      <c r="O193" s="201"/>
      <c r="P193" s="201"/>
      <c r="Q193" s="201"/>
      <c r="R193" s="201"/>
      <c r="S193" s="201"/>
      <c r="T193" s="201"/>
      <c r="U193" s="202"/>
      <c r="AT193" s="203" t="s">
        <v>150</v>
      </c>
      <c r="AU193" s="203" t="s">
        <v>137</v>
      </c>
      <c r="AV193" s="13" t="s">
        <v>81</v>
      </c>
      <c r="AW193" s="13" t="s">
        <v>32</v>
      </c>
      <c r="AX193" s="13" t="s">
        <v>79</v>
      </c>
      <c r="AY193" s="203" t="s">
        <v>136</v>
      </c>
    </row>
    <row r="194" spans="1:65" s="2" customFormat="1" ht="16.5" customHeight="1">
      <c r="A194" s="36"/>
      <c r="B194" s="37"/>
      <c r="C194" s="174" t="s">
        <v>265</v>
      </c>
      <c r="D194" s="174" t="s">
        <v>141</v>
      </c>
      <c r="E194" s="175" t="s">
        <v>266</v>
      </c>
      <c r="F194" s="176" t="s">
        <v>267</v>
      </c>
      <c r="G194" s="177" t="s">
        <v>255</v>
      </c>
      <c r="H194" s="178">
        <v>2</v>
      </c>
      <c r="I194" s="179"/>
      <c r="J194" s="180">
        <f>ROUND(I194*H194,1)</f>
        <v>0</v>
      </c>
      <c r="K194" s="176" t="s">
        <v>145</v>
      </c>
      <c r="L194" s="41"/>
      <c r="M194" s="181" t="s">
        <v>18</v>
      </c>
      <c r="N194" s="182" t="s">
        <v>42</v>
      </c>
      <c r="O194" s="66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3">
        <f>S194*H194</f>
        <v>0</v>
      </c>
      <c r="U194" s="184" t="s">
        <v>18</v>
      </c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5" t="s">
        <v>146</v>
      </c>
      <c r="AT194" s="185" t="s">
        <v>141</v>
      </c>
      <c r="AU194" s="185" t="s">
        <v>137</v>
      </c>
      <c r="AY194" s="19" t="s">
        <v>136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9" t="s">
        <v>79</v>
      </c>
      <c r="BK194" s="186">
        <f>ROUND(I194*H194,1)</f>
        <v>0</v>
      </c>
      <c r="BL194" s="19" t="s">
        <v>146</v>
      </c>
      <c r="BM194" s="185" t="s">
        <v>268</v>
      </c>
    </row>
    <row r="195" spans="1:47" s="2" customFormat="1" ht="11.25">
      <c r="A195" s="36"/>
      <c r="B195" s="37"/>
      <c r="C195" s="38"/>
      <c r="D195" s="187" t="s">
        <v>148</v>
      </c>
      <c r="E195" s="38"/>
      <c r="F195" s="188" t="s">
        <v>269</v>
      </c>
      <c r="G195" s="38"/>
      <c r="H195" s="38"/>
      <c r="I195" s="189"/>
      <c r="J195" s="38"/>
      <c r="K195" s="38"/>
      <c r="L195" s="41"/>
      <c r="M195" s="190"/>
      <c r="N195" s="191"/>
      <c r="O195" s="66"/>
      <c r="P195" s="66"/>
      <c r="Q195" s="66"/>
      <c r="R195" s="66"/>
      <c r="S195" s="66"/>
      <c r="T195" s="66"/>
      <c r="U195" s="67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148</v>
      </c>
      <c r="AU195" s="19" t="s">
        <v>137</v>
      </c>
    </row>
    <row r="196" spans="2:63" s="12" customFormat="1" ht="20.85" customHeight="1">
      <c r="B196" s="158"/>
      <c r="C196" s="159"/>
      <c r="D196" s="160" t="s">
        <v>70</v>
      </c>
      <c r="E196" s="172" t="s">
        <v>270</v>
      </c>
      <c r="F196" s="172" t="s">
        <v>271</v>
      </c>
      <c r="G196" s="159"/>
      <c r="H196" s="159"/>
      <c r="I196" s="162"/>
      <c r="J196" s="173">
        <f>BK196</f>
        <v>0</v>
      </c>
      <c r="K196" s="159"/>
      <c r="L196" s="164"/>
      <c r="M196" s="165"/>
      <c r="N196" s="166"/>
      <c r="O196" s="166"/>
      <c r="P196" s="167">
        <f>SUM(P197:P217)</f>
        <v>0</v>
      </c>
      <c r="Q196" s="166"/>
      <c r="R196" s="167">
        <f>SUM(R197:R217)</f>
        <v>0.1967008</v>
      </c>
      <c r="S196" s="166"/>
      <c r="T196" s="167">
        <f>SUM(T197:T217)</f>
        <v>0</v>
      </c>
      <c r="U196" s="168"/>
      <c r="AR196" s="169" t="s">
        <v>79</v>
      </c>
      <c r="AT196" s="170" t="s">
        <v>70</v>
      </c>
      <c r="AU196" s="170" t="s">
        <v>81</v>
      </c>
      <c r="AY196" s="169" t="s">
        <v>136</v>
      </c>
      <c r="BK196" s="171">
        <f>SUM(BK197:BK217)</f>
        <v>0</v>
      </c>
    </row>
    <row r="197" spans="1:65" s="2" customFormat="1" ht="16.5" customHeight="1">
      <c r="A197" s="36"/>
      <c r="B197" s="37"/>
      <c r="C197" s="174" t="s">
        <v>272</v>
      </c>
      <c r="D197" s="174" t="s">
        <v>141</v>
      </c>
      <c r="E197" s="175" t="s">
        <v>273</v>
      </c>
      <c r="F197" s="176" t="s">
        <v>274</v>
      </c>
      <c r="G197" s="177" t="s">
        <v>238</v>
      </c>
      <c r="H197" s="178">
        <v>5</v>
      </c>
      <c r="I197" s="179"/>
      <c r="J197" s="180">
        <f>ROUND(I197*H197,1)</f>
        <v>0</v>
      </c>
      <c r="K197" s="176" t="s">
        <v>18</v>
      </c>
      <c r="L197" s="41"/>
      <c r="M197" s="181" t="s">
        <v>18</v>
      </c>
      <c r="N197" s="182" t="s">
        <v>42</v>
      </c>
      <c r="O197" s="66"/>
      <c r="P197" s="183">
        <f>O197*H197</f>
        <v>0</v>
      </c>
      <c r="Q197" s="183">
        <v>0.01888</v>
      </c>
      <c r="R197" s="183">
        <f>Q197*H197</f>
        <v>0.09440000000000001</v>
      </c>
      <c r="S197" s="183">
        <v>0</v>
      </c>
      <c r="T197" s="183">
        <f>S197*H197</f>
        <v>0</v>
      </c>
      <c r="U197" s="184" t="s">
        <v>18</v>
      </c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5" t="s">
        <v>146</v>
      </c>
      <c r="AT197" s="185" t="s">
        <v>141</v>
      </c>
      <c r="AU197" s="185" t="s">
        <v>137</v>
      </c>
      <c r="AY197" s="19" t="s">
        <v>136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9" t="s">
        <v>79</v>
      </c>
      <c r="BK197" s="186">
        <f>ROUND(I197*H197,1)</f>
        <v>0</v>
      </c>
      <c r="BL197" s="19" t="s">
        <v>146</v>
      </c>
      <c r="BM197" s="185" t="s">
        <v>275</v>
      </c>
    </row>
    <row r="198" spans="1:65" s="2" customFormat="1" ht="16.5" customHeight="1">
      <c r="A198" s="36"/>
      <c r="B198" s="37"/>
      <c r="C198" s="174" t="s">
        <v>276</v>
      </c>
      <c r="D198" s="174" t="s">
        <v>141</v>
      </c>
      <c r="E198" s="175" t="s">
        <v>277</v>
      </c>
      <c r="F198" s="176" t="s">
        <v>278</v>
      </c>
      <c r="G198" s="177" t="s">
        <v>238</v>
      </c>
      <c r="H198" s="178">
        <v>1</v>
      </c>
      <c r="I198" s="179"/>
      <c r="J198" s="180">
        <f>ROUND(I198*H198,1)</f>
        <v>0</v>
      </c>
      <c r="K198" s="176" t="s">
        <v>18</v>
      </c>
      <c r="L198" s="41"/>
      <c r="M198" s="181" t="s">
        <v>18</v>
      </c>
      <c r="N198" s="182" t="s">
        <v>42</v>
      </c>
      <c r="O198" s="66"/>
      <c r="P198" s="183">
        <f>O198*H198</f>
        <v>0</v>
      </c>
      <c r="Q198" s="183">
        <v>0.007</v>
      </c>
      <c r="R198" s="183">
        <f>Q198*H198</f>
        <v>0.007</v>
      </c>
      <c r="S198" s="183">
        <v>0</v>
      </c>
      <c r="T198" s="183">
        <f>S198*H198</f>
        <v>0</v>
      </c>
      <c r="U198" s="184" t="s">
        <v>18</v>
      </c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5" t="s">
        <v>146</v>
      </c>
      <c r="AT198" s="185" t="s">
        <v>141</v>
      </c>
      <c r="AU198" s="185" t="s">
        <v>137</v>
      </c>
      <c r="AY198" s="19" t="s">
        <v>136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9" t="s">
        <v>79</v>
      </c>
      <c r="BK198" s="186">
        <f>ROUND(I198*H198,1)</f>
        <v>0</v>
      </c>
      <c r="BL198" s="19" t="s">
        <v>146</v>
      </c>
      <c r="BM198" s="185" t="s">
        <v>279</v>
      </c>
    </row>
    <row r="199" spans="1:65" s="2" customFormat="1" ht="16.5" customHeight="1">
      <c r="A199" s="36"/>
      <c r="B199" s="37"/>
      <c r="C199" s="174" t="s">
        <v>280</v>
      </c>
      <c r="D199" s="174" t="s">
        <v>141</v>
      </c>
      <c r="E199" s="175" t="s">
        <v>281</v>
      </c>
      <c r="F199" s="176" t="s">
        <v>282</v>
      </c>
      <c r="G199" s="177" t="s">
        <v>238</v>
      </c>
      <c r="H199" s="178">
        <v>4</v>
      </c>
      <c r="I199" s="179"/>
      <c r="J199" s="180">
        <f>ROUND(I199*H199,1)</f>
        <v>0</v>
      </c>
      <c r="K199" s="176" t="s">
        <v>18</v>
      </c>
      <c r="L199" s="41"/>
      <c r="M199" s="181" t="s">
        <v>18</v>
      </c>
      <c r="N199" s="182" t="s">
        <v>42</v>
      </c>
      <c r="O199" s="66"/>
      <c r="P199" s="183">
        <f>O199*H199</f>
        <v>0</v>
      </c>
      <c r="Q199" s="183">
        <v>0.01</v>
      </c>
      <c r="R199" s="183">
        <f>Q199*H199</f>
        <v>0.04</v>
      </c>
      <c r="S199" s="183">
        <v>0</v>
      </c>
      <c r="T199" s="183">
        <f>S199*H199</f>
        <v>0</v>
      </c>
      <c r="U199" s="184" t="s">
        <v>18</v>
      </c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5" t="s">
        <v>146</v>
      </c>
      <c r="AT199" s="185" t="s">
        <v>141</v>
      </c>
      <c r="AU199" s="185" t="s">
        <v>137</v>
      </c>
      <c r="AY199" s="19" t="s">
        <v>136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9" t="s">
        <v>79</v>
      </c>
      <c r="BK199" s="186">
        <f>ROUND(I199*H199,1)</f>
        <v>0</v>
      </c>
      <c r="BL199" s="19" t="s">
        <v>146</v>
      </c>
      <c r="BM199" s="185" t="s">
        <v>283</v>
      </c>
    </row>
    <row r="200" spans="1:65" s="2" customFormat="1" ht="24.2" customHeight="1">
      <c r="A200" s="36"/>
      <c r="B200" s="37"/>
      <c r="C200" s="174" t="s">
        <v>7</v>
      </c>
      <c r="D200" s="174" t="s">
        <v>141</v>
      </c>
      <c r="E200" s="175" t="s">
        <v>284</v>
      </c>
      <c r="F200" s="176" t="s">
        <v>285</v>
      </c>
      <c r="G200" s="177" t="s">
        <v>144</v>
      </c>
      <c r="H200" s="178">
        <v>48.16</v>
      </c>
      <c r="I200" s="179"/>
      <c r="J200" s="180">
        <f>ROUND(I200*H200,1)</f>
        <v>0</v>
      </c>
      <c r="K200" s="176" t="s">
        <v>18</v>
      </c>
      <c r="L200" s="41"/>
      <c r="M200" s="181" t="s">
        <v>18</v>
      </c>
      <c r="N200" s="182" t="s">
        <v>42</v>
      </c>
      <c r="O200" s="66"/>
      <c r="P200" s="183">
        <f>O200*H200</f>
        <v>0</v>
      </c>
      <c r="Q200" s="183">
        <v>0.001</v>
      </c>
      <c r="R200" s="183">
        <f>Q200*H200</f>
        <v>0.048159999999999994</v>
      </c>
      <c r="S200" s="183">
        <v>0</v>
      </c>
      <c r="T200" s="183">
        <f>S200*H200</f>
        <v>0</v>
      </c>
      <c r="U200" s="184" t="s">
        <v>18</v>
      </c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5" t="s">
        <v>146</v>
      </c>
      <c r="AT200" s="185" t="s">
        <v>141</v>
      </c>
      <c r="AU200" s="185" t="s">
        <v>137</v>
      </c>
      <c r="AY200" s="19" t="s">
        <v>136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9" t="s">
        <v>79</v>
      </c>
      <c r="BK200" s="186">
        <f>ROUND(I200*H200,1)</f>
        <v>0</v>
      </c>
      <c r="BL200" s="19" t="s">
        <v>146</v>
      </c>
      <c r="BM200" s="185" t="s">
        <v>286</v>
      </c>
    </row>
    <row r="201" spans="2:51" s="13" customFormat="1" ht="11.25">
      <c r="B201" s="192"/>
      <c r="C201" s="193"/>
      <c r="D201" s="194" t="s">
        <v>150</v>
      </c>
      <c r="E201" s="195" t="s">
        <v>18</v>
      </c>
      <c r="F201" s="196" t="s">
        <v>287</v>
      </c>
      <c r="G201" s="193"/>
      <c r="H201" s="197">
        <v>46.08</v>
      </c>
      <c r="I201" s="198"/>
      <c r="J201" s="193"/>
      <c r="K201" s="193"/>
      <c r="L201" s="199"/>
      <c r="M201" s="200"/>
      <c r="N201" s="201"/>
      <c r="O201" s="201"/>
      <c r="P201" s="201"/>
      <c r="Q201" s="201"/>
      <c r="R201" s="201"/>
      <c r="S201" s="201"/>
      <c r="T201" s="201"/>
      <c r="U201" s="202"/>
      <c r="AT201" s="203" t="s">
        <v>150</v>
      </c>
      <c r="AU201" s="203" t="s">
        <v>137</v>
      </c>
      <c r="AV201" s="13" t="s">
        <v>81</v>
      </c>
      <c r="AW201" s="13" t="s">
        <v>32</v>
      </c>
      <c r="AX201" s="13" t="s">
        <v>71</v>
      </c>
      <c r="AY201" s="203" t="s">
        <v>136</v>
      </c>
    </row>
    <row r="202" spans="2:51" s="13" customFormat="1" ht="11.25">
      <c r="B202" s="192"/>
      <c r="C202" s="193"/>
      <c r="D202" s="194" t="s">
        <v>150</v>
      </c>
      <c r="E202" s="195" t="s">
        <v>18</v>
      </c>
      <c r="F202" s="196" t="s">
        <v>288</v>
      </c>
      <c r="G202" s="193"/>
      <c r="H202" s="197">
        <v>2.08</v>
      </c>
      <c r="I202" s="198"/>
      <c r="J202" s="193"/>
      <c r="K202" s="193"/>
      <c r="L202" s="199"/>
      <c r="M202" s="200"/>
      <c r="N202" s="201"/>
      <c r="O202" s="201"/>
      <c r="P202" s="201"/>
      <c r="Q202" s="201"/>
      <c r="R202" s="201"/>
      <c r="S202" s="201"/>
      <c r="T202" s="201"/>
      <c r="U202" s="202"/>
      <c r="AT202" s="203" t="s">
        <v>150</v>
      </c>
      <c r="AU202" s="203" t="s">
        <v>137</v>
      </c>
      <c r="AV202" s="13" t="s">
        <v>81</v>
      </c>
      <c r="AW202" s="13" t="s">
        <v>32</v>
      </c>
      <c r="AX202" s="13" t="s">
        <v>71</v>
      </c>
      <c r="AY202" s="203" t="s">
        <v>136</v>
      </c>
    </row>
    <row r="203" spans="2:51" s="14" customFormat="1" ht="11.25">
      <c r="B203" s="204"/>
      <c r="C203" s="205"/>
      <c r="D203" s="194" t="s">
        <v>150</v>
      </c>
      <c r="E203" s="206" t="s">
        <v>18</v>
      </c>
      <c r="F203" s="207" t="s">
        <v>183</v>
      </c>
      <c r="G203" s="205"/>
      <c r="H203" s="208">
        <v>48.16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2"/>
      <c r="U203" s="213"/>
      <c r="AT203" s="214" t="s">
        <v>150</v>
      </c>
      <c r="AU203" s="214" t="s">
        <v>137</v>
      </c>
      <c r="AV203" s="14" t="s">
        <v>146</v>
      </c>
      <c r="AW203" s="14" t="s">
        <v>32</v>
      </c>
      <c r="AX203" s="14" t="s">
        <v>79</v>
      </c>
      <c r="AY203" s="214" t="s">
        <v>136</v>
      </c>
    </row>
    <row r="204" spans="1:65" s="2" customFormat="1" ht="24.2" customHeight="1">
      <c r="A204" s="36"/>
      <c r="B204" s="37"/>
      <c r="C204" s="174" t="s">
        <v>289</v>
      </c>
      <c r="D204" s="174" t="s">
        <v>141</v>
      </c>
      <c r="E204" s="175" t="s">
        <v>290</v>
      </c>
      <c r="F204" s="176" t="s">
        <v>291</v>
      </c>
      <c r="G204" s="177" t="s">
        <v>144</v>
      </c>
      <c r="H204" s="178">
        <v>86.02</v>
      </c>
      <c r="I204" s="179"/>
      <c r="J204" s="180">
        <f>ROUND(I204*H204,1)</f>
        <v>0</v>
      </c>
      <c r="K204" s="176" t="s">
        <v>145</v>
      </c>
      <c r="L204" s="41"/>
      <c r="M204" s="181" t="s">
        <v>18</v>
      </c>
      <c r="N204" s="182" t="s">
        <v>42</v>
      </c>
      <c r="O204" s="66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3">
        <f>S204*H204</f>
        <v>0</v>
      </c>
      <c r="U204" s="184" t="s">
        <v>18</v>
      </c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5" t="s">
        <v>146</v>
      </c>
      <c r="AT204" s="185" t="s">
        <v>141</v>
      </c>
      <c r="AU204" s="185" t="s">
        <v>137</v>
      </c>
      <c r="AY204" s="19" t="s">
        <v>136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9" t="s">
        <v>79</v>
      </c>
      <c r="BK204" s="186">
        <f>ROUND(I204*H204,1)</f>
        <v>0</v>
      </c>
      <c r="BL204" s="19" t="s">
        <v>146</v>
      </c>
      <c r="BM204" s="185" t="s">
        <v>292</v>
      </c>
    </row>
    <row r="205" spans="1:47" s="2" customFormat="1" ht="11.25">
      <c r="A205" s="36"/>
      <c r="B205" s="37"/>
      <c r="C205" s="38"/>
      <c r="D205" s="187" t="s">
        <v>148</v>
      </c>
      <c r="E205" s="38"/>
      <c r="F205" s="188" t="s">
        <v>293</v>
      </c>
      <c r="G205" s="38"/>
      <c r="H205" s="38"/>
      <c r="I205" s="189"/>
      <c r="J205" s="38"/>
      <c r="K205" s="38"/>
      <c r="L205" s="41"/>
      <c r="M205" s="190"/>
      <c r="N205" s="191"/>
      <c r="O205" s="66"/>
      <c r="P205" s="66"/>
      <c r="Q205" s="66"/>
      <c r="R205" s="66"/>
      <c r="S205" s="66"/>
      <c r="T205" s="66"/>
      <c r="U205" s="67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148</v>
      </c>
      <c r="AU205" s="19" t="s">
        <v>137</v>
      </c>
    </row>
    <row r="206" spans="2:51" s="13" customFormat="1" ht="11.25">
      <c r="B206" s="192"/>
      <c r="C206" s="193"/>
      <c r="D206" s="194" t="s">
        <v>150</v>
      </c>
      <c r="E206" s="195" t="s">
        <v>18</v>
      </c>
      <c r="F206" s="196" t="s">
        <v>294</v>
      </c>
      <c r="G206" s="193"/>
      <c r="H206" s="197">
        <v>43.2</v>
      </c>
      <c r="I206" s="198"/>
      <c r="J206" s="193"/>
      <c r="K206" s="193"/>
      <c r="L206" s="199"/>
      <c r="M206" s="200"/>
      <c r="N206" s="201"/>
      <c r="O206" s="201"/>
      <c r="P206" s="201"/>
      <c r="Q206" s="201"/>
      <c r="R206" s="201"/>
      <c r="S206" s="201"/>
      <c r="T206" s="201"/>
      <c r="U206" s="202"/>
      <c r="AT206" s="203" t="s">
        <v>150</v>
      </c>
      <c r="AU206" s="203" t="s">
        <v>137</v>
      </c>
      <c r="AV206" s="13" t="s">
        <v>81</v>
      </c>
      <c r="AW206" s="13" t="s">
        <v>32</v>
      </c>
      <c r="AX206" s="13" t="s">
        <v>71</v>
      </c>
      <c r="AY206" s="203" t="s">
        <v>136</v>
      </c>
    </row>
    <row r="207" spans="2:51" s="13" customFormat="1" ht="11.25">
      <c r="B207" s="192"/>
      <c r="C207" s="193"/>
      <c r="D207" s="194" t="s">
        <v>150</v>
      </c>
      <c r="E207" s="195" t="s">
        <v>18</v>
      </c>
      <c r="F207" s="196" t="s">
        <v>295</v>
      </c>
      <c r="G207" s="193"/>
      <c r="H207" s="197">
        <v>1.5</v>
      </c>
      <c r="I207" s="198"/>
      <c r="J207" s="193"/>
      <c r="K207" s="193"/>
      <c r="L207" s="199"/>
      <c r="M207" s="200"/>
      <c r="N207" s="201"/>
      <c r="O207" s="201"/>
      <c r="P207" s="201"/>
      <c r="Q207" s="201"/>
      <c r="R207" s="201"/>
      <c r="S207" s="201"/>
      <c r="T207" s="201"/>
      <c r="U207" s="202"/>
      <c r="AT207" s="203" t="s">
        <v>150</v>
      </c>
      <c r="AU207" s="203" t="s">
        <v>137</v>
      </c>
      <c r="AV207" s="13" t="s">
        <v>81</v>
      </c>
      <c r="AW207" s="13" t="s">
        <v>32</v>
      </c>
      <c r="AX207" s="13" t="s">
        <v>71</v>
      </c>
      <c r="AY207" s="203" t="s">
        <v>136</v>
      </c>
    </row>
    <row r="208" spans="2:51" s="13" customFormat="1" ht="11.25">
      <c r="B208" s="192"/>
      <c r="C208" s="193"/>
      <c r="D208" s="194" t="s">
        <v>150</v>
      </c>
      <c r="E208" s="195" t="s">
        <v>18</v>
      </c>
      <c r="F208" s="196" t="s">
        <v>296</v>
      </c>
      <c r="G208" s="193"/>
      <c r="H208" s="197">
        <v>7.92</v>
      </c>
      <c r="I208" s="198"/>
      <c r="J208" s="193"/>
      <c r="K208" s="193"/>
      <c r="L208" s="199"/>
      <c r="M208" s="200"/>
      <c r="N208" s="201"/>
      <c r="O208" s="201"/>
      <c r="P208" s="201"/>
      <c r="Q208" s="201"/>
      <c r="R208" s="201"/>
      <c r="S208" s="201"/>
      <c r="T208" s="201"/>
      <c r="U208" s="202"/>
      <c r="AT208" s="203" t="s">
        <v>150</v>
      </c>
      <c r="AU208" s="203" t="s">
        <v>137</v>
      </c>
      <c r="AV208" s="13" t="s">
        <v>81</v>
      </c>
      <c r="AW208" s="13" t="s">
        <v>32</v>
      </c>
      <c r="AX208" s="13" t="s">
        <v>71</v>
      </c>
      <c r="AY208" s="203" t="s">
        <v>136</v>
      </c>
    </row>
    <row r="209" spans="2:51" s="13" customFormat="1" ht="11.25">
      <c r="B209" s="192"/>
      <c r="C209" s="193"/>
      <c r="D209" s="194" t="s">
        <v>150</v>
      </c>
      <c r="E209" s="195" t="s">
        <v>18</v>
      </c>
      <c r="F209" s="196" t="s">
        <v>297</v>
      </c>
      <c r="G209" s="193"/>
      <c r="H209" s="197">
        <v>30</v>
      </c>
      <c r="I209" s="198"/>
      <c r="J209" s="193"/>
      <c r="K209" s="193"/>
      <c r="L209" s="199"/>
      <c r="M209" s="200"/>
      <c r="N209" s="201"/>
      <c r="O209" s="201"/>
      <c r="P209" s="201"/>
      <c r="Q209" s="201"/>
      <c r="R209" s="201"/>
      <c r="S209" s="201"/>
      <c r="T209" s="201"/>
      <c r="U209" s="202"/>
      <c r="AT209" s="203" t="s">
        <v>150</v>
      </c>
      <c r="AU209" s="203" t="s">
        <v>137</v>
      </c>
      <c r="AV209" s="13" t="s">
        <v>81</v>
      </c>
      <c r="AW209" s="13" t="s">
        <v>32</v>
      </c>
      <c r="AX209" s="13" t="s">
        <v>71</v>
      </c>
      <c r="AY209" s="203" t="s">
        <v>136</v>
      </c>
    </row>
    <row r="210" spans="2:51" s="15" customFormat="1" ht="11.25">
      <c r="B210" s="215"/>
      <c r="C210" s="216"/>
      <c r="D210" s="194" t="s">
        <v>150</v>
      </c>
      <c r="E210" s="217" t="s">
        <v>18</v>
      </c>
      <c r="F210" s="218" t="s">
        <v>298</v>
      </c>
      <c r="G210" s="216"/>
      <c r="H210" s="219">
        <v>82.62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3"/>
      <c r="U210" s="224"/>
      <c r="AT210" s="225" t="s">
        <v>150</v>
      </c>
      <c r="AU210" s="225" t="s">
        <v>137</v>
      </c>
      <c r="AV210" s="15" t="s">
        <v>137</v>
      </c>
      <c r="AW210" s="15" t="s">
        <v>32</v>
      </c>
      <c r="AX210" s="15" t="s">
        <v>71</v>
      </c>
      <c r="AY210" s="225" t="s">
        <v>136</v>
      </c>
    </row>
    <row r="211" spans="2:51" s="13" customFormat="1" ht="11.25">
      <c r="B211" s="192"/>
      <c r="C211" s="193"/>
      <c r="D211" s="194" t="s">
        <v>150</v>
      </c>
      <c r="E211" s="195" t="s">
        <v>18</v>
      </c>
      <c r="F211" s="196" t="s">
        <v>299</v>
      </c>
      <c r="G211" s="193"/>
      <c r="H211" s="197">
        <v>2</v>
      </c>
      <c r="I211" s="198"/>
      <c r="J211" s="193"/>
      <c r="K211" s="193"/>
      <c r="L211" s="199"/>
      <c r="M211" s="200"/>
      <c r="N211" s="201"/>
      <c r="O211" s="201"/>
      <c r="P211" s="201"/>
      <c r="Q211" s="201"/>
      <c r="R211" s="201"/>
      <c r="S211" s="201"/>
      <c r="T211" s="201"/>
      <c r="U211" s="202"/>
      <c r="AT211" s="203" t="s">
        <v>150</v>
      </c>
      <c r="AU211" s="203" t="s">
        <v>137</v>
      </c>
      <c r="AV211" s="13" t="s">
        <v>81</v>
      </c>
      <c r="AW211" s="13" t="s">
        <v>32</v>
      </c>
      <c r="AX211" s="13" t="s">
        <v>71</v>
      </c>
      <c r="AY211" s="203" t="s">
        <v>136</v>
      </c>
    </row>
    <row r="212" spans="2:51" s="13" customFormat="1" ht="11.25">
      <c r="B212" s="192"/>
      <c r="C212" s="193"/>
      <c r="D212" s="194" t="s">
        <v>150</v>
      </c>
      <c r="E212" s="195" t="s">
        <v>18</v>
      </c>
      <c r="F212" s="196" t="s">
        <v>300</v>
      </c>
      <c r="G212" s="193"/>
      <c r="H212" s="197">
        <v>1.4</v>
      </c>
      <c r="I212" s="198"/>
      <c r="J212" s="193"/>
      <c r="K212" s="193"/>
      <c r="L212" s="199"/>
      <c r="M212" s="200"/>
      <c r="N212" s="201"/>
      <c r="O212" s="201"/>
      <c r="P212" s="201"/>
      <c r="Q212" s="201"/>
      <c r="R212" s="201"/>
      <c r="S212" s="201"/>
      <c r="T212" s="201"/>
      <c r="U212" s="202"/>
      <c r="AT212" s="203" t="s">
        <v>150</v>
      </c>
      <c r="AU212" s="203" t="s">
        <v>137</v>
      </c>
      <c r="AV212" s="13" t="s">
        <v>81</v>
      </c>
      <c r="AW212" s="13" t="s">
        <v>32</v>
      </c>
      <c r="AX212" s="13" t="s">
        <v>71</v>
      </c>
      <c r="AY212" s="203" t="s">
        <v>136</v>
      </c>
    </row>
    <row r="213" spans="2:51" s="15" customFormat="1" ht="11.25">
      <c r="B213" s="215"/>
      <c r="C213" s="216"/>
      <c r="D213" s="194" t="s">
        <v>150</v>
      </c>
      <c r="E213" s="217" t="s">
        <v>18</v>
      </c>
      <c r="F213" s="218" t="s">
        <v>301</v>
      </c>
      <c r="G213" s="216"/>
      <c r="H213" s="219">
        <v>3.4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3"/>
      <c r="U213" s="224"/>
      <c r="AT213" s="225" t="s">
        <v>150</v>
      </c>
      <c r="AU213" s="225" t="s">
        <v>137</v>
      </c>
      <c r="AV213" s="15" t="s">
        <v>137</v>
      </c>
      <c r="AW213" s="15" t="s">
        <v>32</v>
      </c>
      <c r="AX213" s="15" t="s">
        <v>71</v>
      </c>
      <c r="AY213" s="225" t="s">
        <v>136</v>
      </c>
    </row>
    <row r="214" spans="2:51" s="14" customFormat="1" ht="11.25">
      <c r="B214" s="204"/>
      <c r="C214" s="205"/>
      <c r="D214" s="194" t="s">
        <v>150</v>
      </c>
      <c r="E214" s="206" t="s">
        <v>18</v>
      </c>
      <c r="F214" s="207" t="s">
        <v>183</v>
      </c>
      <c r="G214" s="205"/>
      <c r="H214" s="208">
        <v>86.02000000000001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2"/>
      <c r="U214" s="213"/>
      <c r="AT214" s="214" t="s">
        <v>150</v>
      </c>
      <c r="AU214" s="214" t="s">
        <v>137</v>
      </c>
      <c r="AV214" s="14" t="s">
        <v>146</v>
      </c>
      <c r="AW214" s="14" t="s">
        <v>32</v>
      </c>
      <c r="AX214" s="14" t="s">
        <v>79</v>
      </c>
      <c r="AY214" s="214" t="s">
        <v>136</v>
      </c>
    </row>
    <row r="215" spans="1:65" s="2" customFormat="1" ht="24.2" customHeight="1">
      <c r="A215" s="36"/>
      <c r="B215" s="37"/>
      <c r="C215" s="174" t="s">
        <v>302</v>
      </c>
      <c r="D215" s="174" t="s">
        <v>141</v>
      </c>
      <c r="E215" s="175" t="s">
        <v>303</v>
      </c>
      <c r="F215" s="176" t="s">
        <v>304</v>
      </c>
      <c r="G215" s="177" t="s">
        <v>144</v>
      </c>
      <c r="H215" s="178">
        <v>178.52</v>
      </c>
      <c r="I215" s="179"/>
      <c r="J215" s="180">
        <f>ROUND(I215*H215,1)</f>
        <v>0</v>
      </c>
      <c r="K215" s="176" t="s">
        <v>145</v>
      </c>
      <c r="L215" s="41"/>
      <c r="M215" s="181" t="s">
        <v>18</v>
      </c>
      <c r="N215" s="182" t="s">
        <v>42</v>
      </c>
      <c r="O215" s="66"/>
      <c r="P215" s="183">
        <f>O215*H215</f>
        <v>0</v>
      </c>
      <c r="Q215" s="183">
        <v>4E-05</v>
      </c>
      <c r="R215" s="183">
        <f>Q215*H215</f>
        <v>0.007140800000000001</v>
      </c>
      <c r="S215" s="183">
        <v>0</v>
      </c>
      <c r="T215" s="183">
        <f>S215*H215</f>
        <v>0</v>
      </c>
      <c r="U215" s="184" t="s">
        <v>18</v>
      </c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5" t="s">
        <v>146</v>
      </c>
      <c r="AT215" s="185" t="s">
        <v>141</v>
      </c>
      <c r="AU215" s="185" t="s">
        <v>137</v>
      </c>
      <c r="AY215" s="19" t="s">
        <v>136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9" t="s">
        <v>79</v>
      </c>
      <c r="BK215" s="186">
        <f>ROUND(I215*H215,1)</f>
        <v>0</v>
      </c>
      <c r="BL215" s="19" t="s">
        <v>146</v>
      </c>
      <c r="BM215" s="185" t="s">
        <v>305</v>
      </c>
    </row>
    <row r="216" spans="1:47" s="2" customFormat="1" ht="11.25">
      <c r="A216" s="36"/>
      <c r="B216" s="37"/>
      <c r="C216" s="38"/>
      <c r="D216" s="187" t="s">
        <v>148</v>
      </c>
      <c r="E216" s="38"/>
      <c r="F216" s="188" t="s">
        <v>306</v>
      </c>
      <c r="G216" s="38"/>
      <c r="H216" s="38"/>
      <c r="I216" s="189"/>
      <c r="J216" s="38"/>
      <c r="K216" s="38"/>
      <c r="L216" s="41"/>
      <c r="M216" s="190"/>
      <c r="N216" s="191"/>
      <c r="O216" s="66"/>
      <c r="P216" s="66"/>
      <c r="Q216" s="66"/>
      <c r="R216" s="66"/>
      <c r="S216" s="66"/>
      <c r="T216" s="66"/>
      <c r="U216" s="67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148</v>
      </c>
      <c r="AU216" s="19" t="s">
        <v>137</v>
      </c>
    </row>
    <row r="217" spans="2:51" s="13" customFormat="1" ht="11.25">
      <c r="B217" s="192"/>
      <c r="C217" s="193"/>
      <c r="D217" s="194" t="s">
        <v>150</v>
      </c>
      <c r="E217" s="195" t="s">
        <v>18</v>
      </c>
      <c r="F217" s="196" t="s">
        <v>307</v>
      </c>
      <c r="G217" s="193"/>
      <c r="H217" s="197">
        <v>178.52</v>
      </c>
      <c r="I217" s="198"/>
      <c r="J217" s="193"/>
      <c r="K217" s="193"/>
      <c r="L217" s="199"/>
      <c r="M217" s="200"/>
      <c r="N217" s="201"/>
      <c r="O217" s="201"/>
      <c r="P217" s="201"/>
      <c r="Q217" s="201"/>
      <c r="R217" s="201"/>
      <c r="S217" s="201"/>
      <c r="T217" s="201"/>
      <c r="U217" s="202"/>
      <c r="AT217" s="203" t="s">
        <v>150</v>
      </c>
      <c r="AU217" s="203" t="s">
        <v>137</v>
      </c>
      <c r="AV217" s="13" t="s">
        <v>81</v>
      </c>
      <c r="AW217" s="13" t="s">
        <v>32</v>
      </c>
      <c r="AX217" s="13" t="s">
        <v>79</v>
      </c>
      <c r="AY217" s="203" t="s">
        <v>136</v>
      </c>
    </row>
    <row r="218" spans="2:63" s="12" customFormat="1" ht="20.85" customHeight="1">
      <c r="B218" s="158"/>
      <c r="C218" s="159"/>
      <c r="D218" s="160" t="s">
        <v>70</v>
      </c>
      <c r="E218" s="172" t="s">
        <v>308</v>
      </c>
      <c r="F218" s="172" t="s">
        <v>309</v>
      </c>
      <c r="G218" s="159"/>
      <c r="H218" s="159"/>
      <c r="I218" s="162"/>
      <c r="J218" s="173">
        <f>BK218</f>
        <v>0</v>
      </c>
      <c r="K218" s="159"/>
      <c r="L218" s="164"/>
      <c r="M218" s="165"/>
      <c r="N218" s="166"/>
      <c r="O218" s="166"/>
      <c r="P218" s="167">
        <f>SUM(P219:P299)</f>
        <v>0</v>
      </c>
      <c r="Q218" s="166"/>
      <c r="R218" s="167">
        <f>SUM(R219:R299)</f>
        <v>0.163136</v>
      </c>
      <c r="S218" s="166"/>
      <c r="T218" s="167">
        <f>SUM(T219:T299)</f>
        <v>11.93816996</v>
      </c>
      <c r="U218" s="168"/>
      <c r="AR218" s="169" t="s">
        <v>79</v>
      </c>
      <c r="AT218" s="170" t="s">
        <v>70</v>
      </c>
      <c r="AU218" s="170" t="s">
        <v>81</v>
      </c>
      <c r="AY218" s="169" t="s">
        <v>136</v>
      </c>
      <c r="BK218" s="171">
        <f>SUM(BK219:BK299)</f>
        <v>0</v>
      </c>
    </row>
    <row r="219" spans="1:65" s="2" customFormat="1" ht="16.5" customHeight="1">
      <c r="A219" s="36"/>
      <c r="B219" s="37"/>
      <c r="C219" s="174" t="s">
        <v>310</v>
      </c>
      <c r="D219" s="174" t="s">
        <v>141</v>
      </c>
      <c r="E219" s="175" t="s">
        <v>311</v>
      </c>
      <c r="F219" s="176" t="s">
        <v>312</v>
      </c>
      <c r="G219" s="177" t="s">
        <v>144</v>
      </c>
      <c r="H219" s="178">
        <v>153.89</v>
      </c>
      <c r="I219" s="179"/>
      <c r="J219" s="180">
        <f>ROUND(I219*H219,1)</f>
        <v>0</v>
      </c>
      <c r="K219" s="176" t="s">
        <v>145</v>
      </c>
      <c r="L219" s="41"/>
      <c r="M219" s="181" t="s">
        <v>18</v>
      </c>
      <c r="N219" s="182" t="s">
        <v>42</v>
      </c>
      <c r="O219" s="66"/>
      <c r="P219" s="183">
        <f>O219*H219</f>
        <v>0</v>
      </c>
      <c r="Q219" s="183">
        <v>0</v>
      </c>
      <c r="R219" s="183">
        <f>Q219*H219</f>
        <v>0</v>
      </c>
      <c r="S219" s="183">
        <v>0.015</v>
      </c>
      <c r="T219" s="183">
        <f>S219*H219</f>
        <v>2.30835</v>
      </c>
      <c r="U219" s="184" t="s">
        <v>18</v>
      </c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5" t="s">
        <v>146</v>
      </c>
      <c r="AT219" s="185" t="s">
        <v>141</v>
      </c>
      <c r="AU219" s="185" t="s">
        <v>137</v>
      </c>
      <c r="AY219" s="19" t="s">
        <v>136</v>
      </c>
      <c r="BE219" s="186">
        <f>IF(N219="základní",J219,0)</f>
        <v>0</v>
      </c>
      <c r="BF219" s="186">
        <f>IF(N219="snížená",J219,0)</f>
        <v>0</v>
      </c>
      <c r="BG219" s="186">
        <f>IF(N219="zákl. přenesená",J219,0)</f>
        <v>0</v>
      </c>
      <c r="BH219" s="186">
        <f>IF(N219="sníž. přenesená",J219,0)</f>
        <v>0</v>
      </c>
      <c r="BI219" s="186">
        <f>IF(N219="nulová",J219,0)</f>
        <v>0</v>
      </c>
      <c r="BJ219" s="19" t="s">
        <v>79</v>
      </c>
      <c r="BK219" s="186">
        <f>ROUND(I219*H219,1)</f>
        <v>0</v>
      </c>
      <c r="BL219" s="19" t="s">
        <v>146</v>
      </c>
      <c r="BM219" s="185" t="s">
        <v>313</v>
      </c>
    </row>
    <row r="220" spans="1:47" s="2" customFormat="1" ht="11.25">
      <c r="A220" s="36"/>
      <c r="B220" s="37"/>
      <c r="C220" s="38"/>
      <c r="D220" s="187" t="s">
        <v>148</v>
      </c>
      <c r="E220" s="38"/>
      <c r="F220" s="188" t="s">
        <v>314</v>
      </c>
      <c r="G220" s="38"/>
      <c r="H220" s="38"/>
      <c r="I220" s="189"/>
      <c r="J220" s="38"/>
      <c r="K220" s="38"/>
      <c r="L220" s="41"/>
      <c r="M220" s="190"/>
      <c r="N220" s="191"/>
      <c r="O220" s="66"/>
      <c r="P220" s="66"/>
      <c r="Q220" s="66"/>
      <c r="R220" s="66"/>
      <c r="S220" s="66"/>
      <c r="T220" s="66"/>
      <c r="U220" s="67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148</v>
      </c>
      <c r="AU220" s="19" t="s">
        <v>137</v>
      </c>
    </row>
    <row r="221" spans="2:51" s="16" customFormat="1" ht="11.25">
      <c r="B221" s="226"/>
      <c r="C221" s="227"/>
      <c r="D221" s="194" t="s">
        <v>150</v>
      </c>
      <c r="E221" s="228" t="s">
        <v>18</v>
      </c>
      <c r="F221" s="229" t="s">
        <v>315</v>
      </c>
      <c r="G221" s="227"/>
      <c r="H221" s="228" t="s">
        <v>18</v>
      </c>
      <c r="I221" s="230"/>
      <c r="J221" s="227"/>
      <c r="K221" s="227"/>
      <c r="L221" s="231"/>
      <c r="M221" s="232"/>
      <c r="N221" s="233"/>
      <c r="O221" s="233"/>
      <c r="P221" s="233"/>
      <c r="Q221" s="233"/>
      <c r="R221" s="233"/>
      <c r="S221" s="233"/>
      <c r="T221" s="233"/>
      <c r="U221" s="234"/>
      <c r="AT221" s="235" t="s">
        <v>150</v>
      </c>
      <c r="AU221" s="235" t="s">
        <v>137</v>
      </c>
      <c r="AV221" s="16" t="s">
        <v>79</v>
      </c>
      <c r="AW221" s="16" t="s">
        <v>32</v>
      </c>
      <c r="AX221" s="16" t="s">
        <v>71</v>
      </c>
      <c r="AY221" s="235" t="s">
        <v>136</v>
      </c>
    </row>
    <row r="222" spans="2:51" s="16" customFormat="1" ht="11.25">
      <c r="B222" s="226"/>
      <c r="C222" s="227"/>
      <c r="D222" s="194" t="s">
        <v>150</v>
      </c>
      <c r="E222" s="228" t="s">
        <v>18</v>
      </c>
      <c r="F222" s="229" t="s">
        <v>316</v>
      </c>
      <c r="G222" s="227"/>
      <c r="H222" s="228" t="s">
        <v>18</v>
      </c>
      <c r="I222" s="230"/>
      <c r="J222" s="227"/>
      <c r="K222" s="227"/>
      <c r="L222" s="231"/>
      <c r="M222" s="232"/>
      <c r="N222" s="233"/>
      <c r="O222" s="233"/>
      <c r="P222" s="233"/>
      <c r="Q222" s="233"/>
      <c r="R222" s="233"/>
      <c r="S222" s="233"/>
      <c r="T222" s="233"/>
      <c r="U222" s="234"/>
      <c r="AT222" s="235" t="s">
        <v>150</v>
      </c>
      <c r="AU222" s="235" t="s">
        <v>137</v>
      </c>
      <c r="AV222" s="16" t="s">
        <v>79</v>
      </c>
      <c r="AW222" s="16" t="s">
        <v>32</v>
      </c>
      <c r="AX222" s="16" t="s">
        <v>71</v>
      </c>
      <c r="AY222" s="235" t="s">
        <v>136</v>
      </c>
    </row>
    <row r="223" spans="2:51" s="13" customFormat="1" ht="11.25">
      <c r="B223" s="192"/>
      <c r="C223" s="193"/>
      <c r="D223" s="194" t="s">
        <v>150</v>
      </c>
      <c r="E223" s="195" t="s">
        <v>18</v>
      </c>
      <c r="F223" s="196" t="s">
        <v>317</v>
      </c>
      <c r="G223" s="193"/>
      <c r="H223" s="197">
        <v>153.89</v>
      </c>
      <c r="I223" s="198"/>
      <c r="J223" s="193"/>
      <c r="K223" s="193"/>
      <c r="L223" s="199"/>
      <c r="M223" s="200"/>
      <c r="N223" s="201"/>
      <c r="O223" s="201"/>
      <c r="P223" s="201"/>
      <c r="Q223" s="201"/>
      <c r="R223" s="201"/>
      <c r="S223" s="201"/>
      <c r="T223" s="201"/>
      <c r="U223" s="202"/>
      <c r="AT223" s="203" t="s">
        <v>150</v>
      </c>
      <c r="AU223" s="203" t="s">
        <v>137</v>
      </c>
      <c r="AV223" s="13" t="s">
        <v>81</v>
      </c>
      <c r="AW223" s="13" t="s">
        <v>32</v>
      </c>
      <c r="AX223" s="13" t="s">
        <v>79</v>
      </c>
      <c r="AY223" s="203" t="s">
        <v>136</v>
      </c>
    </row>
    <row r="224" spans="1:65" s="2" customFormat="1" ht="16.5" customHeight="1">
      <c r="A224" s="36"/>
      <c r="B224" s="37"/>
      <c r="C224" s="174" t="s">
        <v>318</v>
      </c>
      <c r="D224" s="174" t="s">
        <v>141</v>
      </c>
      <c r="E224" s="175" t="s">
        <v>319</v>
      </c>
      <c r="F224" s="176" t="s">
        <v>320</v>
      </c>
      <c r="G224" s="177" t="s">
        <v>144</v>
      </c>
      <c r="H224" s="178">
        <v>153.89</v>
      </c>
      <c r="I224" s="179"/>
      <c r="J224" s="180">
        <f>ROUND(I224*H224,1)</f>
        <v>0</v>
      </c>
      <c r="K224" s="176" t="s">
        <v>145</v>
      </c>
      <c r="L224" s="41"/>
      <c r="M224" s="181" t="s">
        <v>18</v>
      </c>
      <c r="N224" s="182" t="s">
        <v>42</v>
      </c>
      <c r="O224" s="66"/>
      <c r="P224" s="183">
        <f>O224*H224</f>
        <v>0</v>
      </c>
      <c r="Q224" s="183">
        <v>0</v>
      </c>
      <c r="R224" s="183">
        <f>Q224*H224</f>
        <v>0</v>
      </c>
      <c r="S224" s="183">
        <v>0.00132</v>
      </c>
      <c r="T224" s="183">
        <f>S224*H224</f>
        <v>0.20313479999999998</v>
      </c>
      <c r="U224" s="184" t="s">
        <v>18</v>
      </c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5" t="s">
        <v>146</v>
      </c>
      <c r="AT224" s="185" t="s">
        <v>141</v>
      </c>
      <c r="AU224" s="185" t="s">
        <v>137</v>
      </c>
      <c r="AY224" s="19" t="s">
        <v>136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9" t="s">
        <v>79</v>
      </c>
      <c r="BK224" s="186">
        <f>ROUND(I224*H224,1)</f>
        <v>0</v>
      </c>
      <c r="BL224" s="19" t="s">
        <v>146</v>
      </c>
      <c r="BM224" s="185" t="s">
        <v>321</v>
      </c>
    </row>
    <row r="225" spans="1:47" s="2" customFormat="1" ht="11.25">
      <c r="A225" s="36"/>
      <c r="B225" s="37"/>
      <c r="C225" s="38"/>
      <c r="D225" s="187" t="s">
        <v>148</v>
      </c>
      <c r="E225" s="38"/>
      <c r="F225" s="188" t="s">
        <v>322</v>
      </c>
      <c r="G225" s="38"/>
      <c r="H225" s="38"/>
      <c r="I225" s="189"/>
      <c r="J225" s="38"/>
      <c r="K225" s="38"/>
      <c r="L225" s="41"/>
      <c r="M225" s="190"/>
      <c r="N225" s="191"/>
      <c r="O225" s="66"/>
      <c r="P225" s="66"/>
      <c r="Q225" s="66"/>
      <c r="R225" s="66"/>
      <c r="S225" s="66"/>
      <c r="T225" s="66"/>
      <c r="U225" s="67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148</v>
      </c>
      <c r="AU225" s="19" t="s">
        <v>137</v>
      </c>
    </row>
    <row r="226" spans="2:51" s="16" customFormat="1" ht="11.25">
      <c r="B226" s="226"/>
      <c r="C226" s="227"/>
      <c r="D226" s="194" t="s">
        <v>150</v>
      </c>
      <c r="E226" s="228" t="s">
        <v>18</v>
      </c>
      <c r="F226" s="229" t="s">
        <v>315</v>
      </c>
      <c r="G226" s="227"/>
      <c r="H226" s="228" t="s">
        <v>18</v>
      </c>
      <c r="I226" s="230"/>
      <c r="J226" s="227"/>
      <c r="K226" s="227"/>
      <c r="L226" s="231"/>
      <c r="M226" s="232"/>
      <c r="N226" s="233"/>
      <c r="O226" s="233"/>
      <c r="P226" s="233"/>
      <c r="Q226" s="233"/>
      <c r="R226" s="233"/>
      <c r="S226" s="233"/>
      <c r="T226" s="233"/>
      <c r="U226" s="234"/>
      <c r="AT226" s="235" t="s">
        <v>150</v>
      </c>
      <c r="AU226" s="235" t="s">
        <v>137</v>
      </c>
      <c r="AV226" s="16" t="s">
        <v>79</v>
      </c>
      <c r="AW226" s="16" t="s">
        <v>32</v>
      </c>
      <c r="AX226" s="16" t="s">
        <v>71</v>
      </c>
      <c r="AY226" s="235" t="s">
        <v>136</v>
      </c>
    </row>
    <row r="227" spans="2:51" s="16" customFormat="1" ht="11.25">
      <c r="B227" s="226"/>
      <c r="C227" s="227"/>
      <c r="D227" s="194" t="s">
        <v>150</v>
      </c>
      <c r="E227" s="228" t="s">
        <v>18</v>
      </c>
      <c r="F227" s="229" t="s">
        <v>316</v>
      </c>
      <c r="G227" s="227"/>
      <c r="H227" s="228" t="s">
        <v>18</v>
      </c>
      <c r="I227" s="230"/>
      <c r="J227" s="227"/>
      <c r="K227" s="227"/>
      <c r="L227" s="231"/>
      <c r="M227" s="232"/>
      <c r="N227" s="233"/>
      <c r="O227" s="233"/>
      <c r="P227" s="233"/>
      <c r="Q227" s="233"/>
      <c r="R227" s="233"/>
      <c r="S227" s="233"/>
      <c r="T227" s="233"/>
      <c r="U227" s="234"/>
      <c r="AT227" s="235" t="s">
        <v>150</v>
      </c>
      <c r="AU227" s="235" t="s">
        <v>137</v>
      </c>
      <c r="AV227" s="16" t="s">
        <v>79</v>
      </c>
      <c r="AW227" s="16" t="s">
        <v>32</v>
      </c>
      <c r="AX227" s="16" t="s">
        <v>71</v>
      </c>
      <c r="AY227" s="235" t="s">
        <v>136</v>
      </c>
    </row>
    <row r="228" spans="2:51" s="13" customFormat="1" ht="11.25">
      <c r="B228" s="192"/>
      <c r="C228" s="193"/>
      <c r="D228" s="194" t="s">
        <v>150</v>
      </c>
      <c r="E228" s="195" t="s">
        <v>18</v>
      </c>
      <c r="F228" s="196" t="s">
        <v>317</v>
      </c>
      <c r="G228" s="193"/>
      <c r="H228" s="197">
        <v>153.89</v>
      </c>
      <c r="I228" s="198"/>
      <c r="J228" s="193"/>
      <c r="K228" s="193"/>
      <c r="L228" s="199"/>
      <c r="M228" s="200"/>
      <c r="N228" s="201"/>
      <c r="O228" s="201"/>
      <c r="P228" s="201"/>
      <c r="Q228" s="201"/>
      <c r="R228" s="201"/>
      <c r="S228" s="201"/>
      <c r="T228" s="201"/>
      <c r="U228" s="202"/>
      <c r="AT228" s="203" t="s">
        <v>150</v>
      </c>
      <c r="AU228" s="203" t="s">
        <v>137</v>
      </c>
      <c r="AV228" s="13" t="s">
        <v>81</v>
      </c>
      <c r="AW228" s="13" t="s">
        <v>32</v>
      </c>
      <c r="AX228" s="13" t="s">
        <v>79</v>
      </c>
      <c r="AY228" s="203" t="s">
        <v>136</v>
      </c>
    </row>
    <row r="229" spans="1:65" s="2" customFormat="1" ht="16.5" customHeight="1">
      <c r="A229" s="36"/>
      <c r="B229" s="37"/>
      <c r="C229" s="174" t="s">
        <v>323</v>
      </c>
      <c r="D229" s="174" t="s">
        <v>141</v>
      </c>
      <c r="E229" s="175" t="s">
        <v>324</v>
      </c>
      <c r="F229" s="176" t="s">
        <v>325</v>
      </c>
      <c r="G229" s="177" t="s">
        <v>144</v>
      </c>
      <c r="H229" s="178">
        <v>153.89</v>
      </c>
      <c r="I229" s="179"/>
      <c r="J229" s="180">
        <f>ROUND(I229*H229,1)</f>
        <v>0</v>
      </c>
      <c r="K229" s="176" t="s">
        <v>145</v>
      </c>
      <c r="L229" s="41"/>
      <c r="M229" s="181" t="s">
        <v>18</v>
      </c>
      <c r="N229" s="182" t="s">
        <v>42</v>
      </c>
      <c r="O229" s="66"/>
      <c r="P229" s="183">
        <f>O229*H229</f>
        <v>0</v>
      </c>
      <c r="Q229" s="183">
        <v>0</v>
      </c>
      <c r="R229" s="183">
        <f>Q229*H229</f>
        <v>0</v>
      </c>
      <c r="S229" s="183">
        <v>0.0066</v>
      </c>
      <c r="T229" s="183">
        <f>S229*H229</f>
        <v>1.015674</v>
      </c>
      <c r="U229" s="184" t="s">
        <v>18</v>
      </c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5" t="s">
        <v>146</v>
      </c>
      <c r="AT229" s="185" t="s">
        <v>141</v>
      </c>
      <c r="AU229" s="185" t="s">
        <v>137</v>
      </c>
      <c r="AY229" s="19" t="s">
        <v>136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9" t="s">
        <v>79</v>
      </c>
      <c r="BK229" s="186">
        <f>ROUND(I229*H229,1)</f>
        <v>0</v>
      </c>
      <c r="BL229" s="19" t="s">
        <v>146</v>
      </c>
      <c r="BM229" s="185" t="s">
        <v>326</v>
      </c>
    </row>
    <row r="230" spans="1:47" s="2" customFormat="1" ht="11.25">
      <c r="A230" s="36"/>
      <c r="B230" s="37"/>
      <c r="C230" s="38"/>
      <c r="D230" s="187" t="s">
        <v>148</v>
      </c>
      <c r="E230" s="38"/>
      <c r="F230" s="188" t="s">
        <v>327</v>
      </c>
      <c r="G230" s="38"/>
      <c r="H230" s="38"/>
      <c r="I230" s="189"/>
      <c r="J230" s="38"/>
      <c r="K230" s="38"/>
      <c r="L230" s="41"/>
      <c r="M230" s="190"/>
      <c r="N230" s="191"/>
      <c r="O230" s="66"/>
      <c r="P230" s="66"/>
      <c r="Q230" s="66"/>
      <c r="R230" s="66"/>
      <c r="S230" s="66"/>
      <c r="T230" s="66"/>
      <c r="U230" s="67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148</v>
      </c>
      <c r="AU230" s="19" t="s">
        <v>137</v>
      </c>
    </row>
    <row r="231" spans="2:51" s="16" customFormat="1" ht="11.25">
      <c r="B231" s="226"/>
      <c r="C231" s="227"/>
      <c r="D231" s="194" t="s">
        <v>150</v>
      </c>
      <c r="E231" s="228" t="s">
        <v>18</v>
      </c>
      <c r="F231" s="229" t="s">
        <v>315</v>
      </c>
      <c r="G231" s="227"/>
      <c r="H231" s="228" t="s">
        <v>18</v>
      </c>
      <c r="I231" s="230"/>
      <c r="J231" s="227"/>
      <c r="K231" s="227"/>
      <c r="L231" s="231"/>
      <c r="M231" s="232"/>
      <c r="N231" s="233"/>
      <c r="O231" s="233"/>
      <c r="P231" s="233"/>
      <c r="Q231" s="233"/>
      <c r="R231" s="233"/>
      <c r="S231" s="233"/>
      <c r="T231" s="233"/>
      <c r="U231" s="234"/>
      <c r="AT231" s="235" t="s">
        <v>150</v>
      </c>
      <c r="AU231" s="235" t="s">
        <v>137</v>
      </c>
      <c r="AV231" s="16" t="s">
        <v>79</v>
      </c>
      <c r="AW231" s="16" t="s">
        <v>32</v>
      </c>
      <c r="AX231" s="16" t="s">
        <v>71</v>
      </c>
      <c r="AY231" s="235" t="s">
        <v>136</v>
      </c>
    </row>
    <row r="232" spans="2:51" s="16" customFormat="1" ht="11.25">
      <c r="B232" s="226"/>
      <c r="C232" s="227"/>
      <c r="D232" s="194" t="s">
        <v>150</v>
      </c>
      <c r="E232" s="228" t="s">
        <v>18</v>
      </c>
      <c r="F232" s="229" t="s">
        <v>316</v>
      </c>
      <c r="G232" s="227"/>
      <c r="H232" s="228" t="s">
        <v>18</v>
      </c>
      <c r="I232" s="230"/>
      <c r="J232" s="227"/>
      <c r="K232" s="227"/>
      <c r="L232" s="231"/>
      <c r="M232" s="232"/>
      <c r="N232" s="233"/>
      <c r="O232" s="233"/>
      <c r="P232" s="233"/>
      <c r="Q232" s="233"/>
      <c r="R232" s="233"/>
      <c r="S232" s="233"/>
      <c r="T232" s="233"/>
      <c r="U232" s="234"/>
      <c r="AT232" s="235" t="s">
        <v>150</v>
      </c>
      <c r="AU232" s="235" t="s">
        <v>137</v>
      </c>
      <c r="AV232" s="16" t="s">
        <v>79</v>
      </c>
      <c r="AW232" s="16" t="s">
        <v>32</v>
      </c>
      <c r="AX232" s="16" t="s">
        <v>71</v>
      </c>
      <c r="AY232" s="235" t="s">
        <v>136</v>
      </c>
    </row>
    <row r="233" spans="2:51" s="13" customFormat="1" ht="11.25">
      <c r="B233" s="192"/>
      <c r="C233" s="193"/>
      <c r="D233" s="194" t="s">
        <v>150</v>
      </c>
      <c r="E233" s="195" t="s">
        <v>18</v>
      </c>
      <c r="F233" s="196" t="s">
        <v>317</v>
      </c>
      <c r="G233" s="193"/>
      <c r="H233" s="197">
        <v>153.89</v>
      </c>
      <c r="I233" s="198"/>
      <c r="J233" s="193"/>
      <c r="K233" s="193"/>
      <c r="L233" s="199"/>
      <c r="M233" s="200"/>
      <c r="N233" s="201"/>
      <c r="O233" s="201"/>
      <c r="P233" s="201"/>
      <c r="Q233" s="201"/>
      <c r="R233" s="201"/>
      <c r="S233" s="201"/>
      <c r="T233" s="201"/>
      <c r="U233" s="202"/>
      <c r="AT233" s="203" t="s">
        <v>150</v>
      </c>
      <c r="AU233" s="203" t="s">
        <v>137</v>
      </c>
      <c r="AV233" s="13" t="s">
        <v>81</v>
      </c>
      <c r="AW233" s="13" t="s">
        <v>32</v>
      </c>
      <c r="AX233" s="13" t="s">
        <v>79</v>
      </c>
      <c r="AY233" s="203" t="s">
        <v>136</v>
      </c>
    </row>
    <row r="234" spans="1:65" s="2" customFormat="1" ht="16.5" customHeight="1">
      <c r="A234" s="36"/>
      <c r="B234" s="37"/>
      <c r="C234" s="174" t="s">
        <v>328</v>
      </c>
      <c r="D234" s="174" t="s">
        <v>141</v>
      </c>
      <c r="E234" s="175" t="s">
        <v>329</v>
      </c>
      <c r="F234" s="176" t="s">
        <v>330</v>
      </c>
      <c r="G234" s="177" t="s">
        <v>144</v>
      </c>
      <c r="H234" s="178">
        <v>46.508</v>
      </c>
      <c r="I234" s="179"/>
      <c r="J234" s="180">
        <f>ROUND(I234*H234,1)</f>
        <v>0</v>
      </c>
      <c r="K234" s="176" t="s">
        <v>18</v>
      </c>
      <c r="L234" s="41"/>
      <c r="M234" s="181" t="s">
        <v>18</v>
      </c>
      <c r="N234" s="182" t="s">
        <v>42</v>
      </c>
      <c r="O234" s="66"/>
      <c r="P234" s="183">
        <f>O234*H234</f>
        <v>0</v>
      </c>
      <c r="Q234" s="183">
        <v>0</v>
      </c>
      <c r="R234" s="183">
        <f>Q234*H234</f>
        <v>0</v>
      </c>
      <c r="S234" s="183">
        <v>0.01</v>
      </c>
      <c r="T234" s="183">
        <f>S234*H234</f>
        <v>0.46508000000000005</v>
      </c>
      <c r="U234" s="184" t="s">
        <v>18</v>
      </c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5" t="s">
        <v>146</v>
      </c>
      <c r="AT234" s="185" t="s">
        <v>141</v>
      </c>
      <c r="AU234" s="185" t="s">
        <v>137</v>
      </c>
      <c r="AY234" s="19" t="s">
        <v>136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9" t="s">
        <v>79</v>
      </c>
      <c r="BK234" s="186">
        <f>ROUND(I234*H234,1)</f>
        <v>0</v>
      </c>
      <c r="BL234" s="19" t="s">
        <v>146</v>
      </c>
      <c r="BM234" s="185" t="s">
        <v>331</v>
      </c>
    </row>
    <row r="235" spans="2:51" s="16" customFormat="1" ht="11.25">
      <c r="B235" s="226"/>
      <c r="C235" s="227"/>
      <c r="D235" s="194" t="s">
        <v>150</v>
      </c>
      <c r="E235" s="228" t="s">
        <v>18</v>
      </c>
      <c r="F235" s="229" t="s">
        <v>332</v>
      </c>
      <c r="G235" s="227"/>
      <c r="H235" s="228" t="s">
        <v>18</v>
      </c>
      <c r="I235" s="230"/>
      <c r="J235" s="227"/>
      <c r="K235" s="227"/>
      <c r="L235" s="231"/>
      <c r="M235" s="232"/>
      <c r="N235" s="233"/>
      <c r="O235" s="233"/>
      <c r="P235" s="233"/>
      <c r="Q235" s="233"/>
      <c r="R235" s="233"/>
      <c r="S235" s="233"/>
      <c r="T235" s="233"/>
      <c r="U235" s="234"/>
      <c r="AT235" s="235" t="s">
        <v>150</v>
      </c>
      <c r="AU235" s="235" t="s">
        <v>137</v>
      </c>
      <c r="AV235" s="16" t="s">
        <v>79</v>
      </c>
      <c r="AW235" s="16" t="s">
        <v>32</v>
      </c>
      <c r="AX235" s="16" t="s">
        <v>71</v>
      </c>
      <c r="AY235" s="235" t="s">
        <v>136</v>
      </c>
    </row>
    <row r="236" spans="2:51" s="13" customFormat="1" ht="11.25">
      <c r="B236" s="192"/>
      <c r="C236" s="193"/>
      <c r="D236" s="194" t="s">
        <v>150</v>
      </c>
      <c r="E236" s="195" t="s">
        <v>18</v>
      </c>
      <c r="F236" s="196" t="s">
        <v>333</v>
      </c>
      <c r="G236" s="193"/>
      <c r="H236" s="197">
        <v>46.508</v>
      </c>
      <c r="I236" s="198"/>
      <c r="J236" s="193"/>
      <c r="K236" s="193"/>
      <c r="L236" s="199"/>
      <c r="M236" s="200"/>
      <c r="N236" s="201"/>
      <c r="O236" s="201"/>
      <c r="P236" s="201"/>
      <c r="Q236" s="201"/>
      <c r="R236" s="201"/>
      <c r="S236" s="201"/>
      <c r="T236" s="201"/>
      <c r="U236" s="202"/>
      <c r="AT236" s="203" t="s">
        <v>150</v>
      </c>
      <c r="AU236" s="203" t="s">
        <v>137</v>
      </c>
      <c r="AV236" s="13" t="s">
        <v>81</v>
      </c>
      <c r="AW236" s="13" t="s">
        <v>32</v>
      </c>
      <c r="AX236" s="13" t="s">
        <v>79</v>
      </c>
      <c r="AY236" s="203" t="s">
        <v>136</v>
      </c>
    </row>
    <row r="237" spans="1:65" s="2" customFormat="1" ht="16.5" customHeight="1">
      <c r="A237" s="36"/>
      <c r="B237" s="37"/>
      <c r="C237" s="174" t="s">
        <v>334</v>
      </c>
      <c r="D237" s="174" t="s">
        <v>141</v>
      </c>
      <c r="E237" s="175" t="s">
        <v>335</v>
      </c>
      <c r="F237" s="176" t="s">
        <v>336</v>
      </c>
      <c r="G237" s="177" t="s">
        <v>144</v>
      </c>
      <c r="H237" s="178">
        <v>27.72</v>
      </c>
      <c r="I237" s="179"/>
      <c r="J237" s="180">
        <f>ROUND(I237*H237,1)</f>
        <v>0</v>
      </c>
      <c r="K237" s="176" t="s">
        <v>18</v>
      </c>
      <c r="L237" s="41"/>
      <c r="M237" s="181" t="s">
        <v>18</v>
      </c>
      <c r="N237" s="182" t="s">
        <v>42</v>
      </c>
      <c r="O237" s="66"/>
      <c r="P237" s="183">
        <f>O237*H237</f>
        <v>0</v>
      </c>
      <c r="Q237" s="183">
        <v>0</v>
      </c>
      <c r="R237" s="183">
        <f>Q237*H237</f>
        <v>0</v>
      </c>
      <c r="S237" s="183">
        <v>0.001</v>
      </c>
      <c r="T237" s="183">
        <f>S237*H237</f>
        <v>0.027719999999999998</v>
      </c>
      <c r="U237" s="184" t="s">
        <v>18</v>
      </c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5" t="s">
        <v>146</v>
      </c>
      <c r="AT237" s="185" t="s">
        <v>141</v>
      </c>
      <c r="AU237" s="185" t="s">
        <v>137</v>
      </c>
      <c r="AY237" s="19" t="s">
        <v>136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9" t="s">
        <v>79</v>
      </c>
      <c r="BK237" s="186">
        <f>ROUND(I237*H237,1)</f>
        <v>0</v>
      </c>
      <c r="BL237" s="19" t="s">
        <v>146</v>
      </c>
      <c r="BM237" s="185" t="s">
        <v>337</v>
      </c>
    </row>
    <row r="238" spans="2:51" s="16" customFormat="1" ht="11.25">
      <c r="B238" s="226"/>
      <c r="C238" s="227"/>
      <c r="D238" s="194" t="s">
        <v>150</v>
      </c>
      <c r="E238" s="228" t="s">
        <v>18</v>
      </c>
      <c r="F238" s="229" t="s">
        <v>338</v>
      </c>
      <c r="G238" s="227"/>
      <c r="H238" s="228" t="s">
        <v>18</v>
      </c>
      <c r="I238" s="230"/>
      <c r="J238" s="227"/>
      <c r="K238" s="227"/>
      <c r="L238" s="231"/>
      <c r="M238" s="232"/>
      <c r="N238" s="233"/>
      <c r="O238" s="233"/>
      <c r="P238" s="233"/>
      <c r="Q238" s="233"/>
      <c r="R238" s="233"/>
      <c r="S238" s="233"/>
      <c r="T238" s="233"/>
      <c r="U238" s="234"/>
      <c r="AT238" s="235" t="s">
        <v>150</v>
      </c>
      <c r="AU238" s="235" t="s">
        <v>137</v>
      </c>
      <c r="AV238" s="16" t="s">
        <v>79</v>
      </c>
      <c r="AW238" s="16" t="s">
        <v>32</v>
      </c>
      <c r="AX238" s="16" t="s">
        <v>71</v>
      </c>
      <c r="AY238" s="235" t="s">
        <v>136</v>
      </c>
    </row>
    <row r="239" spans="2:51" s="13" customFormat="1" ht="11.25">
      <c r="B239" s="192"/>
      <c r="C239" s="193"/>
      <c r="D239" s="194" t="s">
        <v>150</v>
      </c>
      <c r="E239" s="195" t="s">
        <v>18</v>
      </c>
      <c r="F239" s="196" t="s">
        <v>339</v>
      </c>
      <c r="G239" s="193"/>
      <c r="H239" s="197">
        <v>24.948</v>
      </c>
      <c r="I239" s="198"/>
      <c r="J239" s="193"/>
      <c r="K239" s="193"/>
      <c r="L239" s="199"/>
      <c r="M239" s="200"/>
      <c r="N239" s="201"/>
      <c r="O239" s="201"/>
      <c r="P239" s="201"/>
      <c r="Q239" s="201"/>
      <c r="R239" s="201"/>
      <c r="S239" s="201"/>
      <c r="T239" s="201"/>
      <c r="U239" s="202"/>
      <c r="AT239" s="203" t="s">
        <v>150</v>
      </c>
      <c r="AU239" s="203" t="s">
        <v>137</v>
      </c>
      <c r="AV239" s="13" t="s">
        <v>81</v>
      </c>
      <c r="AW239" s="13" t="s">
        <v>32</v>
      </c>
      <c r="AX239" s="13" t="s">
        <v>71</v>
      </c>
      <c r="AY239" s="203" t="s">
        <v>136</v>
      </c>
    </row>
    <row r="240" spans="2:51" s="13" customFormat="1" ht="11.25">
      <c r="B240" s="192"/>
      <c r="C240" s="193"/>
      <c r="D240" s="194" t="s">
        <v>150</v>
      </c>
      <c r="E240" s="195" t="s">
        <v>18</v>
      </c>
      <c r="F240" s="196" t="s">
        <v>340</v>
      </c>
      <c r="G240" s="193"/>
      <c r="H240" s="197">
        <v>2.772</v>
      </c>
      <c r="I240" s="198"/>
      <c r="J240" s="193"/>
      <c r="K240" s="193"/>
      <c r="L240" s="199"/>
      <c r="M240" s="200"/>
      <c r="N240" s="201"/>
      <c r="O240" s="201"/>
      <c r="P240" s="201"/>
      <c r="Q240" s="201"/>
      <c r="R240" s="201"/>
      <c r="S240" s="201"/>
      <c r="T240" s="201"/>
      <c r="U240" s="202"/>
      <c r="AT240" s="203" t="s">
        <v>150</v>
      </c>
      <c r="AU240" s="203" t="s">
        <v>137</v>
      </c>
      <c r="AV240" s="13" t="s">
        <v>81</v>
      </c>
      <c r="AW240" s="13" t="s">
        <v>32</v>
      </c>
      <c r="AX240" s="13" t="s">
        <v>71</v>
      </c>
      <c r="AY240" s="203" t="s">
        <v>136</v>
      </c>
    </row>
    <row r="241" spans="2:51" s="14" customFormat="1" ht="11.25">
      <c r="B241" s="204"/>
      <c r="C241" s="205"/>
      <c r="D241" s="194" t="s">
        <v>150</v>
      </c>
      <c r="E241" s="206" t="s">
        <v>18</v>
      </c>
      <c r="F241" s="207" t="s">
        <v>183</v>
      </c>
      <c r="G241" s="205"/>
      <c r="H241" s="208">
        <v>27.72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2"/>
      <c r="U241" s="213"/>
      <c r="AT241" s="214" t="s">
        <v>150</v>
      </c>
      <c r="AU241" s="214" t="s">
        <v>137</v>
      </c>
      <c r="AV241" s="14" t="s">
        <v>146</v>
      </c>
      <c r="AW241" s="14" t="s">
        <v>32</v>
      </c>
      <c r="AX241" s="14" t="s">
        <v>79</v>
      </c>
      <c r="AY241" s="214" t="s">
        <v>136</v>
      </c>
    </row>
    <row r="242" spans="1:65" s="2" customFormat="1" ht="16.5" customHeight="1">
      <c r="A242" s="36"/>
      <c r="B242" s="37"/>
      <c r="C242" s="174" t="s">
        <v>341</v>
      </c>
      <c r="D242" s="174" t="s">
        <v>141</v>
      </c>
      <c r="E242" s="175" t="s">
        <v>342</v>
      </c>
      <c r="F242" s="176" t="s">
        <v>343</v>
      </c>
      <c r="G242" s="177" t="s">
        <v>144</v>
      </c>
      <c r="H242" s="178">
        <v>7.2</v>
      </c>
      <c r="I242" s="179"/>
      <c r="J242" s="180">
        <f>ROUND(I242*H242,1)</f>
        <v>0</v>
      </c>
      <c r="K242" s="176" t="s">
        <v>145</v>
      </c>
      <c r="L242" s="41"/>
      <c r="M242" s="181" t="s">
        <v>18</v>
      </c>
      <c r="N242" s="182" t="s">
        <v>42</v>
      </c>
      <c r="O242" s="66"/>
      <c r="P242" s="183">
        <f>O242*H242</f>
        <v>0</v>
      </c>
      <c r="Q242" s="183">
        <v>0</v>
      </c>
      <c r="R242" s="183">
        <f>Q242*H242</f>
        <v>0</v>
      </c>
      <c r="S242" s="183">
        <v>0.02</v>
      </c>
      <c r="T242" s="183">
        <f>S242*H242</f>
        <v>0.14400000000000002</v>
      </c>
      <c r="U242" s="184" t="s">
        <v>18</v>
      </c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5" t="s">
        <v>146</v>
      </c>
      <c r="AT242" s="185" t="s">
        <v>141</v>
      </c>
      <c r="AU242" s="185" t="s">
        <v>137</v>
      </c>
      <c r="AY242" s="19" t="s">
        <v>136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9" t="s">
        <v>79</v>
      </c>
      <c r="BK242" s="186">
        <f>ROUND(I242*H242,1)</f>
        <v>0</v>
      </c>
      <c r="BL242" s="19" t="s">
        <v>146</v>
      </c>
      <c r="BM242" s="185" t="s">
        <v>344</v>
      </c>
    </row>
    <row r="243" spans="1:47" s="2" customFormat="1" ht="11.25">
      <c r="A243" s="36"/>
      <c r="B243" s="37"/>
      <c r="C243" s="38"/>
      <c r="D243" s="187" t="s">
        <v>148</v>
      </c>
      <c r="E243" s="38"/>
      <c r="F243" s="188" t="s">
        <v>345</v>
      </c>
      <c r="G243" s="38"/>
      <c r="H243" s="38"/>
      <c r="I243" s="189"/>
      <c r="J243" s="38"/>
      <c r="K243" s="38"/>
      <c r="L243" s="41"/>
      <c r="M243" s="190"/>
      <c r="N243" s="191"/>
      <c r="O243" s="66"/>
      <c r="P243" s="66"/>
      <c r="Q243" s="66"/>
      <c r="R243" s="66"/>
      <c r="S243" s="66"/>
      <c r="T243" s="66"/>
      <c r="U243" s="67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148</v>
      </c>
      <c r="AU243" s="19" t="s">
        <v>137</v>
      </c>
    </row>
    <row r="244" spans="2:51" s="16" customFormat="1" ht="11.25">
      <c r="B244" s="226"/>
      <c r="C244" s="227"/>
      <c r="D244" s="194" t="s">
        <v>150</v>
      </c>
      <c r="E244" s="228" t="s">
        <v>18</v>
      </c>
      <c r="F244" s="229" t="s">
        <v>346</v>
      </c>
      <c r="G244" s="227"/>
      <c r="H244" s="228" t="s">
        <v>18</v>
      </c>
      <c r="I244" s="230"/>
      <c r="J244" s="227"/>
      <c r="K244" s="227"/>
      <c r="L244" s="231"/>
      <c r="M244" s="232"/>
      <c r="N244" s="233"/>
      <c r="O244" s="233"/>
      <c r="P244" s="233"/>
      <c r="Q244" s="233"/>
      <c r="R244" s="233"/>
      <c r="S244" s="233"/>
      <c r="T244" s="233"/>
      <c r="U244" s="234"/>
      <c r="AT244" s="235" t="s">
        <v>150</v>
      </c>
      <c r="AU244" s="235" t="s">
        <v>137</v>
      </c>
      <c r="AV244" s="16" t="s">
        <v>79</v>
      </c>
      <c r="AW244" s="16" t="s">
        <v>32</v>
      </c>
      <c r="AX244" s="16" t="s">
        <v>71</v>
      </c>
      <c r="AY244" s="235" t="s">
        <v>136</v>
      </c>
    </row>
    <row r="245" spans="2:51" s="13" customFormat="1" ht="11.25">
      <c r="B245" s="192"/>
      <c r="C245" s="193"/>
      <c r="D245" s="194" t="s">
        <v>150</v>
      </c>
      <c r="E245" s="195" t="s">
        <v>18</v>
      </c>
      <c r="F245" s="196" t="s">
        <v>347</v>
      </c>
      <c r="G245" s="193"/>
      <c r="H245" s="197">
        <v>7.2</v>
      </c>
      <c r="I245" s="198"/>
      <c r="J245" s="193"/>
      <c r="K245" s="193"/>
      <c r="L245" s="199"/>
      <c r="M245" s="200"/>
      <c r="N245" s="201"/>
      <c r="O245" s="201"/>
      <c r="P245" s="201"/>
      <c r="Q245" s="201"/>
      <c r="R245" s="201"/>
      <c r="S245" s="201"/>
      <c r="T245" s="201"/>
      <c r="U245" s="202"/>
      <c r="AT245" s="203" t="s">
        <v>150</v>
      </c>
      <c r="AU245" s="203" t="s">
        <v>137</v>
      </c>
      <c r="AV245" s="13" t="s">
        <v>81</v>
      </c>
      <c r="AW245" s="13" t="s">
        <v>32</v>
      </c>
      <c r="AX245" s="13" t="s">
        <v>79</v>
      </c>
      <c r="AY245" s="203" t="s">
        <v>136</v>
      </c>
    </row>
    <row r="246" spans="1:65" s="2" customFormat="1" ht="24.2" customHeight="1">
      <c r="A246" s="36"/>
      <c r="B246" s="37"/>
      <c r="C246" s="174" t="s">
        <v>348</v>
      </c>
      <c r="D246" s="174" t="s">
        <v>141</v>
      </c>
      <c r="E246" s="175" t="s">
        <v>349</v>
      </c>
      <c r="F246" s="176" t="s">
        <v>350</v>
      </c>
      <c r="G246" s="177" t="s">
        <v>144</v>
      </c>
      <c r="H246" s="178">
        <v>6.293</v>
      </c>
      <c r="I246" s="179"/>
      <c r="J246" s="180">
        <f>ROUND(I246*H246,1)</f>
        <v>0</v>
      </c>
      <c r="K246" s="176" t="s">
        <v>145</v>
      </c>
      <c r="L246" s="41"/>
      <c r="M246" s="181" t="s">
        <v>18</v>
      </c>
      <c r="N246" s="182" t="s">
        <v>42</v>
      </c>
      <c r="O246" s="66"/>
      <c r="P246" s="183">
        <f>O246*H246</f>
        <v>0</v>
      </c>
      <c r="Q246" s="183">
        <v>0</v>
      </c>
      <c r="R246" s="183">
        <f>Q246*H246</f>
        <v>0</v>
      </c>
      <c r="S246" s="183">
        <v>0.067</v>
      </c>
      <c r="T246" s="183">
        <f>S246*H246</f>
        <v>0.42163100000000003</v>
      </c>
      <c r="U246" s="184" t="s">
        <v>18</v>
      </c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5" t="s">
        <v>146</v>
      </c>
      <c r="AT246" s="185" t="s">
        <v>141</v>
      </c>
      <c r="AU246" s="185" t="s">
        <v>137</v>
      </c>
      <c r="AY246" s="19" t="s">
        <v>136</v>
      </c>
      <c r="BE246" s="186">
        <f>IF(N246="základní",J246,0)</f>
        <v>0</v>
      </c>
      <c r="BF246" s="186">
        <f>IF(N246="snížená",J246,0)</f>
        <v>0</v>
      </c>
      <c r="BG246" s="186">
        <f>IF(N246="zákl. přenesená",J246,0)</f>
        <v>0</v>
      </c>
      <c r="BH246" s="186">
        <f>IF(N246="sníž. přenesená",J246,0)</f>
        <v>0</v>
      </c>
      <c r="BI246" s="186">
        <f>IF(N246="nulová",J246,0)</f>
        <v>0</v>
      </c>
      <c r="BJ246" s="19" t="s">
        <v>79</v>
      </c>
      <c r="BK246" s="186">
        <f>ROUND(I246*H246,1)</f>
        <v>0</v>
      </c>
      <c r="BL246" s="19" t="s">
        <v>146</v>
      </c>
      <c r="BM246" s="185" t="s">
        <v>351</v>
      </c>
    </row>
    <row r="247" spans="1:47" s="2" customFormat="1" ht="11.25">
      <c r="A247" s="36"/>
      <c r="B247" s="37"/>
      <c r="C247" s="38"/>
      <c r="D247" s="187" t="s">
        <v>148</v>
      </c>
      <c r="E247" s="38"/>
      <c r="F247" s="188" t="s">
        <v>352</v>
      </c>
      <c r="G247" s="38"/>
      <c r="H247" s="38"/>
      <c r="I247" s="189"/>
      <c r="J247" s="38"/>
      <c r="K247" s="38"/>
      <c r="L247" s="41"/>
      <c r="M247" s="190"/>
      <c r="N247" s="191"/>
      <c r="O247" s="66"/>
      <c r="P247" s="66"/>
      <c r="Q247" s="66"/>
      <c r="R247" s="66"/>
      <c r="S247" s="66"/>
      <c r="T247" s="66"/>
      <c r="U247" s="67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148</v>
      </c>
      <c r="AU247" s="19" t="s">
        <v>137</v>
      </c>
    </row>
    <row r="248" spans="2:51" s="13" customFormat="1" ht="11.25">
      <c r="B248" s="192"/>
      <c r="C248" s="193"/>
      <c r="D248" s="194" t="s">
        <v>150</v>
      </c>
      <c r="E248" s="195" t="s">
        <v>18</v>
      </c>
      <c r="F248" s="196" t="s">
        <v>353</v>
      </c>
      <c r="G248" s="193"/>
      <c r="H248" s="197">
        <v>6.293</v>
      </c>
      <c r="I248" s="198"/>
      <c r="J248" s="193"/>
      <c r="K248" s="193"/>
      <c r="L248" s="199"/>
      <c r="M248" s="200"/>
      <c r="N248" s="201"/>
      <c r="O248" s="201"/>
      <c r="P248" s="201"/>
      <c r="Q248" s="201"/>
      <c r="R248" s="201"/>
      <c r="S248" s="201"/>
      <c r="T248" s="201"/>
      <c r="U248" s="202"/>
      <c r="AT248" s="203" t="s">
        <v>150</v>
      </c>
      <c r="AU248" s="203" t="s">
        <v>137</v>
      </c>
      <c r="AV248" s="13" t="s">
        <v>81</v>
      </c>
      <c r="AW248" s="13" t="s">
        <v>32</v>
      </c>
      <c r="AX248" s="13" t="s">
        <v>79</v>
      </c>
      <c r="AY248" s="203" t="s">
        <v>136</v>
      </c>
    </row>
    <row r="249" spans="1:65" s="2" customFormat="1" ht="16.5" customHeight="1">
      <c r="A249" s="36"/>
      <c r="B249" s="37"/>
      <c r="C249" s="174" t="s">
        <v>354</v>
      </c>
      <c r="D249" s="174" t="s">
        <v>141</v>
      </c>
      <c r="E249" s="175" t="s">
        <v>355</v>
      </c>
      <c r="F249" s="176" t="s">
        <v>356</v>
      </c>
      <c r="G249" s="177" t="s">
        <v>144</v>
      </c>
      <c r="H249" s="178">
        <v>24.64</v>
      </c>
      <c r="I249" s="179"/>
      <c r="J249" s="180">
        <f>ROUND(I249*H249,1)</f>
        <v>0</v>
      </c>
      <c r="K249" s="176" t="s">
        <v>145</v>
      </c>
      <c r="L249" s="41"/>
      <c r="M249" s="181" t="s">
        <v>18</v>
      </c>
      <c r="N249" s="182" t="s">
        <v>42</v>
      </c>
      <c r="O249" s="66"/>
      <c r="P249" s="183">
        <f>O249*H249</f>
        <v>0</v>
      </c>
      <c r="Q249" s="183">
        <v>0</v>
      </c>
      <c r="R249" s="183">
        <f>Q249*H249</f>
        <v>0</v>
      </c>
      <c r="S249" s="183">
        <v>0.0025</v>
      </c>
      <c r="T249" s="183">
        <f>S249*H249</f>
        <v>0.0616</v>
      </c>
      <c r="U249" s="184" t="s">
        <v>18</v>
      </c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5" t="s">
        <v>146</v>
      </c>
      <c r="AT249" s="185" t="s">
        <v>141</v>
      </c>
      <c r="AU249" s="185" t="s">
        <v>137</v>
      </c>
      <c r="AY249" s="19" t="s">
        <v>136</v>
      </c>
      <c r="BE249" s="186">
        <f>IF(N249="základní",J249,0)</f>
        <v>0</v>
      </c>
      <c r="BF249" s="186">
        <f>IF(N249="snížená",J249,0)</f>
        <v>0</v>
      </c>
      <c r="BG249" s="186">
        <f>IF(N249="zákl. přenesená",J249,0)</f>
        <v>0</v>
      </c>
      <c r="BH249" s="186">
        <f>IF(N249="sníž. přenesená",J249,0)</f>
        <v>0</v>
      </c>
      <c r="BI249" s="186">
        <f>IF(N249="nulová",J249,0)</f>
        <v>0</v>
      </c>
      <c r="BJ249" s="19" t="s">
        <v>79</v>
      </c>
      <c r="BK249" s="186">
        <f>ROUND(I249*H249,1)</f>
        <v>0</v>
      </c>
      <c r="BL249" s="19" t="s">
        <v>146</v>
      </c>
      <c r="BM249" s="185" t="s">
        <v>357</v>
      </c>
    </row>
    <row r="250" spans="1:47" s="2" customFormat="1" ht="11.25">
      <c r="A250" s="36"/>
      <c r="B250" s="37"/>
      <c r="C250" s="38"/>
      <c r="D250" s="187" t="s">
        <v>148</v>
      </c>
      <c r="E250" s="38"/>
      <c r="F250" s="188" t="s">
        <v>358</v>
      </c>
      <c r="G250" s="38"/>
      <c r="H250" s="38"/>
      <c r="I250" s="189"/>
      <c r="J250" s="38"/>
      <c r="K250" s="38"/>
      <c r="L250" s="41"/>
      <c r="M250" s="190"/>
      <c r="N250" s="191"/>
      <c r="O250" s="66"/>
      <c r="P250" s="66"/>
      <c r="Q250" s="66"/>
      <c r="R250" s="66"/>
      <c r="S250" s="66"/>
      <c r="T250" s="66"/>
      <c r="U250" s="67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148</v>
      </c>
      <c r="AU250" s="19" t="s">
        <v>137</v>
      </c>
    </row>
    <row r="251" spans="2:51" s="13" customFormat="1" ht="11.25">
      <c r="B251" s="192"/>
      <c r="C251" s="193"/>
      <c r="D251" s="194" t="s">
        <v>150</v>
      </c>
      <c r="E251" s="195" t="s">
        <v>18</v>
      </c>
      <c r="F251" s="196" t="s">
        <v>359</v>
      </c>
      <c r="G251" s="193"/>
      <c r="H251" s="197">
        <v>24.64</v>
      </c>
      <c r="I251" s="198"/>
      <c r="J251" s="193"/>
      <c r="K251" s="193"/>
      <c r="L251" s="199"/>
      <c r="M251" s="200"/>
      <c r="N251" s="201"/>
      <c r="O251" s="201"/>
      <c r="P251" s="201"/>
      <c r="Q251" s="201"/>
      <c r="R251" s="201"/>
      <c r="S251" s="201"/>
      <c r="T251" s="201"/>
      <c r="U251" s="202"/>
      <c r="AT251" s="203" t="s">
        <v>150</v>
      </c>
      <c r="AU251" s="203" t="s">
        <v>137</v>
      </c>
      <c r="AV251" s="13" t="s">
        <v>81</v>
      </c>
      <c r="AW251" s="13" t="s">
        <v>32</v>
      </c>
      <c r="AX251" s="13" t="s">
        <v>79</v>
      </c>
      <c r="AY251" s="203" t="s">
        <v>136</v>
      </c>
    </row>
    <row r="252" spans="1:65" s="2" customFormat="1" ht="16.5" customHeight="1">
      <c r="A252" s="36"/>
      <c r="B252" s="37"/>
      <c r="C252" s="174" t="s">
        <v>360</v>
      </c>
      <c r="D252" s="174" t="s">
        <v>141</v>
      </c>
      <c r="E252" s="175" t="s">
        <v>361</v>
      </c>
      <c r="F252" s="176" t="s">
        <v>362</v>
      </c>
      <c r="G252" s="177" t="s">
        <v>144</v>
      </c>
      <c r="H252" s="178">
        <v>24.64</v>
      </c>
      <c r="I252" s="179"/>
      <c r="J252" s="180">
        <f>ROUND(I252*H252,1)</f>
        <v>0</v>
      </c>
      <c r="K252" s="176" t="s">
        <v>145</v>
      </c>
      <c r="L252" s="41"/>
      <c r="M252" s="181" t="s">
        <v>18</v>
      </c>
      <c r="N252" s="182" t="s">
        <v>42</v>
      </c>
      <c r="O252" s="66"/>
      <c r="P252" s="183">
        <f>O252*H252</f>
        <v>0</v>
      </c>
      <c r="Q252" s="183">
        <v>0</v>
      </c>
      <c r="R252" s="183">
        <f>Q252*H252</f>
        <v>0</v>
      </c>
      <c r="S252" s="183">
        <v>0</v>
      </c>
      <c r="T252" s="183">
        <f>S252*H252</f>
        <v>0</v>
      </c>
      <c r="U252" s="184" t="s">
        <v>18</v>
      </c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5" t="s">
        <v>146</v>
      </c>
      <c r="AT252" s="185" t="s">
        <v>141</v>
      </c>
      <c r="AU252" s="185" t="s">
        <v>137</v>
      </c>
      <c r="AY252" s="19" t="s">
        <v>136</v>
      </c>
      <c r="BE252" s="186">
        <f>IF(N252="základní",J252,0)</f>
        <v>0</v>
      </c>
      <c r="BF252" s="186">
        <f>IF(N252="snížená",J252,0)</f>
        <v>0</v>
      </c>
      <c r="BG252" s="186">
        <f>IF(N252="zákl. přenesená",J252,0)</f>
        <v>0</v>
      </c>
      <c r="BH252" s="186">
        <f>IF(N252="sníž. přenesená",J252,0)</f>
        <v>0</v>
      </c>
      <c r="BI252" s="186">
        <f>IF(N252="nulová",J252,0)</f>
        <v>0</v>
      </c>
      <c r="BJ252" s="19" t="s">
        <v>79</v>
      </c>
      <c r="BK252" s="186">
        <f>ROUND(I252*H252,1)</f>
        <v>0</v>
      </c>
      <c r="BL252" s="19" t="s">
        <v>146</v>
      </c>
      <c r="BM252" s="185" t="s">
        <v>363</v>
      </c>
    </row>
    <row r="253" spans="1:47" s="2" customFormat="1" ht="11.25">
      <c r="A253" s="36"/>
      <c r="B253" s="37"/>
      <c r="C253" s="38"/>
      <c r="D253" s="187" t="s">
        <v>148</v>
      </c>
      <c r="E253" s="38"/>
      <c r="F253" s="188" t="s">
        <v>364</v>
      </c>
      <c r="G253" s="38"/>
      <c r="H253" s="38"/>
      <c r="I253" s="189"/>
      <c r="J253" s="38"/>
      <c r="K253" s="38"/>
      <c r="L253" s="41"/>
      <c r="M253" s="190"/>
      <c r="N253" s="191"/>
      <c r="O253" s="66"/>
      <c r="P253" s="66"/>
      <c r="Q253" s="66"/>
      <c r="R253" s="66"/>
      <c r="S253" s="66"/>
      <c r="T253" s="66"/>
      <c r="U253" s="67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148</v>
      </c>
      <c r="AU253" s="19" t="s">
        <v>137</v>
      </c>
    </row>
    <row r="254" spans="2:51" s="13" customFormat="1" ht="11.25">
      <c r="B254" s="192"/>
      <c r="C254" s="193"/>
      <c r="D254" s="194" t="s">
        <v>150</v>
      </c>
      <c r="E254" s="195" t="s">
        <v>18</v>
      </c>
      <c r="F254" s="196" t="s">
        <v>359</v>
      </c>
      <c r="G254" s="193"/>
      <c r="H254" s="197">
        <v>24.64</v>
      </c>
      <c r="I254" s="198"/>
      <c r="J254" s="193"/>
      <c r="K254" s="193"/>
      <c r="L254" s="199"/>
      <c r="M254" s="200"/>
      <c r="N254" s="201"/>
      <c r="O254" s="201"/>
      <c r="P254" s="201"/>
      <c r="Q254" s="201"/>
      <c r="R254" s="201"/>
      <c r="S254" s="201"/>
      <c r="T254" s="201"/>
      <c r="U254" s="202"/>
      <c r="AT254" s="203" t="s">
        <v>150</v>
      </c>
      <c r="AU254" s="203" t="s">
        <v>137</v>
      </c>
      <c r="AV254" s="13" t="s">
        <v>81</v>
      </c>
      <c r="AW254" s="13" t="s">
        <v>32</v>
      </c>
      <c r="AX254" s="13" t="s">
        <v>79</v>
      </c>
      <c r="AY254" s="203" t="s">
        <v>136</v>
      </c>
    </row>
    <row r="255" spans="1:65" s="2" customFormat="1" ht="16.5" customHeight="1">
      <c r="A255" s="36"/>
      <c r="B255" s="37"/>
      <c r="C255" s="174" t="s">
        <v>365</v>
      </c>
      <c r="D255" s="174" t="s">
        <v>141</v>
      </c>
      <c r="E255" s="175" t="s">
        <v>366</v>
      </c>
      <c r="F255" s="176" t="s">
        <v>367</v>
      </c>
      <c r="G255" s="177" t="s">
        <v>368</v>
      </c>
      <c r="H255" s="178">
        <v>19.26</v>
      </c>
      <c r="I255" s="179"/>
      <c r="J255" s="180">
        <f>ROUND(I255*H255,1)</f>
        <v>0</v>
      </c>
      <c r="K255" s="176" t="s">
        <v>145</v>
      </c>
      <c r="L255" s="41"/>
      <c r="M255" s="181" t="s">
        <v>18</v>
      </c>
      <c r="N255" s="182" t="s">
        <v>42</v>
      </c>
      <c r="O255" s="66"/>
      <c r="P255" s="183">
        <f>O255*H255</f>
        <v>0</v>
      </c>
      <c r="Q255" s="183">
        <v>0</v>
      </c>
      <c r="R255" s="183">
        <f>Q255*H255</f>
        <v>0</v>
      </c>
      <c r="S255" s="183">
        <v>0.0003</v>
      </c>
      <c r="T255" s="183">
        <f>S255*H255</f>
        <v>0.005778</v>
      </c>
      <c r="U255" s="184" t="s">
        <v>18</v>
      </c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5" t="s">
        <v>146</v>
      </c>
      <c r="AT255" s="185" t="s">
        <v>141</v>
      </c>
      <c r="AU255" s="185" t="s">
        <v>137</v>
      </c>
      <c r="AY255" s="19" t="s">
        <v>136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9" t="s">
        <v>79</v>
      </c>
      <c r="BK255" s="186">
        <f>ROUND(I255*H255,1)</f>
        <v>0</v>
      </c>
      <c r="BL255" s="19" t="s">
        <v>146</v>
      </c>
      <c r="BM255" s="185" t="s">
        <v>369</v>
      </c>
    </row>
    <row r="256" spans="1:47" s="2" customFormat="1" ht="11.25">
      <c r="A256" s="36"/>
      <c r="B256" s="37"/>
      <c r="C256" s="38"/>
      <c r="D256" s="187" t="s">
        <v>148</v>
      </c>
      <c r="E256" s="38"/>
      <c r="F256" s="188" t="s">
        <v>370</v>
      </c>
      <c r="G256" s="38"/>
      <c r="H256" s="38"/>
      <c r="I256" s="189"/>
      <c r="J256" s="38"/>
      <c r="K256" s="38"/>
      <c r="L256" s="41"/>
      <c r="M256" s="190"/>
      <c r="N256" s="191"/>
      <c r="O256" s="66"/>
      <c r="P256" s="66"/>
      <c r="Q256" s="66"/>
      <c r="R256" s="66"/>
      <c r="S256" s="66"/>
      <c r="T256" s="66"/>
      <c r="U256" s="67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148</v>
      </c>
      <c r="AU256" s="19" t="s">
        <v>137</v>
      </c>
    </row>
    <row r="257" spans="2:51" s="13" customFormat="1" ht="11.25">
      <c r="B257" s="192"/>
      <c r="C257" s="193"/>
      <c r="D257" s="194" t="s">
        <v>150</v>
      </c>
      <c r="E257" s="195" t="s">
        <v>18</v>
      </c>
      <c r="F257" s="196" t="s">
        <v>371</v>
      </c>
      <c r="G257" s="193"/>
      <c r="H257" s="197">
        <v>20.8</v>
      </c>
      <c r="I257" s="198"/>
      <c r="J257" s="193"/>
      <c r="K257" s="193"/>
      <c r="L257" s="199"/>
      <c r="M257" s="200"/>
      <c r="N257" s="201"/>
      <c r="O257" s="201"/>
      <c r="P257" s="201"/>
      <c r="Q257" s="201"/>
      <c r="R257" s="201"/>
      <c r="S257" s="201"/>
      <c r="T257" s="201"/>
      <c r="U257" s="202"/>
      <c r="AT257" s="203" t="s">
        <v>150</v>
      </c>
      <c r="AU257" s="203" t="s">
        <v>137</v>
      </c>
      <c r="AV257" s="13" t="s">
        <v>81</v>
      </c>
      <c r="AW257" s="13" t="s">
        <v>32</v>
      </c>
      <c r="AX257" s="13" t="s">
        <v>71</v>
      </c>
      <c r="AY257" s="203" t="s">
        <v>136</v>
      </c>
    </row>
    <row r="258" spans="2:51" s="13" customFormat="1" ht="11.25">
      <c r="B258" s="192"/>
      <c r="C258" s="193"/>
      <c r="D258" s="194" t="s">
        <v>150</v>
      </c>
      <c r="E258" s="195" t="s">
        <v>18</v>
      </c>
      <c r="F258" s="196" t="s">
        <v>372</v>
      </c>
      <c r="G258" s="193"/>
      <c r="H258" s="197">
        <v>-1.54</v>
      </c>
      <c r="I258" s="198"/>
      <c r="J258" s="193"/>
      <c r="K258" s="193"/>
      <c r="L258" s="199"/>
      <c r="M258" s="200"/>
      <c r="N258" s="201"/>
      <c r="O258" s="201"/>
      <c r="P258" s="201"/>
      <c r="Q258" s="201"/>
      <c r="R258" s="201"/>
      <c r="S258" s="201"/>
      <c r="T258" s="201"/>
      <c r="U258" s="202"/>
      <c r="AT258" s="203" t="s">
        <v>150</v>
      </c>
      <c r="AU258" s="203" t="s">
        <v>137</v>
      </c>
      <c r="AV258" s="13" t="s">
        <v>81</v>
      </c>
      <c r="AW258" s="13" t="s">
        <v>32</v>
      </c>
      <c r="AX258" s="13" t="s">
        <v>71</v>
      </c>
      <c r="AY258" s="203" t="s">
        <v>136</v>
      </c>
    </row>
    <row r="259" spans="2:51" s="14" customFormat="1" ht="11.25">
      <c r="B259" s="204"/>
      <c r="C259" s="205"/>
      <c r="D259" s="194" t="s">
        <v>150</v>
      </c>
      <c r="E259" s="206" t="s">
        <v>18</v>
      </c>
      <c r="F259" s="207" t="s">
        <v>373</v>
      </c>
      <c r="G259" s="205"/>
      <c r="H259" s="208">
        <v>19.26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2"/>
      <c r="U259" s="213"/>
      <c r="AT259" s="214" t="s">
        <v>150</v>
      </c>
      <c r="AU259" s="214" t="s">
        <v>137</v>
      </c>
      <c r="AV259" s="14" t="s">
        <v>146</v>
      </c>
      <c r="AW259" s="14" t="s">
        <v>32</v>
      </c>
      <c r="AX259" s="14" t="s">
        <v>79</v>
      </c>
      <c r="AY259" s="214" t="s">
        <v>136</v>
      </c>
    </row>
    <row r="260" spans="1:65" s="2" customFormat="1" ht="16.5" customHeight="1">
      <c r="A260" s="36"/>
      <c r="B260" s="37"/>
      <c r="C260" s="174" t="s">
        <v>139</v>
      </c>
      <c r="D260" s="174" t="s">
        <v>141</v>
      </c>
      <c r="E260" s="175" t="s">
        <v>374</v>
      </c>
      <c r="F260" s="176" t="s">
        <v>375</v>
      </c>
      <c r="G260" s="177" t="s">
        <v>368</v>
      </c>
      <c r="H260" s="178">
        <v>47.38</v>
      </c>
      <c r="I260" s="179"/>
      <c r="J260" s="180">
        <f>ROUND(I260*H260,1)</f>
        <v>0</v>
      </c>
      <c r="K260" s="176" t="s">
        <v>145</v>
      </c>
      <c r="L260" s="41"/>
      <c r="M260" s="181" t="s">
        <v>18</v>
      </c>
      <c r="N260" s="182" t="s">
        <v>42</v>
      </c>
      <c r="O260" s="66"/>
      <c r="P260" s="183">
        <f>O260*H260</f>
        <v>0</v>
      </c>
      <c r="Q260" s="183">
        <v>0</v>
      </c>
      <c r="R260" s="183">
        <f>Q260*H260</f>
        <v>0</v>
      </c>
      <c r="S260" s="183">
        <v>0.001</v>
      </c>
      <c r="T260" s="183">
        <f>S260*H260</f>
        <v>0.047380000000000005</v>
      </c>
      <c r="U260" s="184" t="s">
        <v>18</v>
      </c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5" t="s">
        <v>146</v>
      </c>
      <c r="AT260" s="185" t="s">
        <v>141</v>
      </c>
      <c r="AU260" s="185" t="s">
        <v>137</v>
      </c>
      <c r="AY260" s="19" t="s">
        <v>136</v>
      </c>
      <c r="BE260" s="186">
        <f>IF(N260="základní",J260,0)</f>
        <v>0</v>
      </c>
      <c r="BF260" s="186">
        <f>IF(N260="snížená",J260,0)</f>
        <v>0</v>
      </c>
      <c r="BG260" s="186">
        <f>IF(N260="zákl. přenesená",J260,0)</f>
        <v>0</v>
      </c>
      <c r="BH260" s="186">
        <f>IF(N260="sníž. přenesená",J260,0)</f>
        <v>0</v>
      </c>
      <c r="BI260" s="186">
        <f>IF(N260="nulová",J260,0)</f>
        <v>0</v>
      </c>
      <c r="BJ260" s="19" t="s">
        <v>79</v>
      </c>
      <c r="BK260" s="186">
        <f>ROUND(I260*H260,1)</f>
        <v>0</v>
      </c>
      <c r="BL260" s="19" t="s">
        <v>146</v>
      </c>
      <c r="BM260" s="185" t="s">
        <v>376</v>
      </c>
    </row>
    <row r="261" spans="1:47" s="2" customFormat="1" ht="11.25">
      <c r="A261" s="36"/>
      <c r="B261" s="37"/>
      <c r="C261" s="38"/>
      <c r="D261" s="187" t="s">
        <v>148</v>
      </c>
      <c r="E261" s="38"/>
      <c r="F261" s="188" t="s">
        <v>377</v>
      </c>
      <c r="G261" s="38"/>
      <c r="H261" s="38"/>
      <c r="I261" s="189"/>
      <c r="J261" s="38"/>
      <c r="K261" s="38"/>
      <c r="L261" s="41"/>
      <c r="M261" s="190"/>
      <c r="N261" s="191"/>
      <c r="O261" s="66"/>
      <c r="P261" s="66"/>
      <c r="Q261" s="66"/>
      <c r="R261" s="66"/>
      <c r="S261" s="66"/>
      <c r="T261" s="66"/>
      <c r="U261" s="67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148</v>
      </c>
      <c r="AU261" s="19" t="s">
        <v>137</v>
      </c>
    </row>
    <row r="262" spans="2:51" s="13" customFormat="1" ht="11.25">
      <c r="B262" s="192"/>
      <c r="C262" s="193"/>
      <c r="D262" s="194" t="s">
        <v>150</v>
      </c>
      <c r="E262" s="195" t="s">
        <v>18</v>
      </c>
      <c r="F262" s="196" t="s">
        <v>378</v>
      </c>
      <c r="G262" s="193"/>
      <c r="H262" s="197">
        <v>51.68</v>
      </c>
      <c r="I262" s="198"/>
      <c r="J262" s="193"/>
      <c r="K262" s="193"/>
      <c r="L262" s="199"/>
      <c r="M262" s="200"/>
      <c r="N262" s="201"/>
      <c r="O262" s="201"/>
      <c r="P262" s="201"/>
      <c r="Q262" s="201"/>
      <c r="R262" s="201"/>
      <c r="S262" s="201"/>
      <c r="T262" s="201"/>
      <c r="U262" s="202"/>
      <c r="AT262" s="203" t="s">
        <v>150</v>
      </c>
      <c r="AU262" s="203" t="s">
        <v>137</v>
      </c>
      <c r="AV262" s="13" t="s">
        <v>81</v>
      </c>
      <c r="AW262" s="13" t="s">
        <v>32</v>
      </c>
      <c r="AX262" s="13" t="s">
        <v>71</v>
      </c>
      <c r="AY262" s="203" t="s">
        <v>136</v>
      </c>
    </row>
    <row r="263" spans="2:51" s="13" customFormat="1" ht="11.25">
      <c r="B263" s="192"/>
      <c r="C263" s="193"/>
      <c r="D263" s="194" t="s">
        <v>150</v>
      </c>
      <c r="E263" s="195" t="s">
        <v>18</v>
      </c>
      <c r="F263" s="196" t="s">
        <v>379</v>
      </c>
      <c r="G263" s="193"/>
      <c r="H263" s="197">
        <v>-4.3</v>
      </c>
      <c r="I263" s="198"/>
      <c r="J263" s="193"/>
      <c r="K263" s="193"/>
      <c r="L263" s="199"/>
      <c r="M263" s="200"/>
      <c r="N263" s="201"/>
      <c r="O263" s="201"/>
      <c r="P263" s="201"/>
      <c r="Q263" s="201"/>
      <c r="R263" s="201"/>
      <c r="S263" s="201"/>
      <c r="T263" s="201"/>
      <c r="U263" s="202"/>
      <c r="AT263" s="203" t="s">
        <v>150</v>
      </c>
      <c r="AU263" s="203" t="s">
        <v>137</v>
      </c>
      <c r="AV263" s="13" t="s">
        <v>81</v>
      </c>
      <c r="AW263" s="13" t="s">
        <v>32</v>
      </c>
      <c r="AX263" s="13" t="s">
        <v>71</v>
      </c>
      <c r="AY263" s="203" t="s">
        <v>136</v>
      </c>
    </row>
    <row r="264" spans="2:51" s="14" customFormat="1" ht="11.25">
      <c r="B264" s="204"/>
      <c r="C264" s="205"/>
      <c r="D264" s="194" t="s">
        <v>150</v>
      </c>
      <c r="E264" s="206" t="s">
        <v>18</v>
      </c>
      <c r="F264" s="207" t="s">
        <v>380</v>
      </c>
      <c r="G264" s="205"/>
      <c r="H264" s="208">
        <v>47.38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2"/>
      <c r="U264" s="213"/>
      <c r="AT264" s="214" t="s">
        <v>150</v>
      </c>
      <c r="AU264" s="214" t="s">
        <v>137</v>
      </c>
      <c r="AV264" s="14" t="s">
        <v>146</v>
      </c>
      <c r="AW264" s="14" t="s">
        <v>32</v>
      </c>
      <c r="AX264" s="14" t="s">
        <v>79</v>
      </c>
      <c r="AY264" s="214" t="s">
        <v>136</v>
      </c>
    </row>
    <row r="265" spans="1:65" s="2" customFormat="1" ht="16.5" customHeight="1">
      <c r="A265" s="36"/>
      <c r="B265" s="37"/>
      <c r="C265" s="174" t="s">
        <v>381</v>
      </c>
      <c r="D265" s="174" t="s">
        <v>141</v>
      </c>
      <c r="E265" s="175" t="s">
        <v>382</v>
      </c>
      <c r="F265" s="176" t="s">
        <v>383</v>
      </c>
      <c r="G265" s="177" t="s">
        <v>144</v>
      </c>
      <c r="H265" s="178">
        <v>262.852</v>
      </c>
      <c r="I265" s="179"/>
      <c r="J265" s="180">
        <f>ROUND(I265*H265,1)</f>
        <v>0</v>
      </c>
      <c r="K265" s="176" t="s">
        <v>145</v>
      </c>
      <c r="L265" s="41"/>
      <c r="M265" s="181" t="s">
        <v>18</v>
      </c>
      <c r="N265" s="182" t="s">
        <v>42</v>
      </c>
      <c r="O265" s="66"/>
      <c r="P265" s="183">
        <f>O265*H265</f>
        <v>0</v>
      </c>
      <c r="Q265" s="183">
        <v>0</v>
      </c>
      <c r="R265" s="183">
        <f>Q265*H265</f>
        <v>0</v>
      </c>
      <c r="S265" s="183">
        <v>0.025</v>
      </c>
      <c r="T265" s="183">
        <f>S265*H265</f>
        <v>6.5713</v>
      </c>
      <c r="U265" s="184" t="s">
        <v>18</v>
      </c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5" t="s">
        <v>146</v>
      </c>
      <c r="AT265" s="185" t="s">
        <v>141</v>
      </c>
      <c r="AU265" s="185" t="s">
        <v>137</v>
      </c>
      <c r="AY265" s="19" t="s">
        <v>136</v>
      </c>
      <c r="BE265" s="186">
        <f>IF(N265="základní",J265,0)</f>
        <v>0</v>
      </c>
      <c r="BF265" s="186">
        <f>IF(N265="snížená",J265,0)</f>
        <v>0</v>
      </c>
      <c r="BG265" s="186">
        <f>IF(N265="zákl. přenesená",J265,0)</f>
        <v>0</v>
      </c>
      <c r="BH265" s="186">
        <f>IF(N265="sníž. přenesená",J265,0)</f>
        <v>0</v>
      </c>
      <c r="BI265" s="186">
        <f>IF(N265="nulová",J265,0)</f>
        <v>0</v>
      </c>
      <c r="BJ265" s="19" t="s">
        <v>79</v>
      </c>
      <c r="BK265" s="186">
        <f>ROUND(I265*H265,1)</f>
        <v>0</v>
      </c>
      <c r="BL265" s="19" t="s">
        <v>146</v>
      </c>
      <c r="BM265" s="185" t="s">
        <v>384</v>
      </c>
    </row>
    <row r="266" spans="1:47" s="2" customFormat="1" ht="11.25">
      <c r="A266" s="36"/>
      <c r="B266" s="37"/>
      <c r="C266" s="38"/>
      <c r="D266" s="187" t="s">
        <v>148</v>
      </c>
      <c r="E266" s="38"/>
      <c r="F266" s="188" t="s">
        <v>385</v>
      </c>
      <c r="G266" s="38"/>
      <c r="H266" s="38"/>
      <c r="I266" s="189"/>
      <c r="J266" s="38"/>
      <c r="K266" s="38"/>
      <c r="L266" s="41"/>
      <c r="M266" s="190"/>
      <c r="N266" s="191"/>
      <c r="O266" s="66"/>
      <c r="P266" s="66"/>
      <c r="Q266" s="66"/>
      <c r="R266" s="66"/>
      <c r="S266" s="66"/>
      <c r="T266" s="66"/>
      <c r="U266" s="67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148</v>
      </c>
      <c r="AU266" s="19" t="s">
        <v>137</v>
      </c>
    </row>
    <row r="267" spans="2:51" s="13" customFormat="1" ht="11.25">
      <c r="B267" s="192"/>
      <c r="C267" s="193"/>
      <c r="D267" s="194" t="s">
        <v>150</v>
      </c>
      <c r="E267" s="195" t="s">
        <v>18</v>
      </c>
      <c r="F267" s="196" t="s">
        <v>386</v>
      </c>
      <c r="G267" s="193"/>
      <c r="H267" s="197">
        <v>292.1</v>
      </c>
      <c r="I267" s="198"/>
      <c r="J267" s="193"/>
      <c r="K267" s="193"/>
      <c r="L267" s="199"/>
      <c r="M267" s="200"/>
      <c r="N267" s="201"/>
      <c r="O267" s="201"/>
      <c r="P267" s="201"/>
      <c r="Q267" s="201"/>
      <c r="R267" s="201"/>
      <c r="S267" s="201"/>
      <c r="T267" s="201"/>
      <c r="U267" s="202"/>
      <c r="AT267" s="203" t="s">
        <v>150</v>
      </c>
      <c r="AU267" s="203" t="s">
        <v>137</v>
      </c>
      <c r="AV267" s="13" t="s">
        <v>81</v>
      </c>
      <c r="AW267" s="13" t="s">
        <v>32</v>
      </c>
      <c r="AX267" s="13" t="s">
        <v>71</v>
      </c>
      <c r="AY267" s="203" t="s">
        <v>136</v>
      </c>
    </row>
    <row r="268" spans="2:51" s="13" customFormat="1" ht="11.25">
      <c r="B268" s="192"/>
      <c r="C268" s="193"/>
      <c r="D268" s="194" t="s">
        <v>150</v>
      </c>
      <c r="E268" s="195" t="s">
        <v>18</v>
      </c>
      <c r="F268" s="196" t="s">
        <v>171</v>
      </c>
      <c r="G268" s="193"/>
      <c r="H268" s="197">
        <v>-42.693</v>
      </c>
      <c r="I268" s="198"/>
      <c r="J268" s="193"/>
      <c r="K268" s="193"/>
      <c r="L268" s="199"/>
      <c r="M268" s="200"/>
      <c r="N268" s="201"/>
      <c r="O268" s="201"/>
      <c r="P268" s="201"/>
      <c r="Q268" s="201"/>
      <c r="R268" s="201"/>
      <c r="S268" s="201"/>
      <c r="T268" s="201"/>
      <c r="U268" s="202"/>
      <c r="AT268" s="203" t="s">
        <v>150</v>
      </c>
      <c r="AU268" s="203" t="s">
        <v>137</v>
      </c>
      <c r="AV268" s="13" t="s">
        <v>81</v>
      </c>
      <c r="AW268" s="13" t="s">
        <v>32</v>
      </c>
      <c r="AX268" s="13" t="s">
        <v>71</v>
      </c>
      <c r="AY268" s="203" t="s">
        <v>136</v>
      </c>
    </row>
    <row r="269" spans="2:51" s="13" customFormat="1" ht="11.25">
      <c r="B269" s="192"/>
      <c r="C269" s="193"/>
      <c r="D269" s="194" t="s">
        <v>150</v>
      </c>
      <c r="E269" s="195" t="s">
        <v>18</v>
      </c>
      <c r="F269" s="196" t="s">
        <v>387</v>
      </c>
      <c r="G269" s="193"/>
      <c r="H269" s="197">
        <v>-19.323</v>
      </c>
      <c r="I269" s="198"/>
      <c r="J269" s="193"/>
      <c r="K269" s="193"/>
      <c r="L269" s="199"/>
      <c r="M269" s="200"/>
      <c r="N269" s="201"/>
      <c r="O269" s="201"/>
      <c r="P269" s="201"/>
      <c r="Q269" s="201"/>
      <c r="R269" s="201"/>
      <c r="S269" s="201"/>
      <c r="T269" s="201"/>
      <c r="U269" s="202"/>
      <c r="AT269" s="203" t="s">
        <v>150</v>
      </c>
      <c r="AU269" s="203" t="s">
        <v>137</v>
      </c>
      <c r="AV269" s="13" t="s">
        <v>81</v>
      </c>
      <c r="AW269" s="13" t="s">
        <v>32</v>
      </c>
      <c r="AX269" s="13" t="s">
        <v>71</v>
      </c>
      <c r="AY269" s="203" t="s">
        <v>136</v>
      </c>
    </row>
    <row r="270" spans="2:51" s="13" customFormat="1" ht="11.25">
      <c r="B270" s="192"/>
      <c r="C270" s="193"/>
      <c r="D270" s="194" t="s">
        <v>150</v>
      </c>
      <c r="E270" s="195" t="s">
        <v>18</v>
      </c>
      <c r="F270" s="196" t="s">
        <v>173</v>
      </c>
      <c r="G270" s="193"/>
      <c r="H270" s="197">
        <v>-47.827</v>
      </c>
      <c r="I270" s="198"/>
      <c r="J270" s="193"/>
      <c r="K270" s="193"/>
      <c r="L270" s="199"/>
      <c r="M270" s="200"/>
      <c r="N270" s="201"/>
      <c r="O270" s="201"/>
      <c r="P270" s="201"/>
      <c r="Q270" s="201"/>
      <c r="R270" s="201"/>
      <c r="S270" s="201"/>
      <c r="T270" s="201"/>
      <c r="U270" s="202"/>
      <c r="AT270" s="203" t="s">
        <v>150</v>
      </c>
      <c r="AU270" s="203" t="s">
        <v>137</v>
      </c>
      <c r="AV270" s="13" t="s">
        <v>81</v>
      </c>
      <c r="AW270" s="13" t="s">
        <v>32</v>
      </c>
      <c r="AX270" s="13" t="s">
        <v>71</v>
      </c>
      <c r="AY270" s="203" t="s">
        <v>136</v>
      </c>
    </row>
    <row r="271" spans="2:51" s="13" customFormat="1" ht="11.25">
      <c r="B271" s="192"/>
      <c r="C271" s="193"/>
      <c r="D271" s="194" t="s">
        <v>150</v>
      </c>
      <c r="E271" s="195" t="s">
        <v>18</v>
      </c>
      <c r="F271" s="196" t="s">
        <v>174</v>
      </c>
      <c r="G271" s="193"/>
      <c r="H271" s="197">
        <v>11.19</v>
      </c>
      <c r="I271" s="198"/>
      <c r="J271" s="193"/>
      <c r="K271" s="193"/>
      <c r="L271" s="199"/>
      <c r="M271" s="200"/>
      <c r="N271" s="201"/>
      <c r="O271" s="201"/>
      <c r="P271" s="201"/>
      <c r="Q271" s="201"/>
      <c r="R271" s="201"/>
      <c r="S271" s="201"/>
      <c r="T271" s="201"/>
      <c r="U271" s="202"/>
      <c r="AT271" s="203" t="s">
        <v>150</v>
      </c>
      <c r="AU271" s="203" t="s">
        <v>137</v>
      </c>
      <c r="AV271" s="13" t="s">
        <v>81</v>
      </c>
      <c r="AW271" s="13" t="s">
        <v>32</v>
      </c>
      <c r="AX271" s="13" t="s">
        <v>71</v>
      </c>
      <c r="AY271" s="203" t="s">
        <v>136</v>
      </c>
    </row>
    <row r="272" spans="2:51" s="13" customFormat="1" ht="11.25">
      <c r="B272" s="192"/>
      <c r="C272" s="193"/>
      <c r="D272" s="194" t="s">
        <v>150</v>
      </c>
      <c r="E272" s="195" t="s">
        <v>18</v>
      </c>
      <c r="F272" s="196" t="s">
        <v>175</v>
      </c>
      <c r="G272" s="193"/>
      <c r="H272" s="197">
        <v>0.783</v>
      </c>
      <c r="I272" s="198"/>
      <c r="J272" s="193"/>
      <c r="K272" s="193"/>
      <c r="L272" s="199"/>
      <c r="M272" s="200"/>
      <c r="N272" s="201"/>
      <c r="O272" s="201"/>
      <c r="P272" s="201"/>
      <c r="Q272" s="201"/>
      <c r="R272" s="201"/>
      <c r="S272" s="201"/>
      <c r="T272" s="201"/>
      <c r="U272" s="202"/>
      <c r="AT272" s="203" t="s">
        <v>150</v>
      </c>
      <c r="AU272" s="203" t="s">
        <v>137</v>
      </c>
      <c r="AV272" s="13" t="s">
        <v>81</v>
      </c>
      <c r="AW272" s="13" t="s">
        <v>32</v>
      </c>
      <c r="AX272" s="13" t="s">
        <v>71</v>
      </c>
      <c r="AY272" s="203" t="s">
        <v>136</v>
      </c>
    </row>
    <row r="273" spans="2:51" s="15" customFormat="1" ht="11.25">
      <c r="B273" s="215"/>
      <c r="C273" s="216"/>
      <c r="D273" s="194" t="s">
        <v>150</v>
      </c>
      <c r="E273" s="217" t="s">
        <v>18</v>
      </c>
      <c r="F273" s="218" t="s">
        <v>388</v>
      </c>
      <c r="G273" s="216"/>
      <c r="H273" s="219">
        <v>194.23000000000002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3"/>
      <c r="U273" s="224"/>
      <c r="AT273" s="225" t="s">
        <v>150</v>
      </c>
      <c r="AU273" s="225" t="s">
        <v>137</v>
      </c>
      <c r="AV273" s="15" t="s">
        <v>137</v>
      </c>
      <c r="AW273" s="15" t="s">
        <v>32</v>
      </c>
      <c r="AX273" s="15" t="s">
        <v>71</v>
      </c>
      <c r="AY273" s="225" t="s">
        <v>136</v>
      </c>
    </row>
    <row r="274" spans="2:51" s="13" customFormat="1" ht="11.25">
      <c r="B274" s="192"/>
      <c r="C274" s="193"/>
      <c r="D274" s="194" t="s">
        <v>150</v>
      </c>
      <c r="E274" s="195" t="s">
        <v>18</v>
      </c>
      <c r="F274" s="196" t="s">
        <v>389</v>
      </c>
      <c r="G274" s="193"/>
      <c r="H274" s="197">
        <v>71.552</v>
      </c>
      <c r="I274" s="198"/>
      <c r="J274" s="193"/>
      <c r="K274" s="193"/>
      <c r="L274" s="199"/>
      <c r="M274" s="200"/>
      <c r="N274" s="201"/>
      <c r="O274" s="201"/>
      <c r="P274" s="201"/>
      <c r="Q274" s="201"/>
      <c r="R274" s="201"/>
      <c r="S274" s="201"/>
      <c r="T274" s="201"/>
      <c r="U274" s="202"/>
      <c r="AT274" s="203" t="s">
        <v>150</v>
      </c>
      <c r="AU274" s="203" t="s">
        <v>137</v>
      </c>
      <c r="AV274" s="13" t="s">
        <v>81</v>
      </c>
      <c r="AW274" s="13" t="s">
        <v>32</v>
      </c>
      <c r="AX274" s="13" t="s">
        <v>71</v>
      </c>
      <c r="AY274" s="203" t="s">
        <v>136</v>
      </c>
    </row>
    <row r="275" spans="2:51" s="13" customFormat="1" ht="11.25">
      <c r="B275" s="192"/>
      <c r="C275" s="193"/>
      <c r="D275" s="194" t="s">
        <v>150</v>
      </c>
      <c r="E275" s="195" t="s">
        <v>18</v>
      </c>
      <c r="F275" s="196" t="s">
        <v>178</v>
      </c>
      <c r="G275" s="193"/>
      <c r="H275" s="197">
        <v>-6.302</v>
      </c>
      <c r="I275" s="198"/>
      <c r="J275" s="193"/>
      <c r="K275" s="193"/>
      <c r="L275" s="199"/>
      <c r="M275" s="200"/>
      <c r="N275" s="201"/>
      <c r="O275" s="201"/>
      <c r="P275" s="201"/>
      <c r="Q275" s="201"/>
      <c r="R275" s="201"/>
      <c r="S275" s="201"/>
      <c r="T275" s="201"/>
      <c r="U275" s="202"/>
      <c r="AT275" s="203" t="s">
        <v>150</v>
      </c>
      <c r="AU275" s="203" t="s">
        <v>137</v>
      </c>
      <c r="AV275" s="13" t="s">
        <v>81</v>
      </c>
      <c r="AW275" s="13" t="s">
        <v>32</v>
      </c>
      <c r="AX275" s="13" t="s">
        <v>71</v>
      </c>
      <c r="AY275" s="203" t="s">
        <v>136</v>
      </c>
    </row>
    <row r="276" spans="2:51" s="13" customFormat="1" ht="11.25">
      <c r="B276" s="192"/>
      <c r="C276" s="193"/>
      <c r="D276" s="194" t="s">
        <v>150</v>
      </c>
      <c r="E276" s="195" t="s">
        <v>18</v>
      </c>
      <c r="F276" s="196" t="s">
        <v>179</v>
      </c>
      <c r="G276" s="193"/>
      <c r="H276" s="197">
        <v>0.6</v>
      </c>
      <c r="I276" s="198"/>
      <c r="J276" s="193"/>
      <c r="K276" s="193"/>
      <c r="L276" s="199"/>
      <c r="M276" s="200"/>
      <c r="N276" s="201"/>
      <c r="O276" s="201"/>
      <c r="P276" s="201"/>
      <c r="Q276" s="201"/>
      <c r="R276" s="201"/>
      <c r="S276" s="201"/>
      <c r="T276" s="201"/>
      <c r="U276" s="202"/>
      <c r="AT276" s="203" t="s">
        <v>150</v>
      </c>
      <c r="AU276" s="203" t="s">
        <v>137</v>
      </c>
      <c r="AV276" s="13" t="s">
        <v>81</v>
      </c>
      <c r="AW276" s="13" t="s">
        <v>32</v>
      </c>
      <c r="AX276" s="13" t="s">
        <v>71</v>
      </c>
      <c r="AY276" s="203" t="s">
        <v>136</v>
      </c>
    </row>
    <row r="277" spans="2:51" s="13" customFormat="1" ht="11.25">
      <c r="B277" s="192"/>
      <c r="C277" s="193"/>
      <c r="D277" s="194" t="s">
        <v>150</v>
      </c>
      <c r="E277" s="195" t="s">
        <v>18</v>
      </c>
      <c r="F277" s="196" t="s">
        <v>180</v>
      </c>
      <c r="G277" s="193"/>
      <c r="H277" s="197">
        <v>0.42</v>
      </c>
      <c r="I277" s="198"/>
      <c r="J277" s="193"/>
      <c r="K277" s="193"/>
      <c r="L277" s="199"/>
      <c r="M277" s="200"/>
      <c r="N277" s="201"/>
      <c r="O277" s="201"/>
      <c r="P277" s="201"/>
      <c r="Q277" s="201"/>
      <c r="R277" s="201"/>
      <c r="S277" s="201"/>
      <c r="T277" s="201"/>
      <c r="U277" s="202"/>
      <c r="AT277" s="203" t="s">
        <v>150</v>
      </c>
      <c r="AU277" s="203" t="s">
        <v>137</v>
      </c>
      <c r="AV277" s="13" t="s">
        <v>81</v>
      </c>
      <c r="AW277" s="13" t="s">
        <v>32</v>
      </c>
      <c r="AX277" s="13" t="s">
        <v>71</v>
      </c>
      <c r="AY277" s="203" t="s">
        <v>136</v>
      </c>
    </row>
    <row r="278" spans="2:51" s="13" customFormat="1" ht="11.25">
      <c r="B278" s="192"/>
      <c r="C278" s="193"/>
      <c r="D278" s="194" t="s">
        <v>150</v>
      </c>
      <c r="E278" s="195" t="s">
        <v>18</v>
      </c>
      <c r="F278" s="196" t="s">
        <v>181</v>
      </c>
      <c r="G278" s="193"/>
      <c r="H278" s="197">
        <v>2.352</v>
      </c>
      <c r="I278" s="198"/>
      <c r="J278" s="193"/>
      <c r="K278" s="193"/>
      <c r="L278" s="199"/>
      <c r="M278" s="200"/>
      <c r="N278" s="201"/>
      <c r="O278" s="201"/>
      <c r="P278" s="201"/>
      <c r="Q278" s="201"/>
      <c r="R278" s="201"/>
      <c r="S278" s="201"/>
      <c r="T278" s="201"/>
      <c r="U278" s="202"/>
      <c r="AT278" s="203" t="s">
        <v>150</v>
      </c>
      <c r="AU278" s="203" t="s">
        <v>137</v>
      </c>
      <c r="AV278" s="13" t="s">
        <v>81</v>
      </c>
      <c r="AW278" s="13" t="s">
        <v>32</v>
      </c>
      <c r="AX278" s="13" t="s">
        <v>71</v>
      </c>
      <c r="AY278" s="203" t="s">
        <v>136</v>
      </c>
    </row>
    <row r="279" spans="2:51" s="15" customFormat="1" ht="11.25">
      <c r="B279" s="215"/>
      <c r="C279" s="216"/>
      <c r="D279" s="194" t="s">
        <v>150</v>
      </c>
      <c r="E279" s="217" t="s">
        <v>18</v>
      </c>
      <c r="F279" s="218" t="s">
        <v>182</v>
      </c>
      <c r="G279" s="216"/>
      <c r="H279" s="219">
        <v>68.622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3"/>
      <c r="U279" s="224"/>
      <c r="AT279" s="225" t="s">
        <v>150</v>
      </c>
      <c r="AU279" s="225" t="s">
        <v>137</v>
      </c>
      <c r="AV279" s="15" t="s">
        <v>137</v>
      </c>
      <c r="AW279" s="15" t="s">
        <v>32</v>
      </c>
      <c r="AX279" s="15" t="s">
        <v>71</v>
      </c>
      <c r="AY279" s="225" t="s">
        <v>136</v>
      </c>
    </row>
    <row r="280" spans="2:51" s="14" customFormat="1" ht="11.25">
      <c r="B280" s="204"/>
      <c r="C280" s="205"/>
      <c r="D280" s="194" t="s">
        <v>150</v>
      </c>
      <c r="E280" s="206" t="s">
        <v>18</v>
      </c>
      <c r="F280" s="207" t="s">
        <v>183</v>
      </c>
      <c r="G280" s="205"/>
      <c r="H280" s="208">
        <v>262.85200000000003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2"/>
      <c r="U280" s="213"/>
      <c r="AT280" s="214" t="s">
        <v>150</v>
      </c>
      <c r="AU280" s="214" t="s">
        <v>137</v>
      </c>
      <c r="AV280" s="14" t="s">
        <v>146</v>
      </c>
      <c r="AW280" s="14" t="s">
        <v>32</v>
      </c>
      <c r="AX280" s="14" t="s">
        <v>79</v>
      </c>
      <c r="AY280" s="214" t="s">
        <v>136</v>
      </c>
    </row>
    <row r="281" spans="1:65" s="2" customFormat="1" ht="16.5" customHeight="1">
      <c r="A281" s="36"/>
      <c r="B281" s="37"/>
      <c r="C281" s="174" t="s">
        <v>390</v>
      </c>
      <c r="D281" s="174" t="s">
        <v>141</v>
      </c>
      <c r="E281" s="175" t="s">
        <v>391</v>
      </c>
      <c r="F281" s="176" t="s">
        <v>392</v>
      </c>
      <c r="G281" s="177" t="s">
        <v>144</v>
      </c>
      <c r="H281" s="178">
        <v>24.638</v>
      </c>
      <c r="I281" s="179"/>
      <c r="J281" s="180">
        <f>ROUND(I281*H281,1)</f>
        <v>0</v>
      </c>
      <c r="K281" s="176" t="s">
        <v>145</v>
      </c>
      <c r="L281" s="41"/>
      <c r="M281" s="181" t="s">
        <v>18</v>
      </c>
      <c r="N281" s="182" t="s">
        <v>42</v>
      </c>
      <c r="O281" s="66"/>
      <c r="P281" s="183">
        <f>O281*H281</f>
        <v>0</v>
      </c>
      <c r="Q281" s="183">
        <v>0</v>
      </c>
      <c r="R281" s="183">
        <f>Q281*H281</f>
        <v>0</v>
      </c>
      <c r="S281" s="183">
        <v>0.025</v>
      </c>
      <c r="T281" s="183">
        <f>S281*H281</f>
        <v>0.6159500000000001</v>
      </c>
      <c r="U281" s="184" t="s">
        <v>18</v>
      </c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5" t="s">
        <v>146</v>
      </c>
      <c r="AT281" s="185" t="s">
        <v>141</v>
      </c>
      <c r="AU281" s="185" t="s">
        <v>137</v>
      </c>
      <c r="AY281" s="19" t="s">
        <v>136</v>
      </c>
      <c r="BE281" s="186">
        <f>IF(N281="základní",J281,0)</f>
        <v>0</v>
      </c>
      <c r="BF281" s="186">
        <f>IF(N281="snížená",J281,0)</f>
        <v>0</v>
      </c>
      <c r="BG281" s="186">
        <f>IF(N281="zákl. přenesená",J281,0)</f>
        <v>0</v>
      </c>
      <c r="BH281" s="186">
        <f>IF(N281="sníž. přenesená",J281,0)</f>
        <v>0</v>
      </c>
      <c r="BI281" s="186">
        <f>IF(N281="nulová",J281,0)</f>
        <v>0</v>
      </c>
      <c r="BJ281" s="19" t="s">
        <v>79</v>
      </c>
      <c r="BK281" s="186">
        <f>ROUND(I281*H281,1)</f>
        <v>0</v>
      </c>
      <c r="BL281" s="19" t="s">
        <v>146</v>
      </c>
      <c r="BM281" s="185" t="s">
        <v>393</v>
      </c>
    </row>
    <row r="282" spans="1:47" s="2" customFormat="1" ht="11.25">
      <c r="A282" s="36"/>
      <c r="B282" s="37"/>
      <c r="C282" s="38"/>
      <c r="D282" s="187" t="s">
        <v>148</v>
      </c>
      <c r="E282" s="38"/>
      <c r="F282" s="188" t="s">
        <v>394</v>
      </c>
      <c r="G282" s="38"/>
      <c r="H282" s="38"/>
      <c r="I282" s="189"/>
      <c r="J282" s="38"/>
      <c r="K282" s="38"/>
      <c r="L282" s="41"/>
      <c r="M282" s="190"/>
      <c r="N282" s="191"/>
      <c r="O282" s="66"/>
      <c r="P282" s="66"/>
      <c r="Q282" s="66"/>
      <c r="R282" s="66"/>
      <c r="S282" s="66"/>
      <c r="T282" s="66"/>
      <c r="U282" s="67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148</v>
      </c>
      <c r="AU282" s="19" t="s">
        <v>137</v>
      </c>
    </row>
    <row r="283" spans="2:51" s="13" customFormat="1" ht="11.25">
      <c r="B283" s="192"/>
      <c r="C283" s="193"/>
      <c r="D283" s="194" t="s">
        <v>150</v>
      </c>
      <c r="E283" s="195" t="s">
        <v>18</v>
      </c>
      <c r="F283" s="196" t="s">
        <v>203</v>
      </c>
      <c r="G283" s="193"/>
      <c r="H283" s="197">
        <v>24.638</v>
      </c>
      <c r="I283" s="198"/>
      <c r="J283" s="193"/>
      <c r="K283" s="193"/>
      <c r="L283" s="199"/>
      <c r="M283" s="200"/>
      <c r="N283" s="201"/>
      <c r="O283" s="201"/>
      <c r="P283" s="201"/>
      <c r="Q283" s="201"/>
      <c r="R283" s="201"/>
      <c r="S283" s="201"/>
      <c r="T283" s="201"/>
      <c r="U283" s="202"/>
      <c r="AT283" s="203" t="s">
        <v>150</v>
      </c>
      <c r="AU283" s="203" t="s">
        <v>137</v>
      </c>
      <c r="AV283" s="13" t="s">
        <v>81</v>
      </c>
      <c r="AW283" s="13" t="s">
        <v>32</v>
      </c>
      <c r="AX283" s="13" t="s">
        <v>71</v>
      </c>
      <c r="AY283" s="203" t="s">
        <v>136</v>
      </c>
    </row>
    <row r="284" spans="2:51" s="15" customFormat="1" ht="11.25">
      <c r="B284" s="215"/>
      <c r="C284" s="216"/>
      <c r="D284" s="194" t="s">
        <v>150</v>
      </c>
      <c r="E284" s="217" t="s">
        <v>18</v>
      </c>
      <c r="F284" s="218" t="s">
        <v>182</v>
      </c>
      <c r="G284" s="216"/>
      <c r="H284" s="219">
        <v>24.638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3"/>
      <c r="U284" s="224"/>
      <c r="AT284" s="225" t="s">
        <v>150</v>
      </c>
      <c r="AU284" s="225" t="s">
        <v>137</v>
      </c>
      <c r="AV284" s="15" t="s">
        <v>137</v>
      </c>
      <c r="AW284" s="15" t="s">
        <v>32</v>
      </c>
      <c r="AX284" s="15" t="s">
        <v>71</v>
      </c>
      <c r="AY284" s="225" t="s">
        <v>136</v>
      </c>
    </row>
    <row r="285" spans="2:51" s="14" customFormat="1" ht="11.25">
      <c r="B285" s="204"/>
      <c r="C285" s="205"/>
      <c r="D285" s="194" t="s">
        <v>150</v>
      </c>
      <c r="E285" s="206" t="s">
        <v>18</v>
      </c>
      <c r="F285" s="207" t="s">
        <v>183</v>
      </c>
      <c r="G285" s="205"/>
      <c r="H285" s="208">
        <v>24.638</v>
      </c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2"/>
      <c r="U285" s="213"/>
      <c r="AT285" s="214" t="s">
        <v>150</v>
      </c>
      <c r="AU285" s="214" t="s">
        <v>137</v>
      </c>
      <c r="AV285" s="14" t="s">
        <v>146</v>
      </c>
      <c r="AW285" s="14" t="s">
        <v>32</v>
      </c>
      <c r="AX285" s="14" t="s">
        <v>79</v>
      </c>
      <c r="AY285" s="214" t="s">
        <v>136</v>
      </c>
    </row>
    <row r="286" spans="1:65" s="2" customFormat="1" ht="16.5" customHeight="1">
      <c r="A286" s="36"/>
      <c r="B286" s="37"/>
      <c r="C286" s="174" t="s">
        <v>395</v>
      </c>
      <c r="D286" s="174" t="s">
        <v>141</v>
      </c>
      <c r="E286" s="175" t="s">
        <v>396</v>
      </c>
      <c r="F286" s="176" t="s">
        <v>397</v>
      </c>
      <c r="G286" s="177" t="s">
        <v>144</v>
      </c>
      <c r="H286" s="178">
        <v>115.041</v>
      </c>
      <c r="I286" s="179"/>
      <c r="J286" s="180">
        <f>ROUND(I286*H286,1)</f>
        <v>0</v>
      </c>
      <c r="K286" s="176" t="s">
        <v>145</v>
      </c>
      <c r="L286" s="41"/>
      <c r="M286" s="181" t="s">
        <v>18</v>
      </c>
      <c r="N286" s="182" t="s">
        <v>42</v>
      </c>
      <c r="O286" s="66"/>
      <c r="P286" s="183">
        <f>O286*H286</f>
        <v>0</v>
      </c>
      <c r="Q286" s="183">
        <v>0.001</v>
      </c>
      <c r="R286" s="183">
        <f>Q286*H286</f>
        <v>0.115041</v>
      </c>
      <c r="S286" s="183">
        <v>0.00031</v>
      </c>
      <c r="T286" s="183">
        <f>S286*H286</f>
        <v>0.03566271</v>
      </c>
      <c r="U286" s="184" t="s">
        <v>18</v>
      </c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5" t="s">
        <v>146</v>
      </c>
      <c r="AT286" s="185" t="s">
        <v>141</v>
      </c>
      <c r="AU286" s="185" t="s">
        <v>137</v>
      </c>
      <c r="AY286" s="19" t="s">
        <v>136</v>
      </c>
      <c r="BE286" s="186">
        <f>IF(N286="základní",J286,0)</f>
        <v>0</v>
      </c>
      <c r="BF286" s="186">
        <f>IF(N286="snížená",J286,0)</f>
        <v>0</v>
      </c>
      <c r="BG286" s="186">
        <f>IF(N286="zákl. přenesená",J286,0)</f>
        <v>0</v>
      </c>
      <c r="BH286" s="186">
        <f>IF(N286="sníž. přenesená",J286,0)</f>
        <v>0</v>
      </c>
      <c r="BI286" s="186">
        <f>IF(N286="nulová",J286,0)</f>
        <v>0</v>
      </c>
      <c r="BJ286" s="19" t="s">
        <v>79</v>
      </c>
      <c r="BK286" s="186">
        <f>ROUND(I286*H286,1)</f>
        <v>0</v>
      </c>
      <c r="BL286" s="19" t="s">
        <v>146</v>
      </c>
      <c r="BM286" s="185" t="s">
        <v>398</v>
      </c>
    </row>
    <row r="287" spans="1:47" s="2" customFormat="1" ht="11.25">
      <c r="A287" s="36"/>
      <c r="B287" s="37"/>
      <c r="C287" s="38"/>
      <c r="D287" s="187" t="s">
        <v>148</v>
      </c>
      <c r="E287" s="38"/>
      <c r="F287" s="188" t="s">
        <v>399</v>
      </c>
      <c r="G287" s="38"/>
      <c r="H287" s="38"/>
      <c r="I287" s="189"/>
      <c r="J287" s="38"/>
      <c r="K287" s="38"/>
      <c r="L287" s="41"/>
      <c r="M287" s="190"/>
      <c r="N287" s="191"/>
      <c r="O287" s="66"/>
      <c r="P287" s="66"/>
      <c r="Q287" s="66"/>
      <c r="R287" s="66"/>
      <c r="S287" s="66"/>
      <c r="T287" s="66"/>
      <c r="U287" s="67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148</v>
      </c>
      <c r="AU287" s="19" t="s">
        <v>137</v>
      </c>
    </row>
    <row r="288" spans="2:51" s="13" customFormat="1" ht="11.25">
      <c r="B288" s="192"/>
      <c r="C288" s="193"/>
      <c r="D288" s="194" t="s">
        <v>150</v>
      </c>
      <c r="E288" s="195" t="s">
        <v>18</v>
      </c>
      <c r="F288" s="196" t="s">
        <v>400</v>
      </c>
      <c r="G288" s="193"/>
      <c r="H288" s="197">
        <v>146.05</v>
      </c>
      <c r="I288" s="198"/>
      <c r="J288" s="193"/>
      <c r="K288" s="193"/>
      <c r="L288" s="199"/>
      <c r="M288" s="200"/>
      <c r="N288" s="201"/>
      <c r="O288" s="201"/>
      <c r="P288" s="201"/>
      <c r="Q288" s="201"/>
      <c r="R288" s="201"/>
      <c r="S288" s="201"/>
      <c r="T288" s="201"/>
      <c r="U288" s="202"/>
      <c r="AT288" s="203" t="s">
        <v>150</v>
      </c>
      <c r="AU288" s="203" t="s">
        <v>137</v>
      </c>
      <c r="AV288" s="13" t="s">
        <v>81</v>
      </c>
      <c r="AW288" s="13" t="s">
        <v>32</v>
      </c>
      <c r="AX288" s="13" t="s">
        <v>71</v>
      </c>
      <c r="AY288" s="203" t="s">
        <v>136</v>
      </c>
    </row>
    <row r="289" spans="2:51" s="13" customFormat="1" ht="11.25">
      <c r="B289" s="192"/>
      <c r="C289" s="193"/>
      <c r="D289" s="194" t="s">
        <v>150</v>
      </c>
      <c r="E289" s="195" t="s">
        <v>18</v>
      </c>
      <c r="F289" s="196" t="s">
        <v>401</v>
      </c>
      <c r="G289" s="193"/>
      <c r="H289" s="197">
        <v>-21.347</v>
      </c>
      <c r="I289" s="198"/>
      <c r="J289" s="193"/>
      <c r="K289" s="193"/>
      <c r="L289" s="199"/>
      <c r="M289" s="200"/>
      <c r="N289" s="201"/>
      <c r="O289" s="201"/>
      <c r="P289" s="201"/>
      <c r="Q289" s="201"/>
      <c r="R289" s="201"/>
      <c r="S289" s="201"/>
      <c r="T289" s="201"/>
      <c r="U289" s="202"/>
      <c r="AT289" s="203" t="s">
        <v>150</v>
      </c>
      <c r="AU289" s="203" t="s">
        <v>137</v>
      </c>
      <c r="AV289" s="13" t="s">
        <v>81</v>
      </c>
      <c r="AW289" s="13" t="s">
        <v>32</v>
      </c>
      <c r="AX289" s="13" t="s">
        <v>71</v>
      </c>
      <c r="AY289" s="203" t="s">
        <v>136</v>
      </c>
    </row>
    <row r="290" spans="2:51" s="13" customFormat="1" ht="11.25">
      <c r="B290" s="192"/>
      <c r="C290" s="193"/>
      <c r="D290" s="194" t="s">
        <v>150</v>
      </c>
      <c r="E290" s="195" t="s">
        <v>18</v>
      </c>
      <c r="F290" s="196" t="s">
        <v>402</v>
      </c>
      <c r="G290" s="193"/>
      <c r="H290" s="197">
        <v>-9.662</v>
      </c>
      <c r="I290" s="198"/>
      <c r="J290" s="193"/>
      <c r="K290" s="193"/>
      <c r="L290" s="199"/>
      <c r="M290" s="200"/>
      <c r="N290" s="201"/>
      <c r="O290" s="201"/>
      <c r="P290" s="201"/>
      <c r="Q290" s="201"/>
      <c r="R290" s="201"/>
      <c r="S290" s="201"/>
      <c r="T290" s="201"/>
      <c r="U290" s="202"/>
      <c r="AT290" s="203" t="s">
        <v>150</v>
      </c>
      <c r="AU290" s="203" t="s">
        <v>137</v>
      </c>
      <c r="AV290" s="13" t="s">
        <v>81</v>
      </c>
      <c r="AW290" s="13" t="s">
        <v>32</v>
      </c>
      <c r="AX290" s="13" t="s">
        <v>71</v>
      </c>
      <c r="AY290" s="203" t="s">
        <v>136</v>
      </c>
    </row>
    <row r="291" spans="2:51" s="15" customFormat="1" ht="11.25">
      <c r="B291" s="215"/>
      <c r="C291" s="216"/>
      <c r="D291" s="194" t="s">
        <v>150</v>
      </c>
      <c r="E291" s="217" t="s">
        <v>18</v>
      </c>
      <c r="F291" s="218" t="s">
        <v>403</v>
      </c>
      <c r="G291" s="216"/>
      <c r="H291" s="219">
        <v>115.041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3"/>
      <c r="U291" s="224"/>
      <c r="AT291" s="225" t="s">
        <v>150</v>
      </c>
      <c r="AU291" s="225" t="s">
        <v>137</v>
      </c>
      <c r="AV291" s="15" t="s">
        <v>137</v>
      </c>
      <c r="AW291" s="15" t="s">
        <v>32</v>
      </c>
      <c r="AX291" s="15" t="s">
        <v>71</v>
      </c>
      <c r="AY291" s="225" t="s">
        <v>136</v>
      </c>
    </row>
    <row r="292" spans="2:51" s="14" customFormat="1" ht="11.25">
      <c r="B292" s="204"/>
      <c r="C292" s="205"/>
      <c r="D292" s="194" t="s">
        <v>150</v>
      </c>
      <c r="E292" s="206" t="s">
        <v>18</v>
      </c>
      <c r="F292" s="207" t="s">
        <v>183</v>
      </c>
      <c r="G292" s="205"/>
      <c r="H292" s="208">
        <v>115.041</v>
      </c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2"/>
      <c r="U292" s="213"/>
      <c r="AT292" s="214" t="s">
        <v>150</v>
      </c>
      <c r="AU292" s="214" t="s">
        <v>137</v>
      </c>
      <c r="AV292" s="14" t="s">
        <v>146</v>
      </c>
      <c r="AW292" s="14" t="s">
        <v>32</v>
      </c>
      <c r="AX292" s="14" t="s">
        <v>79</v>
      </c>
      <c r="AY292" s="214" t="s">
        <v>136</v>
      </c>
    </row>
    <row r="293" spans="1:65" s="2" customFormat="1" ht="16.5" customHeight="1">
      <c r="A293" s="36"/>
      <c r="B293" s="37"/>
      <c r="C293" s="174" t="s">
        <v>404</v>
      </c>
      <c r="D293" s="174" t="s">
        <v>141</v>
      </c>
      <c r="E293" s="175" t="s">
        <v>405</v>
      </c>
      <c r="F293" s="176" t="s">
        <v>406</v>
      </c>
      <c r="G293" s="177" t="s">
        <v>144</v>
      </c>
      <c r="H293" s="178">
        <v>48.095</v>
      </c>
      <c r="I293" s="179"/>
      <c r="J293" s="180">
        <f>ROUND(I293*H293,1)</f>
        <v>0</v>
      </c>
      <c r="K293" s="176" t="s">
        <v>145</v>
      </c>
      <c r="L293" s="41"/>
      <c r="M293" s="181" t="s">
        <v>18</v>
      </c>
      <c r="N293" s="182" t="s">
        <v>42</v>
      </c>
      <c r="O293" s="66"/>
      <c r="P293" s="183">
        <f>O293*H293</f>
        <v>0</v>
      </c>
      <c r="Q293" s="183">
        <v>0.001</v>
      </c>
      <c r="R293" s="183">
        <f>Q293*H293</f>
        <v>0.048095</v>
      </c>
      <c r="S293" s="183">
        <v>0.00031</v>
      </c>
      <c r="T293" s="183">
        <f>S293*H293</f>
        <v>0.01490945</v>
      </c>
      <c r="U293" s="184" t="s">
        <v>18</v>
      </c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5" t="s">
        <v>146</v>
      </c>
      <c r="AT293" s="185" t="s">
        <v>141</v>
      </c>
      <c r="AU293" s="185" t="s">
        <v>137</v>
      </c>
      <c r="AY293" s="19" t="s">
        <v>136</v>
      </c>
      <c r="BE293" s="186">
        <f>IF(N293="základní",J293,0)</f>
        <v>0</v>
      </c>
      <c r="BF293" s="186">
        <f>IF(N293="snížená",J293,0)</f>
        <v>0</v>
      </c>
      <c r="BG293" s="186">
        <f>IF(N293="zákl. přenesená",J293,0)</f>
        <v>0</v>
      </c>
      <c r="BH293" s="186">
        <f>IF(N293="sníž. přenesená",J293,0)</f>
        <v>0</v>
      </c>
      <c r="BI293" s="186">
        <f>IF(N293="nulová",J293,0)</f>
        <v>0</v>
      </c>
      <c r="BJ293" s="19" t="s">
        <v>79</v>
      </c>
      <c r="BK293" s="186">
        <f>ROUND(I293*H293,1)</f>
        <v>0</v>
      </c>
      <c r="BL293" s="19" t="s">
        <v>146</v>
      </c>
      <c r="BM293" s="185" t="s">
        <v>407</v>
      </c>
    </row>
    <row r="294" spans="1:47" s="2" customFormat="1" ht="11.25">
      <c r="A294" s="36"/>
      <c r="B294" s="37"/>
      <c r="C294" s="38"/>
      <c r="D294" s="187" t="s">
        <v>148</v>
      </c>
      <c r="E294" s="38"/>
      <c r="F294" s="188" t="s">
        <v>408</v>
      </c>
      <c r="G294" s="38"/>
      <c r="H294" s="38"/>
      <c r="I294" s="189"/>
      <c r="J294" s="38"/>
      <c r="K294" s="38"/>
      <c r="L294" s="41"/>
      <c r="M294" s="190"/>
      <c r="N294" s="191"/>
      <c r="O294" s="66"/>
      <c r="P294" s="66"/>
      <c r="Q294" s="66"/>
      <c r="R294" s="66"/>
      <c r="S294" s="66"/>
      <c r="T294" s="66"/>
      <c r="U294" s="67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148</v>
      </c>
      <c r="AU294" s="19" t="s">
        <v>137</v>
      </c>
    </row>
    <row r="295" spans="2:51" s="13" customFormat="1" ht="11.25">
      <c r="B295" s="192"/>
      <c r="C295" s="193"/>
      <c r="D295" s="194" t="s">
        <v>150</v>
      </c>
      <c r="E295" s="195" t="s">
        <v>18</v>
      </c>
      <c r="F295" s="196" t="s">
        <v>409</v>
      </c>
      <c r="G295" s="193"/>
      <c r="H295" s="197">
        <v>35.776</v>
      </c>
      <c r="I295" s="198"/>
      <c r="J295" s="193"/>
      <c r="K295" s="193"/>
      <c r="L295" s="199"/>
      <c r="M295" s="200"/>
      <c r="N295" s="201"/>
      <c r="O295" s="201"/>
      <c r="P295" s="201"/>
      <c r="Q295" s="201"/>
      <c r="R295" s="201"/>
      <c r="S295" s="201"/>
      <c r="T295" s="201"/>
      <c r="U295" s="202"/>
      <c r="AT295" s="203" t="s">
        <v>150</v>
      </c>
      <c r="AU295" s="203" t="s">
        <v>137</v>
      </c>
      <c r="AV295" s="13" t="s">
        <v>81</v>
      </c>
      <c r="AW295" s="13" t="s">
        <v>32</v>
      </c>
      <c r="AX295" s="13" t="s">
        <v>71</v>
      </c>
      <c r="AY295" s="203" t="s">
        <v>136</v>
      </c>
    </row>
    <row r="296" spans="2:51" s="15" customFormat="1" ht="11.25">
      <c r="B296" s="215"/>
      <c r="C296" s="216"/>
      <c r="D296" s="194" t="s">
        <v>150</v>
      </c>
      <c r="E296" s="217" t="s">
        <v>18</v>
      </c>
      <c r="F296" s="218" t="s">
        <v>410</v>
      </c>
      <c r="G296" s="216"/>
      <c r="H296" s="219">
        <v>35.776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3"/>
      <c r="U296" s="224"/>
      <c r="AT296" s="225" t="s">
        <v>150</v>
      </c>
      <c r="AU296" s="225" t="s">
        <v>137</v>
      </c>
      <c r="AV296" s="15" t="s">
        <v>137</v>
      </c>
      <c r="AW296" s="15" t="s">
        <v>32</v>
      </c>
      <c r="AX296" s="15" t="s">
        <v>71</v>
      </c>
      <c r="AY296" s="225" t="s">
        <v>136</v>
      </c>
    </row>
    <row r="297" spans="2:51" s="13" customFormat="1" ht="11.25">
      <c r="B297" s="192"/>
      <c r="C297" s="193"/>
      <c r="D297" s="194" t="s">
        <v>150</v>
      </c>
      <c r="E297" s="195" t="s">
        <v>18</v>
      </c>
      <c r="F297" s="196" t="s">
        <v>411</v>
      </c>
      <c r="G297" s="193"/>
      <c r="H297" s="197">
        <v>12.319</v>
      </c>
      <c r="I297" s="198"/>
      <c r="J297" s="193"/>
      <c r="K297" s="193"/>
      <c r="L297" s="199"/>
      <c r="M297" s="200"/>
      <c r="N297" s="201"/>
      <c r="O297" s="201"/>
      <c r="P297" s="201"/>
      <c r="Q297" s="201"/>
      <c r="R297" s="201"/>
      <c r="S297" s="201"/>
      <c r="T297" s="201"/>
      <c r="U297" s="202"/>
      <c r="AT297" s="203" t="s">
        <v>150</v>
      </c>
      <c r="AU297" s="203" t="s">
        <v>137</v>
      </c>
      <c r="AV297" s="13" t="s">
        <v>81</v>
      </c>
      <c r="AW297" s="13" t="s">
        <v>32</v>
      </c>
      <c r="AX297" s="13" t="s">
        <v>71</v>
      </c>
      <c r="AY297" s="203" t="s">
        <v>136</v>
      </c>
    </row>
    <row r="298" spans="2:51" s="15" customFormat="1" ht="11.25">
      <c r="B298" s="215"/>
      <c r="C298" s="216"/>
      <c r="D298" s="194" t="s">
        <v>150</v>
      </c>
      <c r="E298" s="217" t="s">
        <v>18</v>
      </c>
      <c r="F298" s="218" t="s">
        <v>412</v>
      </c>
      <c r="G298" s="216"/>
      <c r="H298" s="219">
        <v>12.319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3"/>
      <c r="U298" s="224"/>
      <c r="AT298" s="225" t="s">
        <v>150</v>
      </c>
      <c r="AU298" s="225" t="s">
        <v>137</v>
      </c>
      <c r="AV298" s="15" t="s">
        <v>137</v>
      </c>
      <c r="AW298" s="15" t="s">
        <v>32</v>
      </c>
      <c r="AX298" s="15" t="s">
        <v>71</v>
      </c>
      <c r="AY298" s="225" t="s">
        <v>136</v>
      </c>
    </row>
    <row r="299" spans="2:51" s="14" customFormat="1" ht="11.25">
      <c r="B299" s="204"/>
      <c r="C299" s="205"/>
      <c r="D299" s="194" t="s">
        <v>150</v>
      </c>
      <c r="E299" s="206" t="s">
        <v>18</v>
      </c>
      <c r="F299" s="207" t="s">
        <v>413</v>
      </c>
      <c r="G299" s="205"/>
      <c r="H299" s="208">
        <v>48.095000000000006</v>
      </c>
      <c r="I299" s="209"/>
      <c r="J299" s="205"/>
      <c r="K299" s="205"/>
      <c r="L299" s="210"/>
      <c r="M299" s="211"/>
      <c r="N299" s="212"/>
      <c r="O299" s="212"/>
      <c r="P299" s="212"/>
      <c r="Q299" s="212"/>
      <c r="R299" s="212"/>
      <c r="S299" s="212"/>
      <c r="T299" s="212"/>
      <c r="U299" s="213"/>
      <c r="AT299" s="214" t="s">
        <v>150</v>
      </c>
      <c r="AU299" s="214" t="s">
        <v>137</v>
      </c>
      <c r="AV299" s="14" t="s">
        <v>146</v>
      </c>
      <c r="AW299" s="14" t="s">
        <v>32</v>
      </c>
      <c r="AX299" s="14" t="s">
        <v>79</v>
      </c>
      <c r="AY299" s="214" t="s">
        <v>136</v>
      </c>
    </row>
    <row r="300" spans="2:63" s="12" customFormat="1" ht="22.9" customHeight="1">
      <c r="B300" s="158"/>
      <c r="C300" s="159"/>
      <c r="D300" s="160" t="s">
        <v>70</v>
      </c>
      <c r="E300" s="172" t="s">
        <v>414</v>
      </c>
      <c r="F300" s="172" t="s">
        <v>415</v>
      </c>
      <c r="G300" s="159"/>
      <c r="H300" s="159"/>
      <c r="I300" s="162"/>
      <c r="J300" s="173">
        <f>BK300</f>
        <v>0</v>
      </c>
      <c r="K300" s="159"/>
      <c r="L300" s="164"/>
      <c r="M300" s="165"/>
      <c r="N300" s="166"/>
      <c r="O300" s="166"/>
      <c r="P300" s="167">
        <f>SUM(P301:P317)</f>
        <v>0</v>
      </c>
      <c r="Q300" s="166"/>
      <c r="R300" s="167">
        <f>SUM(R301:R317)</f>
        <v>0</v>
      </c>
      <c r="S300" s="166"/>
      <c r="T300" s="167">
        <f>SUM(T301:T317)</f>
        <v>0</v>
      </c>
      <c r="U300" s="168"/>
      <c r="AR300" s="169" t="s">
        <v>79</v>
      </c>
      <c r="AT300" s="170" t="s">
        <v>70</v>
      </c>
      <c r="AU300" s="170" t="s">
        <v>79</v>
      </c>
      <c r="AY300" s="169" t="s">
        <v>136</v>
      </c>
      <c r="BK300" s="171">
        <f>SUM(BK301:BK317)</f>
        <v>0</v>
      </c>
    </row>
    <row r="301" spans="1:65" s="2" customFormat="1" ht="24.2" customHeight="1">
      <c r="A301" s="36"/>
      <c r="B301" s="37"/>
      <c r="C301" s="174" t="s">
        <v>416</v>
      </c>
      <c r="D301" s="174" t="s">
        <v>141</v>
      </c>
      <c r="E301" s="175" t="s">
        <v>417</v>
      </c>
      <c r="F301" s="176" t="s">
        <v>418</v>
      </c>
      <c r="G301" s="177" t="s">
        <v>419</v>
      </c>
      <c r="H301" s="178">
        <v>11.938</v>
      </c>
      <c r="I301" s="179"/>
      <c r="J301" s="180">
        <f>ROUND(I301*H301,1)</f>
        <v>0</v>
      </c>
      <c r="K301" s="176" t="s">
        <v>145</v>
      </c>
      <c r="L301" s="41"/>
      <c r="M301" s="181" t="s">
        <v>18</v>
      </c>
      <c r="N301" s="182" t="s">
        <v>42</v>
      </c>
      <c r="O301" s="66"/>
      <c r="P301" s="183">
        <f>O301*H301</f>
        <v>0</v>
      </c>
      <c r="Q301" s="183">
        <v>0</v>
      </c>
      <c r="R301" s="183">
        <f>Q301*H301</f>
        <v>0</v>
      </c>
      <c r="S301" s="183">
        <v>0</v>
      </c>
      <c r="T301" s="183">
        <f>S301*H301</f>
        <v>0</v>
      </c>
      <c r="U301" s="184" t="s">
        <v>18</v>
      </c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5" t="s">
        <v>146</v>
      </c>
      <c r="AT301" s="185" t="s">
        <v>141</v>
      </c>
      <c r="AU301" s="185" t="s">
        <v>81</v>
      </c>
      <c r="AY301" s="19" t="s">
        <v>136</v>
      </c>
      <c r="BE301" s="186">
        <f>IF(N301="základní",J301,0)</f>
        <v>0</v>
      </c>
      <c r="BF301" s="186">
        <f>IF(N301="snížená",J301,0)</f>
        <v>0</v>
      </c>
      <c r="BG301" s="186">
        <f>IF(N301="zákl. přenesená",J301,0)</f>
        <v>0</v>
      </c>
      <c r="BH301" s="186">
        <f>IF(N301="sníž. přenesená",J301,0)</f>
        <v>0</v>
      </c>
      <c r="BI301" s="186">
        <f>IF(N301="nulová",J301,0)</f>
        <v>0</v>
      </c>
      <c r="BJ301" s="19" t="s">
        <v>79</v>
      </c>
      <c r="BK301" s="186">
        <f>ROUND(I301*H301,1)</f>
        <v>0</v>
      </c>
      <c r="BL301" s="19" t="s">
        <v>146</v>
      </c>
      <c r="BM301" s="185" t="s">
        <v>420</v>
      </c>
    </row>
    <row r="302" spans="1:47" s="2" customFormat="1" ht="11.25">
      <c r="A302" s="36"/>
      <c r="B302" s="37"/>
      <c r="C302" s="38"/>
      <c r="D302" s="187" t="s">
        <v>148</v>
      </c>
      <c r="E302" s="38"/>
      <c r="F302" s="188" t="s">
        <v>421</v>
      </c>
      <c r="G302" s="38"/>
      <c r="H302" s="38"/>
      <c r="I302" s="189"/>
      <c r="J302" s="38"/>
      <c r="K302" s="38"/>
      <c r="L302" s="41"/>
      <c r="M302" s="190"/>
      <c r="N302" s="191"/>
      <c r="O302" s="66"/>
      <c r="P302" s="66"/>
      <c r="Q302" s="66"/>
      <c r="R302" s="66"/>
      <c r="S302" s="66"/>
      <c r="T302" s="66"/>
      <c r="U302" s="67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148</v>
      </c>
      <c r="AU302" s="19" t="s">
        <v>81</v>
      </c>
    </row>
    <row r="303" spans="1:65" s="2" customFormat="1" ht="21.75" customHeight="1">
      <c r="A303" s="36"/>
      <c r="B303" s="37"/>
      <c r="C303" s="174" t="s">
        <v>422</v>
      </c>
      <c r="D303" s="174" t="s">
        <v>141</v>
      </c>
      <c r="E303" s="175" t="s">
        <v>423</v>
      </c>
      <c r="F303" s="176" t="s">
        <v>424</v>
      </c>
      <c r="G303" s="177" t="s">
        <v>419</v>
      </c>
      <c r="H303" s="178">
        <v>11.938</v>
      </c>
      <c r="I303" s="179"/>
      <c r="J303" s="180">
        <f>ROUND(I303*H303,1)</f>
        <v>0</v>
      </c>
      <c r="K303" s="176" t="s">
        <v>145</v>
      </c>
      <c r="L303" s="41"/>
      <c r="M303" s="181" t="s">
        <v>18</v>
      </c>
      <c r="N303" s="182" t="s">
        <v>42</v>
      </c>
      <c r="O303" s="66"/>
      <c r="P303" s="183">
        <f>O303*H303</f>
        <v>0</v>
      </c>
      <c r="Q303" s="183">
        <v>0</v>
      </c>
      <c r="R303" s="183">
        <f>Q303*H303</f>
        <v>0</v>
      </c>
      <c r="S303" s="183">
        <v>0</v>
      </c>
      <c r="T303" s="183">
        <f>S303*H303</f>
        <v>0</v>
      </c>
      <c r="U303" s="184" t="s">
        <v>18</v>
      </c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5" t="s">
        <v>146</v>
      </c>
      <c r="AT303" s="185" t="s">
        <v>141</v>
      </c>
      <c r="AU303" s="185" t="s">
        <v>81</v>
      </c>
      <c r="AY303" s="19" t="s">
        <v>136</v>
      </c>
      <c r="BE303" s="186">
        <f>IF(N303="základní",J303,0)</f>
        <v>0</v>
      </c>
      <c r="BF303" s="186">
        <f>IF(N303="snížená",J303,0)</f>
        <v>0</v>
      </c>
      <c r="BG303" s="186">
        <f>IF(N303="zákl. přenesená",J303,0)</f>
        <v>0</v>
      </c>
      <c r="BH303" s="186">
        <f>IF(N303="sníž. přenesená",J303,0)</f>
        <v>0</v>
      </c>
      <c r="BI303" s="186">
        <f>IF(N303="nulová",J303,0)</f>
        <v>0</v>
      </c>
      <c r="BJ303" s="19" t="s">
        <v>79</v>
      </c>
      <c r="BK303" s="186">
        <f>ROUND(I303*H303,1)</f>
        <v>0</v>
      </c>
      <c r="BL303" s="19" t="s">
        <v>146</v>
      </c>
      <c r="BM303" s="185" t="s">
        <v>425</v>
      </c>
    </row>
    <row r="304" spans="1:47" s="2" customFormat="1" ht="11.25">
      <c r="A304" s="36"/>
      <c r="B304" s="37"/>
      <c r="C304" s="38"/>
      <c r="D304" s="187" t="s">
        <v>148</v>
      </c>
      <c r="E304" s="38"/>
      <c r="F304" s="188" t="s">
        <v>426</v>
      </c>
      <c r="G304" s="38"/>
      <c r="H304" s="38"/>
      <c r="I304" s="189"/>
      <c r="J304" s="38"/>
      <c r="K304" s="38"/>
      <c r="L304" s="41"/>
      <c r="M304" s="190"/>
      <c r="N304" s="191"/>
      <c r="O304" s="66"/>
      <c r="P304" s="66"/>
      <c r="Q304" s="66"/>
      <c r="R304" s="66"/>
      <c r="S304" s="66"/>
      <c r="T304" s="66"/>
      <c r="U304" s="67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148</v>
      </c>
      <c r="AU304" s="19" t="s">
        <v>81</v>
      </c>
    </row>
    <row r="305" spans="1:65" s="2" customFormat="1" ht="24.2" customHeight="1">
      <c r="A305" s="36"/>
      <c r="B305" s="37"/>
      <c r="C305" s="174" t="s">
        <v>427</v>
      </c>
      <c r="D305" s="174" t="s">
        <v>141</v>
      </c>
      <c r="E305" s="175" t="s">
        <v>428</v>
      </c>
      <c r="F305" s="176" t="s">
        <v>429</v>
      </c>
      <c r="G305" s="177" t="s">
        <v>419</v>
      </c>
      <c r="H305" s="178">
        <v>71.628</v>
      </c>
      <c r="I305" s="179"/>
      <c r="J305" s="180">
        <f>ROUND(I305*H305,1)</f>
        <v>0</v>
      </c>
      <c r="K305" s="176" t="s">
        <v>145</v>
      </c>
      <c r="L305" s="41"/>
      <c r="M305" s="181" t="s">
        <v>18</v>
      </c>
      <c r="N305" s="182" t="s">
        <v>42</v>
      </c>
      <c r="O305" s="66"/>
      <c r="P305" s="183">
        <f>O305*H305</f>
        <v>0</v>
      </c>
      <c r="Q305" s="183">
        <v>0</v>
      </c>
      <c r="R305" s="183">
        <f>Q305*H305</f>
        <v>0</v>
      </c>
      <c r="S305" s="183">
        <v>0</v>
      </c>
      <c r="T305" s="183">
        <f>S305*H305</f>
        <v>0</v>
      </c>
      <c r="U305" s="184" t="s">
        <v>18</v>
      </c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5" t="s">
        <v>146</v>
      </c>
      <c r="AT305" s="185" t="s">
        <v>141</v>
      </c>
      <c r="AU305" s="185" t="s">
        <v>81</v>
      </c>
      <c r="AY305" s="19" t="s">
        <v>136</v>
      </c>
      <c r="BE305" s="186">
        <f>IF(N305="základní",J305,0)</f>
        <v>0</v>
      </c>
      <c r="BF305" s="186">
        <f>IF(N305="snížená",J305,0)</f>
        <v>0</v>
      </c>
      <c r="BG305" s="186">
        <f>IF(N305="zákl. přenesená",J305,0)</f>
        <v>0</v>
      </c>
      <c r="BH305" s="186">
        <f>IF(N305="sníž. přenesená",J305,0)</f>
        <v>0</v>
      </c>
      <c r="BI305" s="186">
        <f>IF(N305="nulová",J305,0)</f>
        <v>0</v>
      </c>
      <c r="BJ305" s="19" t="s">
        <v>79</v>
      </c>
      <c r="BK305" s="186">
        <f>ROUND(I305*H305,1)</f>
        <v>0</v>
      </c>
      <c r="BL305" s="19" t="s">
        <v>146</v>
      </c>
      <c r="BM305" s="185" t="s">
        <v>430</v>
      </c>
    </row>
    <row r="306" spans="1:47" s="2" customFormat="1" ht="11.25">
      <c r="A306" s="36"/>
      <c r="B306" s="37"/>
      <c r="C306" s="38"/>
      <c r="D306" s="187" t="s">
        <v>148</v>
      </c>
      <c r="E306" s="38"/>
      <c r="F306" s="188" t="s">
        <v>431</v>
      </c>
      <c r="G306" s="38"/>
      <c r="H306" s="38"/>
      <c r="I306" s="189"/>
      <c r="J306" s="38"/>
      <c r="K306" s="38"/>
      <c r="L306" s="41"/>
      <c r="M306" s="190"/>
      <c r="N306" s="191"/>
      <c r="O306" s="66"/>
      <c r="P306" s="66"/>
      <c r="Q306" s="66"/>
      <c r="R306" s="66"/>
      <c r="S306" s="66"/>
      <c r="T306" s="66"/>
      <c r="U306" s="67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148</v>
      </c>
      <c r="AU306" s="19" t="s">
        <v>81</v>
      </c>
    </row>
    <row r="307" spans="2:51" s="13" customFormat="1" ht="11.25">
      <c r="B307" s="192"/>
      <c r="C307" s="193"/>
      <c r="D307" s="194" t="s">
        <v>150</v>
      </c>
      <c r="E307" s="195" t="s">
        <v>18</v>
      </c>
      <c r="F307" s="196" t="s">
        <v>432</v>
      </c>
      <c r="G307" s="193"/>
      <c r="H307" s="197">
        <v>71.628</v>
      </c>
      <c r="I307" s="198"/>
      <c r="J307" s="193"/>
      <c r="K307" s="193"/>
      <c r="L307" s="199"/>
      <c r="M307" s="200"/>
      <c r="N307" s="201"/>
      <c r="O307" s="201"/>
      <c r="P307" s="201"/>
      <c r="Q307" s="201"/>
      <c r="R307" s="201"/>
      <c r="S307" s="201"/>
      <c r="T307" s="201"/>
      <c r="U307" s="202"/>
      <c r="AT307" s="203" t="s">
        <v>150</v>
      </c>
      <c r="AU307" s="203" t="s">
        <v>81</v>
      </c>
      <c r="AV307" s="13" t="s">
        <v>81</v>
      </c>
      <c r="AW307" s="13" t="s">
        <v>32</v>
      </c>
      <c r="AX307" s="13" t="s">
        <v>79</v>
      </c>
      <c r="AY307" s="203" t="s">
        <v>136</v>
      </c>
    </row>
    <row r="308" spans="1:65" s="2" customFormat="1" ht="24.2" customHeight="1">
      <c r="A308" s="36"/>
      <c r="B308" s="37"/>
      <c r="C308" s="174" t="s">
        <v>433</v>
      </c>
      <c r="D308" s="174" t="s">
        <v>141</v>
      </c>
      <c r="E308" s="175" t="s">
        <v>434</v>
      </c>
      <c r="F308" s="176" t="s">
        <v>435</v>
      </c>
      <c r="G308" s="177" t="s">
        <v>419</v>
      </c>
      <c r="H308" s="178">
        <v>2.511</v>
      </c>
      <c r="I308" s="179"/>
      <c r="J308" s="180">
        <f>ROUND(I308*H308,1)</f>
        <v>0</v>
      </c>
      <c r="K308" s="176" t="s">
        <v>145</v>
      </c>
      <c r="L308" s="41"/>
      <c r="M308" s="181" t="s">
        <v>18</v>
      </c>
      <c r="N308" s="182" t="s">
        <v>42</v>
      </c>
      <c r="O308" s="66"/>
      <c r="P308" s="183">
        <f>O308*H308</f>
        <v>0</v>
      </c>
      <c r="Q308" s="183">
        <v>0</v>
      </c>
      <c r="R308" s="183">
        <f>Q308*H308</f>
        <v>0</v>
      </c>
      <c r="S308" s="183">
        <v>0</v>
      </c>
      <c r="T308" s="183">
        <f>S308*H308</f>
        <v>0</v>
      </c>
      <c r="U308" s="184" t="s">
        <v>18</v>
      </c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5" t="s">
        <v>146</v>
      </c>
      <c r="AT308" s="185" t="s">
        <v>141</v>
      </c>
      <c r="AU308" s="185" t="s">
        <v>81</v>
      </c>
      <c r="AY308" s="19" t="s">
        <v>136</v>
      </c>
      <c r="BE308" s="186">
        <f>IF(N308="základní",J308,0)</f>
        <v>0</v>
      </c>
      <c r="BF308" s="186">
        <f>IF(N308="snížená",J308,0)</f>
        <v>0</v>
      </c>
      <c r="BG308" s="186">
        <f>IF(N308="zákl. přenesená",J308,0)</f>
        <v>0</v>
      </c>
      <c r="BH308" s="186">
        <f>IF(N308="sníž. přenesená",J308,0)</f>
        <v>0</v>
      </c>
      <c r="BI308" s="186">
        <f>IF(N308="nulová",J308,0)</f>
        <v>0</v>
      </c>
      <c r="BJ308" s="19" t="s">
        <v>79</v>
      </c>
      <c r="BK308" s="186">
        <f>ROUND(I308*H308,1)</f>
        <v>0</v>
      </c>
      <c r="BL308" s="19" t="s">
        <v>146</v>
      </c>
      <c r="BM308" s="185" t="s">
        <v>436</v>
      </c>
    </row>
    <row r="309" spans="1:47" s="2" customFormat="1" ht="11.25">
      <c r="A309" s="36"/>
      <c r="B309" s="37"/>
      <c r="C309" s="38"/>
      <c r="D309" s="187" t="s">
        <v>148</v>
      </c>
      <c r="E309" s="38"/>
      <c r="F309" s="188" t="s">
        <v>437</v>
      </c>
      <c r="G309" s="38"/>
      <c r="H309" s="38"/>
      <c r="I309" s="189"/>
      <c r="J309" s="38"/>
      <c r="K309" s="38"/>
      <c r="L309" s="41"/>
      <c r="M309" s="190"/>
      <c r="N309" s="191"/>
      <c r="O309" s="66"/>
      <c r="P309" s="66"/>
      <c r="Q309" s="66"/>
      <c r="R309" s="66"/>
      <c r="S309" s="66"/>
      <c r="T309" s="66"/>
      <c r="U309" s="67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148</v>
      </c>
      <c r="AU309" s="19" t="s">
        <v>81</v>
      </c>
    </row>
    <row r="310" spans="1:65" s="2" customFormat="1" ht="24.2" customHeight="1">
      <c r="A310" s="36"/>
      <c r="B310" s="37"/>
      <c r="C310" s="174" t="s">
        <v>438</v>
      </c>
      <c r="D310" s="174" t="s">
        <v>141</v>
      </c>
      <c r="E310" s="175" t="s">
        <v>439</v>
      </c>
      <c r="F310" s="176" t="s">
        <v>440</v>
      </c>
      <c r="G310" s="177" t="s">
        <v>419</v>
      </c>
      <c r="H310" s="178">
        <v>1.077</v>
      </c>
      <c r="I310" s="179"/>
      <c r="J310" s="180">
        <f>ROUND(I310*H310,1)</f>
        <v>0</v>
      </c>
      <c r="K310" s="176" t="s">
        <v>145</v>
      </c>
      <c r="L310" s="41"/>
      <c r="M310" s="181" t="s">
        <v>18</v>
      </c>
      <c r="N310" s="182" t="s">
        <v>42</v>
      </c>
      <c r="O310" s="66"/>
      <c r="P310" s="183">
        <f>O310*H310</f>
        <v>0</v>
      </c>
      <c r="Q310" s="183">
        <v>0</v>
      </c>
      <c r="R310" s="183">
        <f>Q310*H310</f>
        <v>0</v>
      </c>
      <c r="S310" s="183">
        <v>0</v>
      </c>
      <c r="T310" s="183">
        <f>S310*H310</f>
        <v>0</v>
      </c>
      <c r="U310" s="184" t="s">
        <v>18</v>
      </c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5" t="s">
        <v>146</v>
      </c>
      <c r="AT310" s="185" t="s">
        <v>141</v>
      </c>
      <c r="AU310" s="185" t="s">
        <v>81</v>
      </c>
      <c r="AY310" s="19" t="s">
        <v>136</v>
      </c>
      <c r="BE310" s="186">
        <f>IF(N310="základní",J310,0)</f>
        <v>0</v>
      </c>
      <c r="BF310" s="186">
        <f>IF(N310="snížená",J310,0)</f>
        <v>0</v>
      </c>
      <c r="BG310" s="186">
        <f>IF(N310="zákl. přenesená",J310,0)</f>
        <v>0</v>
      </c>
      <c r="BH310" s="186">
        <f>IF(N310="sníž. přenesená",J310,0)</f>
        <v>0</v>
      </c>
      <c r="BI310" s="186">
        <f>IF(N310="nulová",J310,0)</f>
        <v>0</v>
      </c>
      <c r="BJ310" s="19" t="s">
        <v>79</v>
      </c>
      <c r="BK310" s="186">
        <f>ROUND(I310*H310,1)</f>
        <v>0</v>
      </c>
      <c r="BL310" s="19" t="s">
        <v>146</v>
      </c>
      <c r="BM310" s="185" t="s">
        <v>441</v>
      </c>
    </row>
    <row r="311" spans="1:47" s="2" customFormat="1" ht="11.25">
      <c r="A311" s="36"/>
      <c r="B311" s="37"/>
      <c r="C311" s="38"/>
      <c r="D311" s="187" t="s">
        <v>148</v>
      </c>
      <c r="E311" s="38"/>
      <c r="F311" s="188" t="s">
        <v>442</v>
      </c>
      <c r="G311" s="38"/>
      <c r="H311" s="38"/>
      <c r="I311" s="189"/>
      <c r="J311" s="38"/>
      <c r="K311" s="38"/>
      <c r="L311" s="41"/>
      <c r="M311" s="190"/>
      <c r="N311" s="191"/>
      <c r="O311" s="66"/>
      <c r="P311" s="66"/>
      <c r="Q311" s="66"/>
      <c r="R311" s="66"/>
      <c r="S311" s="66"/>
      <c r="T311" s="66"/>
      <c r="U311" s="67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148</v>
      </c>
      <c r="AU311" s="19" t="s">
        <v>81</v>
      </c>
    </row>
    <row r="312" spans="1:65" s="2" customFormat="1" ht="24.2" customHeight="1">
      <c r="A312" s="36"/>
      <c r="B312" s="37"/>
      <c r="C312" s="174" t="s">
        <v>443</v>
      </c>
      <c r="D312" s="174" t="s">
        <v>141</v>
      </c>
      <c r="E312" s="175" t="s">
        <v>444</v>
      </c>
      <c r="F312" s="176" t="s">
        <v>445</v>
      </c>
      <c r="G312" s="177" t="s">
        <v>419</v>
      </c>
      <c r="H312" s="178">
        <v>8.178</v>
      </c>
      <c r="I312" s="179"/>
      <c r="J312" s="180">
        <f>ROUND(I312*H312,1)</f>
        <v>0</v>
      </c>
      <c r="K312" s="176" t="s">
        <v>145</v>
      </c>
      <c r="L312" s="41"/>
      <c r="M312" s="181" t="s">
        <v>18</v>
      </c>
      <c r="N312" s="182" t="s">
        <v>42</v>
      </c>
      <c r="O312" s="66"/>
      <c r="P312" s="183">
        <f>O312*H312</f>
        <v>0</v>
      </c>
      <c r="Q312" s="183">
        <v>0</v>
      </c>
      <c r="R312" s="183">
        <f>Q312*H312</f>
        <v>0</v>
      </c>
      <c r="S312" s="183">
        <v>0</v>
      </c>
      <c r="T312" s="183">
        <f>S312*H312</f>
        <v>0</v>
      </c>
      <c r="U312" s="184" t="s">
        <v>18</v>
      </c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5" t="s">
        <v>146</v>
      </c>
      <c r="AT312" s="185" t="s">
        <v>141</v>
      </c>
      <c r="AU312" s="185" t="s">
        <v>81</v>
      </c>
      <c r="AY312" s="19" t="s">
        <v>136</v>
      </c>
      <c r="BE312" s="186">
        <f>IF(N312="základní",J312,0)</f>
        <v>0</v>
      </c>
      <c r="BF312" s="186">
        <f>IF(N312="snížená",J312,0)</f>
        <v>0</v>
      </c>
      <c r="BG312" s="186">
        <f>IF(N312="zákl. přenesená",J312,0)</f>
        <v>0</v>
      </c>
      <c r="BH312" s="186">
        <f>IF(N312="sníž. přenesená",J312,0)</f>
        <v>0</v>
      </c>
      <c r="BI312" s="186">
        <f>IF(N312="nulová",J312,0)</f>
        <v>0</v>
      </c>
      <c r="BJ312" s="19" t="s">
        <v>79</v>
      </c>
      <c r="BK312" s="186">
        <f>ROUND(I312*H312,1)</f>
        <v>0</v>
      </c>
      <c r="BL312" s="19" t="s">
        <v>146</v>
      </c>
      <c r="BM312" s="185" t="s">
        <v>446</v>
      </c>
    </row>
    <row r="313" spans="1:47" s="2" customFormat="1" ht="11.25">
      <c r="A313" s="36"/>
      <c r="B313" s="37"/>
      <c r="C313" s="38"/>
      <c r="D313" s="187" t="s">
        <v>148</v>
      </c>
      <c r="E313" s="38"/>
      <c r="F313" s="188" t="s">
        <v>447</v>
      </c>
      <c r="G313" s="38"/>
      <c r="H313" s="38"/>
      <c r="I313" s="189"/>
      <c r="J313" s="38"/>
      <c r="K313" s="38"/>
      <c r="L313" s="41"/>
      <c r="M313" s="190"/>
      <c r="N313" s="191"/>
      <c r="O313" s="66"/>
      <c r="P313" s="66"/>
      <c r="Q313" s="66"/>
      <c r="R313" s="66"/>
      <c r="S313" s="66"/>
      <c r="T313" s="66"/>
      <c r="U313" s="67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148</v>
      </c>
      <c r="AU313" s="19" t="s">
        <v>81</v>
      </c>
    </row>
    <row r="314" spans="2:51" s="13" customFormat="1" ht="11.25">
      <c r="B314" s="192"/>
      <c r="C314" s="193"/>
      <c r="D314" s="194" t="s">
        <v>150</v>
      </c>
      <c r="E314" s="195" t="s">
        <v>18</v>
      </c>
      <c r="F314" s="196" t="s">
        <v>448</v>
      </c>
      <c r="G314" s="193"/>
      <c r="H314" s="197">
        <v>11.938</v>
      </c>
      <c r="I314" s="198"/>
      <c r="J314" s="193"/>
      <c r="K314" s="193"/>
      <c r="L314" s="199"/>
      <c r="M314" s="200"/>
      <c r="N314" s="201"/>
      <c r="O314" s="201"/>
      <c r="P314" s="201"/>
      <c r="Q314" s="201"/>
      <c r="R314" s="201"/>
      <c r="S314" s="201"/>
      <c r="T314" s="201"/>
      <c r="U314" s="202"/>
      <c r="AT314" s="203" t="s">
        <v>150</v>
      </c>
      <c r="AU314" s="203" t="s">
        <v>81</v>
      </c>
      <c r="AV314" s="13" t="s">
        <v>81</v>
      </c>
      <c r="AW314" s="13" t="s">
        <v>32</v>
      </c>
      <c r="AX314" s="13" t="s">
        <v>71</v>
      </c>
      <c r="AY314" s="203" t="s">
        <v>136</v>
      </c>
    </row>
    <row r="315" spans="2:51" s="13" customFormat="1" ht="11.25">
      <c r="B315" s="192"/>
      <c r="C315" s="193"/>
      <c r="D315" s="194" t="s">
        <v>150</v>
      </c>
      <c r="E315" s="195" t="s">
        <v>18</v>
      </c>
      <c r="F315" s="196" t="s">
        <v>449</v>
      </c>
      <c r="G315" s="193"/>
      <c r="H315" s="197">
        <v>-3.588</v>
      </c>
      <c r="I315" s="198"/>
      <c r="J315" s="193"/>
      <c r="K315" s="193"/>
      <c r="L315" s="199"/>
      <c r="M315" s="200"/>
      <c r="N315" s="201"/>
      <c r="O315" s="201"/>
      <c r="P315" s="201"/>
      <c r="Q315" s="201"/>
      <c r="R315" s="201"/>
      <c r="S315" s="201"/>
      <c r="T315" s="201"/>
      <c r="U315" s="202"/>
      <c r="AT315" s="203" t="s">
        <v>150</v>
      </c>
      <c r="AU315" s="203" t="s">
        <v>81</v>
      </c>
      <c r="AV315" s="13" t="s">
        <v>81</v>
      </c>
      <c r="AW315" s="13" t="s">
        <v>32</v>
      </c>
      <c r="AX315" s="13" t="s">
        <v>71</v>
      </c>
      <c r="AY315" s="203" t="s">
        <v>136</v>
      </c>
    </row>
    <row r="316" spans="2:51" s="13" customFormat="1" ht="11.25">
      <c r="B316" s="192"/>
      <c r="C316" s="193"/>
      <c r="D316" s="194" t="s">
        <v>150</v>
      </c>
      <c r="E316" s="195" t="s">
        <v>18</v>
      </c>
      <c r="F316" s="196" t="s">
        <v>450</v>
      </c>
      <c r="G316" s="193"/>
      <c r="H316" s="197">
        <v>-0.172</v>
      </c>
      <c r="I316" s="198"/>
      <c r="J316" s="193"/>
      <c r="K316" s="193"/>
      <c r="L316" s="199"/>
      <c r="M316" s="200"/>
      <c r="N316" s="201"/>
      <c r="O316" s="201"/>
      <c r="P316" s="201"/>
      <c r="Q316" s="201"/>
      <c r="R316" s="201"/>
      <c r="S316" s="201"/>
      <c r="T316" s="201"/>
      <c r="U316" s="202"/>
      <c r="AT316" s="203" t="s">
        <v>150</v>
      </c>
      <c r="AU316" s="203" t="s">
        <v>81</v>
      </c>
      <c r="AV316" s="13" t="s">
        <v>81</v>
      </c>
      <c r="AW316" s="13" t="s">
        <v>32</v>
      </c>
      <c r="AX316" s="13" t="s">
        <v>71</v>
      </c>
      <c r="AY316" s="203" t="s">
        <v>136</v>
      </c>
    </row>
    <row r="317" spans="2:51" s="14" customFormat="1" ht="11.25">
      <c r="B317" s="204"/>
      <c r="C317" s="205"/>
      <c r="D317" s="194" t="s">
        <v>150</v>
      </c>
      <c r="E317" s="206" t="s">
        <v>18</v>
      </c>
      <c r="F317" s="207" t="s">
        <v>183</v>
      </c>
      <c r="G317" s="205"/>
      <c r="H317" s="208">
        <v>8.178</v>
      </c>
      <c r="I317" s="209"/>
      <c r="J317" s="205"/>
      <c r="K317" s="205"/>
      <c r="L317" s="210"/>
      <c r="M317" s="211"/>
      <c r="N317" s="212"/>
      <c r="O317" s="212"/>
      <c r="P317" s="212"/>
      <c r="Q317" s="212"/>
      <c r="R317" s="212"/>
      <c r="S317" s="212"/>
      <c r="T317" s="212"/>
      <c r="U317" s="213"/>
      <c r="AT317" s="214" t="s">
        <v>150</v>
      </c>
      <c r="AU317" s="214" t="s">
        <v>81</v>
      </c>
      <c r="AV317" s="14" t="s">
        <v>146</v>
      </c>
      <c r="AW317" s="14" t="s">
        <v>32</v>
      </c>
      <c r="AX317" s="14" t="s">
        <v>79</v>
      </c>
      <c r="AY317" s="214" t="s">
        <v>136</v>
      </c>
    </row>
    <row r="318" spans="2:63" s="12" customFormat="1" ht="22.9" customHeight="1">
      <c r="B318" s="158"/>
      <c r="C318" s="159"/>
      <c r="D318" s="160" t="s">
        <v>70</v>
      </c>
      <c r="E318" s="172" t="s">
        <v>451</v>
      </c>
      <c r="F318" s="172" t="s">
        <v>452</v>
      </c>
      <c r="G318" s="159"/>
      <c r="H318" s="159"/>
      <c r="I318" s="162"/>
      <c r="J318" s="173">
        <f>BK318</f>
        <v>0</v>
      </c>
      <c r="K318" s="159"/>
      <c r="L318" s="164"/>
      <c r="M318" s="165"/>
      <c r="N318" s="166"/>
      <c r="O318" s="166"/>
      <c r="P318" s="167">
        <f>SUM(P319:P320)</f>
        <v>0</v>
      </c>
      <c r="Q318" s="166"/>
      <c r="R318" s="167">
        <f>SUM(R319:R320)</f>
        <v>0</v>
      </c>
      <c r="S318" s="166"/>
      <c r="T318" s="167">
        <f>SUM(T319:T320)</f>
        <v>0</v>
      </c>
      <c r="U318" s="168"/>
      <c r="AR318" s="169" t="s">
        <v>79</v>
      </c>
      <c r="AT318" s="170" t="s">
        <v>70</v>
      </c>
      <c r="AU318" s="170" t="s">
        <v>79</v>
      </c>
      <c r="AY318" s="169" t="s">
        <v>136</v>
      </c>
      <c r="BK318" s="171">
        <f>SUM(BK319:BK320)</f>
        <v>0</v>
      </c>
    </row>
    <row r="319" spans="1:65" s="2" customFormat="1" ht="33" customHeight="1">
      <c r="A319" s="36"/>
      <c r="B319" s="37"/>
      <c r="C319" s="174" t="s">
        <v>453</v>
      </c>
      <c r="D319" s="174" t="s">
        <v>141</v>
      </c>
      <c r="E319" s="175" t="s">
        <v>454</v>
      </c>
      <c r="F319" s="176" t="s">
        <v>455</v>
      </c>
      <c r="G319" s="177" t="s">
        <v>419</v>
      </c>
      <c r="H319" s="178">
        <v>9.068</v>
      </c>
      <c r="I319" s="179"/>
      <c r="J319" s="180">
        <f>ROUND(I319*H319,1)</f>
        <v>0</v>
      </c>
      <c r="K319" s="176" t="s">
        <v>145</v>
      </c>
      <c r="L319" s="41"/>
      <c r="M319" s="181" t="s">
        <v>18</v>
      </c>
      <c r="N319" s="182" t="s">
        <v>42</v>
      </c>
      <c r="O319" s="66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3">
        <f>S319*H319</f>
        <v>0</v>
      </c>
      <c r="U319" s="184" t="s">
        <v>18</v>
      </c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5" t="s">
        <v>146</v>
      </c>
      <c r="AT319" s="185" t="s">
        <v>141</v>
      </c>
      <c r="AU319" s="185" t="s">
        <v>81</v>
      </c>
      <c r="AY319" s="19" t="s">
        <v>136</v>
      </c>
      <c r="BE319" s="186">
        <f>IF(N319="základní",J319,0)</f>
        <v>0</v>
      </c>
      <c r="BF319" s="186">
        <f>IF(N319="snížená",J319,0)</f>
        <v>0</v>
      </c>
      <c r="BG319" s="186">
        <f>IF(N319="zákl. přenesená",J319,0)</f>
        <v>0</v>
      </c>
      <c r="BH319" s="186">
        <f>IF(N319="sníž. přenesená",J319,0)</f>
        <v>0</v>
      </c>
      <c r="BI319" s="186">
        <f>IF(N319="nulová",J319,0)</f>
        <v>0</v>
      </c>
      <c r="BJ319" s="19" t="s">
        <v>79</v>
      </c>
      <c r="BK319" s="186">
        <f>ROUND(I319*H319,1)</f>
        <v>0</v>
      </c>
      <c r="BL319" s="19" t="s">
        <v>146</v>
      </c>
      <c r="BM319" s="185" t="s">
        <v>456</v>
      </c>
    </row>
    <row r="320" spans="1:47" s="2" customFormat="1" ht="11.25">
      <c r="A320" s="36"/>
      <c r="B320" s="37"/>
      <c r="C320" s="38"/>
      <c r="D320" s="187" t="s">
        <v>148</v>
      </c>
      <c r="E320" s="38"/>
      <c r="F320" s="188" t="s">
        <v>457</v>
      </c>
      <c r="G320" s="38"/>
      <c r="H320" s="38"/>
      <c r="I320" s="189"/>
      <c r="J320" s="38"/>
      <c r="K320" s="38"/>
      <c r="L320" s="41"/>
      <c r="M320" s="190"/>
      <c r="N320" s="191"/>
      <c r="O320" s="66"/>
      <c r="P320" s="66"/>
      <c r="Q320" s="66"/>
      <c r="R320" s="66"/>
      <c r="S320" s="66"/>
      <c r="T320" s="66"/>
      <c r="U320" s="67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148</v>
      </c>
      <c r="AU320" s="19" t="s">
        <v>81</v>
      </c>
    </row>
    <row r="321" spans="2:63" s="12" customFormat="1" ht="25.9" customHeight="1">
      <c r="B321" s="158"/>
      <c r="C321" s="159"/>
      <c r="D321" s="160" t="s">
        <v>70</v>
      </c>
      <c r="E321" s="161" t="s">
        <v>458</v>
      </c>
      <c r="F321" s="161" t="s">
        <v>459</v>
      </c>
      <c r="G321" s="159"/>
      <c r="H321" s="159"/>
      <c r="I321" s="162"/>
      <c r="J321" s="163">
        <f>BK321</f>
        <v>0</v>
      </c>
      <c r="K321" s="159"/>
      <c r="L321" s="164"/>
      <c r="M321" s="165"/>
      <c r="N321" s="166"/>
      <c r="O321" s="166"/>
      <c r="P321" s="167">
        <f>P322+P337+P346+P360+P368+P394+P504</f>
        <v>0</v>
      </c>
      <c r="Q321" s="166"/>
      <c r="R321" s="167">
        <f>R322+R337+R346+R360+R368+R394+R504</f>
        <v>1.0806277</v>
      </c>
      <c r="S321" s="166"/>
      <c r="T321" s="167">
        <f>T322+T337+T346+T360+T368+T394+T504</f>
        <v>0</v>
      </c>
      <c r="U321" s="168"/>
      <c r="AR321" s="169" t="s">
        <v>81</v>
      </c>
      <c r="AT321" s="170" t="s">
        <v>70</v>
      </c>
      <c r="AU321" s="170" t="s">
        <v>71</v>
      </c>
      <c r="AY321" s="169" t="s">
        <v>136</v>
      </c>
      <c r="BK321" s="171">
        <f>BK322+BK337+BK346+BK360+BK368+BK394+BK504</f>
        <v>0</v>
      </c>
    </row>
    <row r="322" spans="2:63" s="12" customFormat="1" ht="22.9" customHeight="1">
      <c r="B322" s="158"/>
      <c r="C322" s="159"/>
      <c r="D322" s="160" t="s">
        <v>70</v>
      </c>
      <c r="E322" s="172" t="s">
        <v>460</v>
      </c>
      <c r="F322" s="172" t="s">
        <v>461</v>
      </c>
      <c r="G322" s="159"/>
      <c r="H322" s="159"/>
      <c r="I322" s="162"/>
      <c r="J322" s="173">
        <f>BK322</f>
        <v>0</v>
      </c>
      <c r="K322" s="159"/>
      <c r="L322" s="164"/>
      <c r="M322" s="165"/>
      <c r="N322" s="166"/>
      <c r="O322" s="166"/>
      <c r="P322" s="167">
        <f>SUM(P323:P336)</f>
        <v>0</v>
      </c>
      <c r="Q322" s="166"/>
      <c r="R322" s="167">
        <f>SUM(R323:R336)</f>
        <v>0.37398043</v>
      </c>
      <c r="S322" s="166"/>
      <c r="T322" s="167">
        <f>SUM(T323:T336)</f>
        <v>0</v>
      </c>
      <c r="U322" s="168"/>
      <c r="AR322" s="169" t="s">
        <v>81</v>
      </c>
      <c r="AT322" s="170" t="s">
        <v>70</v>
      </c>
      <c r="AU322" s="170" t="s">
        <v>79</v>
      </c>
      <c r="AY322" s="169" t="s">
        <v>136</v>
      </c>
      <c r="BK322" s="171">
        <f>SUM(BK323:BK336)</f>
        <v>0</v>
      </c>
    </row>
    <row r="323" spans="1:65" s="2" customFormat="1" ht="16.5" customHeight="1">
      <c r="A323" s="36"/>
      <c r="B323" s="37"/>
      <c r="C323" s="174" t="s">
        <v>462</v>
      </c>
      <c r="D323" s="174" t="s">
        <v>141</v>
      </c>
      <c r="E323" s="175" t="s">
        <v>463</v>
      </c>
      <c r="F323" s="176" t="s">
        <v>464</v>
      </c>
      <c r="G323" s="177" t="s">
        <v>144</v>
      </c>
      <c r="H323" s="178">
        <v>42.456</v>
      </c>
      <c r="I323" s="179"/>
      <c r="J323" s="180">
        <f>ROUND(I323*H323,1)</f>
        <v>0</v>
      </c>
      <c r="K323" s="176" t="s">
        <v>145</v>
      </c>
      <c r="L323" s="41"/>
      <c r="M323" s="181" t="s">
        <v>18</v>
      </c>
      <c r="N323" s="182" t="s">
        <v>42</v>
      </c>
      <c r="O323" s="66"/>
      <c r="P323" s="183">
        <f>O323*H323</f>
        <v>0</v>
      </c>
      <c r="Q323" s="183">
        <v>0.00081</v>
      </c>
      <c r="R323" s="183">
        <f>Q323*H323</f>
        <v>0.03438936</v>
      </c>
      <c r="S323" s="183">
        <v>0</v>
      </c>
      <c r="T323" s="183">
        <f>S323*H323</f>
        <v>0</v>
      </c>
      <c r="U323" s="184" t="s">
        <v>18</v>
      </c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5" t="s">
        <v>259</v>
      </c>
      <c r="AT323" s="185" t="s">
        <v>141</v>
      </c>
      <c r="AU323" s="185" t="s">
        <v>81</v>
      </c>
      <c r="AY323" s="19" t="s">
        <v>136</v>
      </c>
      <c r="BE323" s="186">
        <f>IF(N323="základní",J323,0)</f>
        <v>0</v>
      </c>
      <c r="BF323" s="186">
        <f>IF(N323="snížená",J323,0)</f>
        <v>0</v>
      </c>
      <c r="BG323" s="186">
        <f>IF(N323="zákl. přenesená",J323,0)</f>
        <v>0</v>
      </c>
      <c r="BH323" s="186">
        <f>IF(N323="sníž. přenesená",J323,0)</f>
        <v>0</v>
      </c>
      <c r="BI323" s="186">
        <f>IF(N323="nulová",J323,0)</f>
        <v>0</v>
      </c>
      <c r="BJ323" s="19" t="s">
        <v>79</v>
      </c>
      <c r="BK323" s="186">
        <f>ROUND(I323*H323,1)</f>
        <v>0</v>
      </c>
      <c r="BL323" s="19" t="s">
        <v>259</v>
      </c>
      <c r="BM323" s="185" t="s">
        <v>465</v>
      </c>
    </row>
    <row r="324" spans="1:47" s="2" customFormat="1" ht="11.25">
      <c r="A324" s="36"/>
      <c r="B324" s="37"/>
      <c r="C324" s="38"/>
      <c r="D324" s="187" t="s">
        <v>148</v>
      </c>
      <c r="E324" s="38"/>
      <c r="F324" s="188" t="s">
        <v>466</v>
      </c>
      <c r="G324" s="38"/>
      <c r="H324" s="38"/>
      <c r="I324" s="189"/>
      <c r="J324" s="38"/>
      <c r="K324" s="38"/>
      <c r="L324" s="41"/>
      <c r="M324" s="190"/>
      <c r="N324" s="191"/>
      <c r="O324" s="66"/>
      <c r="P324" s="66"/>
      <c r="Q324" s="66"/>
      <c r="R324" s="66"/>
      <c r="S324" s="66"/>
      <c r="T324" s="66"/>
      <c r="U324" s="67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148</v>
      </c>
      <c r="AU324" s="19" t="s">
        <v>81</v>
      </c>
    </row>
    <row r="325" spans="2:51" s="13" customFormat="1" ht="11.25">
      <c r="B325" s="192"/>
      <c r="C325" s="193"/>
      <c r="D325" s="194" t="s">
        <v>150</v>
      </c>
      <c r="E325" s="195" t="s">
        <v>18</v>
      </c>
      <c r="F325" s="196" t="s">
        <v>467</v>
      </c>
      <c r="G325" s="193"/>
      <c r="H325" s="197">
        <v>23.952</v>
      </c>
      <c r="I325" s="198"/>
      <c r="J325" s="193"/>
      <c r="K325" s="193"/>
      <c r="L325" s="199"/>
      <c r="M325" s="200"/>
      <c r="N325" s="201"/>
      <c r="O325" s="201"/>
      <c r="P325" s="201"/>
      <c r="Q325" s="201"/>
      <c r="R325" s="201"/>
      <c r="S325" s="201"/>
      <c r="T325" s="201"/>
      <c r="U325" s="202"/>
      <c r="AT325" s="203" t="s">
        <v>150</v>
      </c>
      <c r="AU325" s="203" t="s">
        <v>81</v>
      </c>
      <c r="AV325" s="13" t="s">
        <v>81</v>
      </c>
      <c r="AW325" s="13" t="s">
        <v>32</v>
      </c>
      <c r="AX325" s="13" t="s">
        <v>71</v>
      </c>
      <c r="AY325" s="203" t="s">
        <v>136</v>
      </c>
    </row>
    <row r="326" spans="2:51" s="13" customFormat="1" ht="11.25">
      <c r="B326" s="192"/>
      <c r="C326" s="193"/>
      <c r="D326" s="194" t="s">
        <v>150</v>
      </c>
      <c r="E326" s="195" t="s">
        <v>18</v>
      </c>
      <c r="F326" s="196" t="s">
        <v>468</v>
      </c>
      <c r="G326" s="193"/>
      <c r="H326" s="197">
        <v>18.504</v>
      </c>
      <c r="I326" s="198"/>
      <c r="J326" s="193"/>
      <c r="K326" s="193"/>
      <c r="L326" s="199"/>
      <c r="M326" s="200"/>
      <c r="N326" s="201"/>
      <c r="O326" s="201"/>
      <c r="P326" s="201"/>
      <c r="Q326" s="201"/>
      <c r="R326" s="201"/>
      <c r="S326" s="201"/>
      <c r="T326" s="201"/>
      <c r="U326" s="202"/>
      <c r="AT326" s="203" t="s">
        <v>150</v>
      </c>
      <c r="AU326" s="203" t="s">
        <v>81</v>
      </c>
      <c r="AV326" s="13" t="s">
        <v>81</v>
      </c>
      <c r="AW326" s="13" t="s">
        <v>32</v>
      </c>
      <c r="AX326" s="13" t="s">
        <v>71</v>
      </c>
      <c r="AY326" s="203" t="s">
        <v>136</v>
      </c>
    </row>
    <row r="327" spans="2:51" s="14" customFormat="1" ht="11.25">
      <c r="B327" s="204"/>
      <c r="C327" s="205"/>
      <c r="D327" s="194" t="s">
        <v>150</v>
      </c>
      <c r="E327" s="206" t="s">
        <v>18</v>
      </c>
      <c r="F327" s="207" t="s">
        <v>183</v>
      </c>
      <c r="G327" s="205"/>
      <c r="H327" s="208">
        <v>42.456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2"/>
      <c r="U327" s="213"/>
      <c r="AT327" s="214" t="s">
        <v>150</v>
      </c>
      <c r="AU327" s="214" t="s">
        <v>81</v>
      </c>
      <c r="AV327" s="14" t="s">
        <v>146</v>
      </c>
      <c r="AW327" s="14" t="s">
        <v>32</v>
      </c>
      <c r="AX327" s="14" t="s">
        <v>79</v>
      </c>
      <c r="AY327" s="214" t="s">
        <v>136</v>
      </c>
    </row>
    <row r="328" spans="1:65" s="2" customFormat="1" ht="24.2" customHeight="1">
      <c r="A328" s="36"/>
      <c r="B328" s="37"/>
      <c r="C328" s="236" t="s">
        <v>469</v>
      </c>
      <c r="D328" s="236" t="s">
        <v>470</v>
      </c>
      <c r="E328" s="237" t="s">
        <v>471</v>
      </c>
      <c r="F328" s="238" t="s">
        <v>472</v>
      </c>
      <c r="G328" s="239" t="s">
        <v>144</v>
      </c>
      <c r="H328" s="240">
        <v>44.579</v>
      </c>
      <c r="I328" s="241"/>
      <c r="J328" s="242">
        <f>ROUND(I328*H328,1)</f>
        <v>0</v>
      </c>
      <c r="K328" s="238" t="s">
        <v>18</v>
      </c>
      <c r="L328" s="243"/>
      <c r="M328" s="244" t="s">
        <v>18</v>
      </c>
      <c r="N328" s="245" t="s">
        <v>42</v>
      </c>
      <c r="O328" s="66"/>
      <c r="P328" s="183">
        <f>O328*H328</f>
        <v>0</v>
      </c>
      <c r="Q328" s="183">
        <v>0.00733</v>
      </c>
      <c r="R328" s="183">
        <f>Q328*H328</f>
        <v>0.32676407</v>
      </c>
      <c r="S328" s="183">
        <v>0</v>
      </c>
      <c r="T328" s="183">
        <f>S328*H328</f>
        <v>0</v>
      </c>
      <c r="U328" s="184" t="s">
        <v>18</v>
      </c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5" t="s">
        <v>360</v>
      </c>
      <c r="AT328" s="185" t="s">
        <v>470</v>
      </c>
      <c r="AU328" s="185" t="s">
        <v>81</v>
      </c>
      <c r="AY328" s="19" t="s">
        <v>136</v>
      </c>
      <c r="BE328" s="186">
        <f>IF(N328="základní",J328,0)</f>
        <v>0</v>
      </c>
      <c r="BF328" s="186">
        <f>IF(N328="snížená",J328,0)</f>
        <v>0</v>
      </c>
      <c r="BG328" s="186">
        <f>IF(N328="zákl. přenesená",J328,0)</f>
        <v>0</v>
      </c>
      <c r="BH328" s="186">
        <f>IF(N328="sníž. přenesená",J328,0)</f>
        <v>0</v>
      </c>
      <c r="BI328" s="186">
        <f>IF(N328="nulová",J328,0)</f>
        <v>0</v>
      </c>
      <c r="BJ328" s="19" t="s">
        <v>79</v>
      </c>
      <c r="BK328" s="186">
        <f>ROUND(I328*H328,1)</f>
        <v>0</v>
      </c>
      <c r="BL328" s="19" t="s">
        <v>259</v>
      </c>
      <c r="BM328" s="185" t="s">
        <v>473</v>
      </c>
    </row>
    <row r="329" spans="2:51" s="13" customFormat="1" ht="11.25">
      <c r="B329" s="192"/>
      <c r="C329" s="193"/>
      <c r="D329" s="194" t="s">
        <v>150</v>
      </c>
      <c r="E329" s="195" t="s">
        <v>18</v>
      </c>
      <c r="F329" s="196" t="s">
        <v>474</v>
      </c>
      <c r="G329" s="193"/>
      <c r="H329" s="197">
        <v>44.579</v>
      </c>
      <c r="I329" s="198"/>
      <c r="J329" s="193"/>
      <c r="K329" s="193"/>
      <c r="L329" s="199"/>
      <c r="M329" s="200"/>
      <c r="N329" s="201"/>
      <c r="O329" s="201"/>
      <c r="P329" s="201"/>
      <c r="Q329" s="201"/>
      <c r="R329" s="201"/>
      <c r="S329" s="201"/>
      <c r="T329" s="201"/>
      <c r="U329" s="202"/>
      <c r="AT329" s="203" t="s">
        <v>150</v>
      </c>
      <c r="AU329" s="203" t="s">
        <v>81</v>
      </c>
      <c r="AV329" s="13" t="s">
        <v>81</v>
      </c>
      <c r="AW329" s="13" t="s">
        <v>32</v>
      </c>
      <c r="AX329" s="13" t="s">
        <v>79</v>
      </c>
      <c r="AY329" s="203" t="s">
        <v>136</v>
      </c>
    </row>
    <row r="330" spans="1:65" s="2" customFormat="1" ht="16.5" customHeight="1">
      <c r="A330" s="36"/>
      <c r="B330" s="37"/>
      <c r="C330" s="174" t="s">
        <v>475</v>
      </c>
      <c r="D330" s="174" t="s">
        <v>141</v>
      </c>
      <c r="E330" s="175" t="s">
        <v>476</v>
      </c>
      <c r="F330" s="176" t="s">
        <v>477</v>
      </c>
      <c r="G330" s="177" t="s">
        <v>368</v>
      </c>
      <c r="H330" s="178">
        <v>50.8</v>
      </c>
      <c r="I330" s="179"/>
      <c r="J330" s="180">
        <f>ROUND(I330*H330,1)</f>
        <v>0</v>
      </c>
      <c r="K330" s="176" t="s">
        <v>145</v>
      </c>
      <c r="L330" s="41"/>
      <c r="M330" s="181" t="s">
        <v>18</v>
      </c>
      <c r="N330" s="182" t="s">
        <v>42</v>
      </c>
      <c r="O330" s="66"/>
      <c r="P330" s="183">
        <f>O330*H330</f>
        <v>0</v>
      </c>
      <c r="Q330" s="183">
        <v>0.0002</v>
      </c>
      <c r="R330" s="183">
        <f>Q330*H330</f>
        <v>0.01016</v>
      </c>
      <c r="S330" s="183">
        <v>0</v>
      </c>
      <c r="T330" s="183">
        <f>S330*H330</f>
        <v>0</v>
      </c>
      <c r="U330" s="184" t="s">
        <v>18</v>
      </c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5" t="s">
        <v>259</v>
      </c>
      <c r="AT330" s="185" t="s">
        <v>141</v>
      </c>
      <c r="AU330" s="185" t="s">
        <v>81</v>
      </c>
      <c r="AY330" s="19" t="s">
        <v>136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19" t="s">
        <v>79</v>
      </c>
      <c r="BK330" s="186">
        <f>ROUND(I330*H330,1)</f>
        <v>0</v>
      </c>
      <c r="BL330" s="19" t="s">
        <v>259</v>
      </c>
      <c r="BM330" s="185" t="s">
        <v>478</v>
      </c>
    </row>
    <row r="331" spans="1:47" s="2" customFormat="1" ht="11.25">
      <c r="A331" s="36"/>
      <c r="B331" s="37"/>
      <c r="C331" s="38"/>
      <c r="D331" s="187" t="s">
        <v>148</v>
      </c>
      <c r="E331" s="38"/>
      <c r="F331" s="188" t="s">
        <v>479</v>
      </c>
      <c r="G331" s="38"/>
      <c r="H331" s="38"/>
      <c r="I331" s="189"/>
      <c r="J331" s="38"/>
      <c r="K331" s="38"/>
      <c r="L331" s="41"/>
      <c r="M331" s="190"/>
      <c r="N331" s="191"/>
      <c r="O331" s="66"/>
      <c r="P331" s="66"/>
      <c r="Q331" s="66"/>
      <c r="R331" s="66"/>
      <c r="S331" s="66"/>
      <c r="T331" s="66"/>
      <c r="U331" s="67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148</v>
      </c>
      <c r="AU331" s="19" t="s">
        <v>81</v>
      </c>
    </row>
    <row r="332" spans="2:51" s="13" customFormat="1" ht="11.25">
      <c r="B332" s="192"/>
      <c r="C332" s="193"/>
      <c r="D332" s="194" t="s">
        <v>150</v>
      </c>
      <c r="E332" s="195" t="s">
        <v>18</v>
      </c>
      <c r="F332" s="196" t="s">
        <v>480</v>
      </c>
      <c r="G332" s="193"/>
      <c r="H332" s="197">
        <v>50.8</v>
      </c>
      <c r="I332" s="198"/>
      <c r="J332" s="193"/>
      <c r="K332" s="193"/>
      <c r="L332" s="199"/>
      <c r="M332" s="200"/>
      <c r="N332" s="201"/>
      <c r="O332" s="201"/>
      <c r="P332" s="201"/>
      <c r="Q332" s="201"/>
      <c r="R332" s="201"/>
      <c r="S332" s="201"/>
      <c r="T332" s="201"/>
      <c r="U332" s="202"/>
      <c r="AT332" s="203" t="s">
        <v>150</v>
      </c>
      <c r="AU332" s="203" t="s">
        <v>81</v>
      </c>
      <c r="AV332" s="13" t="s">
        <v>81</v>
      </c>
      <c r="AW332" s="13" t="s">
        <v>32</v>
      </c>
      <c r="AX332" s="13" t="s">
        <v>79</v>
      </c>
      <c r="AY332" s="203" t="s">
        <v>136</v>
      </c>
    </row>
    <row r="333" spans="1:65" s="2" customFormat="1" ht="16.5" customHeight="1">
      <c r="A333" s="36"/>
      <c r="B333" s="37"/>
      <c r="C333" s="236" t="s">
        <v>481</v>
      </c>
      <c r="D333" s="236" t="s">
        <v>470</v>
      </c>
      <c r="E333" s="237" t="s">
        <v>482</v>
      </c>
      <c r="F333" s="238" t="s">
        <v>483</v>
      </c>
      <c r="G333" s="239" t="s">
        <v>368</v>
      </c>
      <c r="H333" s="240">
        <v>53.34</v>
      </c>
      <c r="I333" s="241"/>
      <c r="J333" s="242">
        <f>ROUND(I333*H333,1)</f>
        <v>0</v>
      </c>
      <c r="K333" s="238" t="s">
        <v>145</v>
      </c>
      <c r="L333" s="243"/>
      <c r="M333" s="244" t="s">
        <v>18</v>
      </c>
      <c r="N333" s="245" t="s">
        <v>42</v>
      </c>
      <c r="O333" s="66"/>
      <c r="P333" s="183">
        <f>O333*H333</f>
        <v>0</v>
      </c>
      <c r="Q333" s="183">
        <v>5E-05</v>
      </c>
      <c r="R333" s="183">
        <f>Q333*H333</f>
        <v>0.002667</v>
      </c>
      <c r="S333" s="183">
        <v>0</v>
      </c>
      <c r="T333" s="183">
        <f>S333*H333</f>
        <v>0</v>
      </c>
      <c r="U333" s="184" t="s">
        <v>18</v>
      </c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5" t="s">
        <v>360</v>
      </c>
      <c r="AT333" s="185" t="s">
        <v>470</v>
      </c>
      <c r="AU333" s="185" t="s">
        <v>81</v>
      </c>
      <c r="AY333" s="19" t="s">
        <v>136</v>
      </c>
      <c r="BE333" s="186">
        <f>IF(N333="základní",J333,0)</f>
        <v>0</v>
      </c>
      <c r="BF333" s="186">
        <f>IF(N333="snížená",J333,0)</f>
        <v>0</v>
      </c>
      <c r="BG333" s="186">
        <f>IF(N333="zákl. přenesená",J333,0)</f>
        <v>0</v>
      </c>
      <c r="BH333" s="186">
        <f>IF(N333="sníž. přenesená",J333,0)</f>
        <v>0</v>
      </c>
      <c r="BI333" s="186">
        <f>IF(N333="nulová",J333,0)</f>
        <v>0</v>
      </c>
      <c r="BJ333" s="19" t="s">
        <v>79</v>
      </c>
      <c r="BK333" s="186">
        <f>ROUND(I333*H333,1)</f>
        <v>0</v>
      </c>
      <c r="BL333" s="19" t="s">
        <v>259</v>
      </c>
      <c r="BM333" s="185" t="s">
        <v>484</v>
      </c>
    </row>
    <row r="334" spans="2:51" s="13" customFormat="1" ht="11.25">
      <c r="B334" s="192"/>
      <c r="C334" s="193"/>
      <c r="D334" s="194" t="s">
        <v>150</v>
      </c>
      <c r="E334" s="195" t="s">
        <v>18</v>
      </c>
      <c r="F334" s="196" t="s">
        <v>485</v>
      </c>
      <c r="G334" s="193"/>
      <c r="H334" s="197">
        <v>53.34</v>
      </c>
      <c r="I334" s="198"/>
      <c r="J334" s="193"/>
      <c r="K334" s="193"/>
      <c r="L334" s="199"/>
      <c r="M334" s="200"/>
      <c r="N334" s="201"/>
      <c r="O334" s="201"/>
      <c r="P334" s="201"/>
      <c r="Q334" s="201"/>
      <c r="R334" s="201"/>
      <c r="S334" s="201"/>
      <c r="T334" s="201"/>
      <c r="U334" s="202"/>
      <c r="AT334" s="203" t="s">
        <v>150</v>
      </c>
      <c r="AU334" s="203" t="s">
        <v>81</v>
      </c>
      <c r="AV334" s="13" t="s">
        <v>81</v>
      </c>
      <c r="AW334" s="13" t="s">
        <v>32</v>
      </c>
      <c r="AX334" s="13" t="s">
        <v>79</v>
      </c>
      <c r="AY334" s="203" t="s">
        <v>136</v>
      </c>
    </row>
    <row r="335" spans="1:65" s="2" customFormat="1" ht="24.2" customHeight="1">
      <c r="A335" s="36"/>
      <c r="B335" s="37"/>
      <c r="C335" s="174" t="s">
        <v>486</v>
      </c>
      <c r="D335" s="174" t="s">
        <v>141</v>
      </c>
      <c r="E335" s="175" t="s">
        <v>487</v>
      </c>
      <c r="F335" s="176" t="s">
        <v>488</v>
      </c>
      <c r="G335" s="177" t="s">
        <v>489</v>
      </c>
      <c r="H335" s="246"/>
      <c r="I335" s="179"/>
      <c r="J335" s="180">
        <f>ROUND(I335*H335,1)</f>
        <v>0</v>
      </c>
      <c r="K335" s="176" t="s">
        <v>145</v>
      </c>
      <c r="L335" s="41"/>
      <c r="M335" s="181" t="s">
        <v>18</v>
      </c>
      <c r="N335" s="182" t="s">
        <v>42</v>
      </c>
      <c r="O335" s="66"/>
      <c r="P335" s="183">
        <f>O335*H335</f>
        <v>0</v>
      </c>
      <c r="Q335" s="183">
        <v>0</v>
      </c>
      <c r="R335" s="183">
        <f>Q335*H335</f>
        <v>0</v>
      </c>
      <c r="S335" s="183">
        <v>0</v>
      </c>
      <c r="T335" s="183">
        <f>S335*H335</f>
        <v>0</v>
      </c>
      <c r="U335" s="184" t="s">
        <v>18</v>
      </c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5" t="s">
        <v>259</v>
      </c>
      <c r="AT335" s="185" t="s">
        <v>141</v>
      </c>
      <c r="AU335" s="185" t="s">
        <v>81</v>
      </c>
      <c r="AY335" s="19" t="s">
        <v>136</v>
      </c>
      <c r="BE335" s="186">
        <f>IF(N335="základní",J335,0)</f>
        <v>0</v>
      </c>
      <c r="BF335" s="186">
        <f>IF(N335="snížená",J335,0)</f>
        <v>0</v>
      </c>
      <c r="BG335" s="186">
        <f>IF(N335="zákl. přenesená",J335,0)</f>
        <v>0</v>
      </c>
      <c r="BH335" s="186">
        <f>IF(N335="sníž. přenesená",J335,0)</f>
        <v>0</v>
      </c>
      <c r="BI335" s="186">
        <f>IF(N335="nulová",J335,0)</f>
        <v>0</v>
      </c>
      <c r="BJ335" s="19" t="s">
        <v>79</v>
      </c>
      <c r="BK335" s="186">
        <f>ROUND(I335*H335,1)</f>
        <v>0</v>
      </c>
      <c r="BL335" s="19" t="s">
        <v>259</v>
      </c>
      <c r="BM335" s="185" t="s">
        <v>490</v>
      </c>
    </row>
    <row r="336" spans="1:47" s="2" customFormat="1" ht="11.25">
      <c r="A336" s="36"/>
      <c r="B336" s="37"/>
      <c r="C336" s="38"/>
      <c r="D336" s="187" t="s">
        <v>148</v>
      </c>
      <c r="E336" s="38"/>
      <c r="F336" s="188" t="s">
        <v>491</v>
      </c>
      <c r="G336" s="38"/>
      <c r="H336" s="38"/>
      <c r="I336" s="189"/>
      <c r="J336" s="38"/>
      <c r="K336" s="38"/>
      <c r="L336" s="41"/>
      <c r="M336" s="190"/>
      <c r="N336" s="191"/>
      <c r="O336" s="66"/>
      <c r="P336" s="66"/>
      <c r="Q336" s="66"/>
      <c r="R336" s="66"/>
      <c r="S336" s="66"/>
      <c r="T336" s="66"/>
      <c r="U336" s="67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148</v>
      </c>
      <c r="AU336" s="19" t="s">
        <v>81</v>
      </c>
    </row>
    <row r="337" spans="2:63" s="12" customFormat="1" ht="22.9" customHeight="1">
      <c r="B337" s="158"/>
      <c r="C337" s="159"/>
      <c r="D337" s="160" t="s">
        <v>70</v>
      </c>
      <c r="E337" s="172" t="s">
        <v>492</v>
      </c>
      <c r="F337" s="172" t="s">
        <v>493</v>
      </c>
      <c r="G337" s="159"/>
      <c r="H337" s="159"/>
      <c r="I337" s="162"/>
      <c r="J337" s="173">
        <f>BK337</f>
        <v>0</v>
      </c>
      <c r="K337" s="159"/>
      <c r="L337" s="164"/>
      <c r="M337" s="165"/>
      <c r="N337" s="166"/>
      <c r="O337" s="166"/>
      <c r="P337" s="167">
        <f>SUM(P338:P345)</f>
        <v>0</v>
      </c>
      <c r="Q337" s="166"/>
      <c r="R337" s="167">
        <f>SUM(R338:R345)</f>
        <v>0.10028000000000001</v>
      </c>
      <c r="S337" s="166"/>
      <c r="T337" s="167">
        <f>SUM(T338:T345)</f>
        <v>0</v>
      </c>
      <c r="U337" s="168"/>
      <c r="AR337" s="169" t="s">
        <v>81</v>
      </c>
      <c r="AT337" s="170" t="s">
        <v>70</v>
      </c>
      <c r="AU337" s="170" t="s">
        <v>79</v>
      </c>
      <c r="AY337" s="169" t="s">
        <v>136</v>
      </c>
      <c r="BK337" s="171">
        <f>SUM(BK338:BK345)</f>
        <v>0</v>
      </c>
    </row>
    <row r="338" spans="1:65" s="2" customFormat="1" ht="24.2" customHeight="1">
      <c r="A338" s="36"/>
      <c r="B338" s="37"/>
      <c r="C338" s="174" t="s">
        <v>494</v>
      </c>
      <c r="D338" s="174" t="s">
        <v>141</v>
      </c>
      <c r="E338" s="175" t="s">
        <v>495</v>
      </c>
      <c r="F338" s="176" t="s">
        <v>496</v>
      </c>
      <c r="G338" s="177" t="s">
        <v>238</v>
      </c>
      <c r="H338" s="178">
        <v>1</v>
      </c>
      <c r="I338" s="179"/>
      <c r="J338" s="180">
        <f>ROUND(I338*H338,1)</f>
        <v>0</v>
      </c>
      <c r="K338" s="176" t="s">
        <v>145</v>
      </c>
      <c r="L338" s="41"/>
      <c r="M338" s="181" t="s">
        <v>18</v>
      </c>
      <c r="N338" s="182" t="s">
        <v>42</v>
      </c>
      <c r="O338" s="66"/>
      <c r="P338" s="183">
        <f>O338*H338</f>
        <v>0</v>
      </c>
      <c r="Q338" s="183">
        <v>0.00088</v>
      </c>
      <c r="R338" s="183">
        <f>Q338*H338</f>
        <v>0.00088</v>
      </c>
      <c r="S338" s="183">
        <v>0</v>
      </c>
      <c r="T338" s="183">
        <f>S338*H338</f>
        <v>0</v>
      </c>
      <c r="U338" s="184" t="s">
        <v>18</v>
      </c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5" t="s">
        <v>259</v>
      </c>
      <c r="AT338" s="185" t="s">
        <v>141</v>
      </c>
      <c r="AU338" s="185" t="s">
        <v>81</v>
      </c>
      <c r="AY338" s="19" t="s">
        <v>136</v>
      </c>
      <c r="BE338" s="186">
        <f>IF(N338="základní",J338,0)</f>
        <v>0</v>
      </c>
      <c r="BF338" s="186">
        <f>IF(N338="snížená",J338,0)</f>
        <v>0</v>
      </c>
      <c r="BG338" s="186">
        <f>IF(N338="zákl. přenesená",J338,0)</f>
        <v>0</v>
      </c>
      <c r="BH338" s="186">
        <f>IF(N338="sníž. přenesená",J338,0)</f>
        <v>0</v>
      </c>
      <c r="BI338" s="186">
        <f>IF(N338="nulová",J338,0)</f>
        <v>0</v>
      </c>
      <c r="BJ338" s="19" t="s">
        <v>79</v>
      </c>
      <c r="BK338" s="186">
        <f>ROUND(I338*H338,1)</f>
        <v>0</v>
      </c>
      <c r="BL338" s="19" t="s">
        <v>259</v>
      </c>
      <c r="BM338" s="185" t="s">
        <v>497</v>
      </c>
    </row>
    <row r="339" spans="1:47" s="2" customFormat="1" ht="11.25">
      <c r="A339" s="36"/>
      <c r="B339" s="37"/>
      <c r="C339" s="38"/>
      <c r="D339" s="187" t="s">
        <v>148</v>
      </c>
      <c r="E339" s="38"/>
      <c r="F339" s="188" t="s">
        <v>498</v>
      </c>
      <c r="G339" s="38"/>
      <c r="H339" s="38"/>
      <c r="I339" s="189"/>
      <c r="J339" s="38"/>
      <c r="K339" s="38"/>
      <c r="L339" s="41"/>
      <c r="M339" s="190"/>
      <c r="N339" s="191"/>
      <c r="O339" s="66"/>
      <c r="P339" s="66"/>
      <c r="Q339" s="66"/>
      <c r="R339" s="66"/>
      <c r="S339" s="66"/>
      <c r="T339" s="66"/>
      <c r="U339" s="67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148</v>
      </c>
      <c r="AU339" s="19" t="s">
        <v>81</v>
      </c>
    </row>
    <row r="340" spans="1:65" s="2" customFormat="1" ht="24.2" customHeight="1">
      <c r="A340" s="36"/>
      <c r="B340" s="37"/>
      <c r="C340" s="236" t="s">
        <v>499</v>
      </c>
      <c r="D340" s="236" t="s">
        <v>470</v>
      </c>
      <c r="E340" s="237" t="s">
        <v>500</v>
      </c>
      <c r="F340" s="238" t="s">
        <v>501</v>
      </c>
      <c r="G340" s="239" t="s">
        <v>238</v>
      </c>
      <c r="H340" s="240">
        <v>1</v>
      </c>
      <c r="I340" s="241"/>
      <c r="J340" s="242">
        <f>ROUND(I340*H340,1)</f>
        <v>0</v>
      </c>
      <c r="K340" s="238" t="s">
        <v>18</v>
      </c>
      <c r="L340" s="243"/>
      <c r="M340" s="244" t="s">
        <v>18</v>
      </c>
      <c r="N340" s="245" t="s">
        <v>42</v>
      </c>
      <c r="O340" s="66"/>
      <c r="P340" s="183">
        <f>O340*H340</f>
        <v>0</v>
      </c>
      <c r="Q340" s="183">
        <v>0.098</v>
      </c>
      <c r="R340" s="183">
        <f>Q340*H340</f>
        <v>0.098</v>
      </c>
      <c r="S340" s="183">
        <v>0</v>
      </c>
      <c r="T340" s="183">
        <f>S340*H340</f>
        <v>0</v>
      </c>
      <c r="U340" s="184" t="s">
        <v>18</v>
      </c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5" t="s">
        <v>360</v>
      </c>
      <c r="AT340" s="185" t="s">
        <v>470</v>
      </c>
      <c r="AU340" s="185" t="s">
        <v>81</v>
      </c>
      <c r="AY340" s="19" t="s">
        <v>136</v>
      </c>
      <c r="BE340" s="186">
        <f>IF(N340="základní",J340,0)</f>
        <v>0</v>
      </c>
      <c r="BF340" s="186">
        <f>IF(N340="snížená",J340,0)</f>
        <v>0</v>
      </c>
      <c r="BG340" s="186">
        <f>IF(N340="zákl. přenesená",J340,0)</f>
        <v>0</v>
      </c>
      <c r="BH340" s="186">
        <f>IF(N340="sníž. přenesená",J340,0)</f>
        <v>0</v>
      </c>
      <c r="BI340" s="186">
        <f>IF(N340="nulová",J340,0)</f>
        <v>0</v>
      </c>
      <c r="BJ340" s="19" t="s">
        <v>79</v>
      </c>
      <c r="BK340" s="186">
        <f>ROUND(I340*H340,1)</f>
        <v>0</v>
      </c>
      <c r="BL340" s="19" t="s">
        <v>259</v>
      </c>
      <c r="BM340" s="185" t="s">
        <v>502</v>
      </c>
    </row>
    <row r="341" spans="1:65" s="2" customFormat="1" ht="16.5" customHeight="1">
      <c r="A341" s="36"/>
      <c r="B341" s="37"/>
      <c r="C341" s="174" t="s">
        <v>503</v>
      </c>
      <c r="D341" s="174" t="s">
        <v>141</v>
      </c>
      <c r="E341" s="175" t="s">
        <v>504</v>
      </c>
      <c r="F341" s="176" t="s">
        <v>505</v>
      </c>
      <c r="G341" s="177" t="s">
        <v>238</v>
      </c>
      <c r="H341" s="178">
        <v>1</v>
      </c>
      <c r="I341" s="179"/>
      <c r="J341" s="180">
        <f>ROUND(I341*H341,1)</f>
        <v>0</v>
      </c>
      <c r="K341" s="176" t="s">
        <v>145</v>
      </c>
      <c r="L341" s="41"/>
      <c r="M341" s="181" t="s">
        <v>18</v>
      </c>
      <c r="N341" s="182" t="s">
        <v>42</v>
      </c>
      <c r="O341" s="66"/>
      <c r="P341" s="183">
        <f>O341*H341</f>
        <v>0</v>
      </c>
      <c r="Q341" s="183">
        <v>0</v>
      </c>
      <c r="R341" s="183">
        <f>Q341*H341</f>
        <v>0</v>
      </c>
      <c r="S341" s="183">
        <v>0</v>
      </c>
      <c r="T341" s="183">
        <f>S341*H341</f>
        <v>0</v>
      </c>
      <c r="U341" s="184" t="s">
        <v>18</v>
      </c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5" t="s">
        <v>259</v>
      </c>
      <c r="AT341" s="185" t="s">
        <v>141</v>
      </c>
      <c r="AU341" s="185" t="s">
        <v>81</v>
      </c>
      <c r="AY341" s="19" t="s">
        <v>136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9" t="s">
        <v>79</v>
      </c>
      <c r="BK341" s="186">
        <f>ROUND(I341*H341,1)</f>
        <v>0</v>
      </c>
      <c r="BL341" s="19" t="s">
        <v>259</v>
      </c>
      <c r="BM341" s="185" t="s">
        <v>506</v>
      </c>
    </row>
    <row r="342" spans="1:47" s="2" customFormat="1" ht="11.25">
      <c r="A342" s="36"/>
      <c r="B342" s="37"/>
      <c r="C342" s="38"/>
      <c r="D342" s="187" t="s">
        <v>148</v>
      </c>
      <c r="E342" s="38"/>
      <c r="F342" s="188" t="s">
        <v>507</v>
      </c>
      <c r="G342" s="38"/>
      <c r="H342" s="38"/>
      <c r="I342" s="189"/>
      <c r="J342" s="38"/>
      <c r="K342" s="38"/>
      <c r="L342" s="41"/>
      <c r="M342" s="190"/>
      <c r="N342" s="191"/>
      <c r="O342" s="66"/>
      <c r="P342" s="66"/>
      <c r="Q342" s="66"/>
      <c r="R342" s="66"/>
      <c r="S342" s="66"/>
      <c r="T342" s="66"/>
      <c r="U342" s="67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148</v>
      </c>
      <c r="AU342" s="19" t="s">
        <v>81</v>
      </c>
    </row>
    <row r="343" spans="1:65" s="2" customFormat="1" ht="16.5" customHeight="1">
      <c r="A343" s="36"/>
      <c r="B343" s="37"/>
      <c r="C343" s="236" t="s">
        <v>508</v>
      </c>
      <c r="D343" s="236" t="s">
        <v>470</v>
      </c>
      <c r="E343" s="237" t="s">
        <v>509</v>
      </c>
      <c r="F343" s="238" t="s">
        <v>510</v>
      </c>
      <c r="G343" s="239" t="s">
        <v>238</v>
      </c>
      <c r="H343" s="240">
        <v>1</v>
      </c>
      <c r="I343" s="241"/>
      <c r="J343" s="242">
        <f>ROUND(I343*H343,1)</f>
        <v>0</v>
      </c>
      <c r="K343" s="238" t="s">
        <v>18</v>
      </c>
      <c r="L343" s="243"/>
      <c r="M343" s="244" t="s">
        <v>18</v>
      </c>
      <c r="N343" s="245" t="s">
        <v>42</v>
      </c>
      <c r="O343" s="66"/>
      <c r="P343" s="183">
        <f>O343*H343</f>
        <v>0</v>
      </c>
      <c r="Q343" s="183">
        <v>0.0014</v>
      </c>
      <c r="R343" s="183">
        <f>Q343*H343</f>
        <v>0.0014</v>
      </c>
      <c r="S343" s="183">
        <v>0</v>
      </c>
      <c r="T343" s="183">
        <f>S343*H343</f>
        <v>0</v>
      </c>
      <c r="U343" s="184" t="s">
        <v>18</v>
      </c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5" t="s">
        <v>360</v>
      </c>
      <c r="AT343" s="185" t="s">
        <v>470</v>
      </c>
      <c r="AU343" s="185" t="s">
        <v>81</v>
      </c>
      <c r="AY343" s="19" t="s">
        <v>136</v>
      </c>
      <c r="BE343" s="186">
        <f>IF(N343="základní",J343,0)</f>
        <v>0</v>
      </c>
      <c r="BF343" s="186">
        <f>IF(N343="snížená",J343,0)</f>
        <v>0</v>
      </c>
      <c r="BG343" s="186">
        <f>IF(N343="zákl. přenesená",J343,0)</f>
        <v>0</v>
      </c>
      <c r="BH343" s="186">
        <f>IF(N343="sníž. přenesená",J343,0)</f>
        <v>0</v>
      </c>
      <c r="BI343" s="186">
        <f>IF(N343="nulová",J343,0)</f>
        <v>0</v>
      </c>
      <c r="BJ343" s="19" t="s">
        <v>79</v>
      </c>
      <c r="BK343" s="186">
        <f>ROUND(I343*H343,1)</f>
        <v>0</v>
      </c>
      <c r="BL343" s="19" t="s">
        <v>259</v>
      </c>
      <c r="BM343" s="185" t="s">
        <v>511</v>
      </c>
    </row>
    <row r="344" spans="1:65" s="2" customFormat="1" ht="24.2" customHeight="1">
      <c r="A344" s="36"/>
      <c r="B344" s="37"/>
      <c r="C344" s="174" t="s">
        <v>512</v>
      </c>
      <c r="D344" s="174" t="s">
        <v>141</v>
      </c>
      <c r="E344" s="175" t="s">
        <v>513</v>
      </c>
      <c r="F344" s="176" t="s">
        <v>514</v>
      </c>
      <c r="G344" s="177" t="s">
        <v>489</v>
      </c>
      <c r="H344" s="246"/>
      <c r="I344" s="179"/>
      <c r="J344" s="180">
        <f>ROUND(I344*H344,1)</f>
        <v>0</v>
      </c>
      <c r="K344" s="176" t="s">
        <v>145</v>
      </c>
      <c r="L344" s="41"/>
      <c r="M344" s="181" t="s">
        <v>18</v>
      </c>
      <c r="N344" s="182" t="s">
        <v>42</v>
      </c>
      <c r="O344" s="66"/>
      <c r="P344" s="183">
        <f>O344*H344</f>
        <v>0</v>
      </c>
      <c r="Q344" s="183">
        <v>0</v>
      </c>
      <c r="R344" s="183">
        <f>Q344*H344</f>
        <v>0</v>
      </c>
      <c r="S344" s="183">
        <v>0</v>
      </c>
      <c r="T344" s="183">
        <f>S344*H344</f>
        <v>0</v>
      </c>
      <c r="U344" s="184" t="s">
        <v>18</v>
      </c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5" t="s">
        <v>259</v>
      </c>
      <c r="AT344" s="185" t="s">
        <v>141</v>
      </c>
      <c r="AU344" s="185" t="s">
        <v>81</v>
      </c>
      <c r="AY344" s="19" t="s">
        <v>136</v>
      </c>
      <c r="BE344" s="186">
        <f>IF(N344="základní",J344,0)</f>
        <v>0</v>
      </c>
      <c r="BF344" s="186">
        <f>IF(N344="snížená",J344,0)</f>
        <v>0</v>
      </c>
      <c r="BG344" s="186">
        <f>IF(N344="zákl. přenesená",J344,0)</f>
        <v>0</v>
      </c>
      <c r="BH344" s="186">
        <f>IF(N344="sníž. přenesená",J344,0)</f>
        <v>0</v>
      </c>
      <c r="BI344" s="186">
        <f>IF(N344="nulová",J344,0)</f>
        <v>0</v>
      </c>
      <c r="BJ344" s="19" t="s">
        <v>79</v>
      </c>
      <c r="BK344" s="186">
        <f>ROUND(I344*H344,1)</f>
        <v>0</v>
      </c>
      <c r="BL344" s="19" t="s">
        <v>259</v>
      </c>
      <c r="BM344" s="185" t="s">
        <v>515</v>
      </c>
    </row>
    <row r="345" spans="1:47" s="2" customFormat="1" ht="11.25">
      <c r="A345" s="36"/>
      <c r="B345" s="37"/>
      <c r="C345" s="38"/>
      <c r="D345" s="187" t="s">
        <v>148</v>
      </c>
      <c r="E345" s="38"/>
      <c r="F345" s="188" t="s">
        <v>516</v>
      </c>
      <c r="G345" s="38"/>
      <c r="H345" s="38"/>
      <c r="I345" s="189"/>
      <c r="J345" s="38"/>
      <c r="K345" s="38"/>
      <c r="L345" s="41"/>
      <c r="M345" s="190"/>
      <c r="N345" s="191"/>
      <c r="O345" s="66"/>
      <c r="P345" s="66"/>
      <c r="Q345" s="66"/>
      <c r="R345" s="66"/>
      <c r="S345" s="66"/>
      <c r="T345" s="66"/>
      <c r="U345" s="67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148</v>
      </c>
      <c r="AU345" s="19" t="s">
        <v>81</v>
      </c>
    </row>
    <row r="346" spans="2:63" s="12" customFormat="1" ht="22.9" customHeight="1">
      <c r="B346" s="158"/>
      <c r="C346" s="159"/>
      <c r="D346" s="160" t="s">
        <v>70</v>
      </c>
      <c r="E346" s="172" t="s">
        <v>517</v>
      </c>
      <c r="F346" s="172" t="s">
        <v>518</v>
      </c>
      <c r="G346" s="159"/>
      <c r="H346" s="159"/>
      <c r="I346" s="162"/>
      <c r="J346" s="173">
        <f>BK346</f>
        <v>0</v>
      </c>
      <c r="K346" s="159"/>
      <c r="L346" s="164"/>
      <c r="M346" s="165"/>
      <c r="N346" s="166"/>
      <c r="O346" s="166"/>
      <c r="P346" s="167">
        <f>SUM(P347:P359)</f>
        <v>0</v>
      </c>
      <c r="Q346" s="166"/>
      <c r="R346" s="167">
        <f>SUM(R347:R359)</f>
        <v>0.03152007</v>
      </c>
      <c r="S346" s="166"/>
      <c r="T346" s="167">
        <f>SUM(T347:T359)</f>
        <v>0</v>
      </c>
      <c r="U346" s="168"/>
      <c r="AR346" s="169" t="s">
        <v>81</v>
      </c>
      <c r="AT346" s="170" t="s">
        <v>70</v>
      </c>
      <c r="AU346" s="170" t="s">
        <v>79</v>
      </c>
      <c r="AY346" s="169" t="s">
        <v>136</v>
      </c>
      <c r="BK346" s="171">
        <f>SUM(BK347:BK359)</f>
        <v>0</v>
      </c>
    </row>
    <row r="347" spans="1:65" s="2" customFormat="1" ht="16.5" customHeight="1">
      <c r="A347" s="36"/>
      <c r="B347" s="37"/>
      <c r="C347" s="174" t="s">
        <v>519</v>
      </c>
      <c r="D347" s="174" t="s">
        <v>141</v>
      </c>
      <c r="E347" s="175" t="s">
        <v>520</v>
      </c>
      <c r="F347" s="176" t="s">
        <v>521</v>
      </c>
      <c r="G347" s="177" t="s">
        <v>522</v>
      </c>
      <c r="H347" s="178">
        <v>26.001</v>
      </c>
      <c r="I347" s="179"/>
      <c r="J347" s="180">
        <f>ROUND(I347*H347,1)</f>
        <v>0</v>
      </c>
      <c r="K347" s="176" t="s">
        <v>145</v>
      </c>
      <c r="L347" s="41"/>
      <c r="M347" s="181" t="s">
        <v>18</v>
      </c>
      <c r="N347" s="182" t="s">
        <v>42</v>
      </c>
      <c r="O347" s="66"/>
      <c r="P347" s="183">
        <f>O347*H347</f>
        <v>0</v>
      </c>
      <c r="Q347" s="183">
        <v>7E-05</v>
      </c>
      <c r="R347" s="183">
        <f>Q347*H347</f>
        <v>0.00182007</v>
      </c>
      <c r="S347" s="183">
        <v>0</v>
      </c>
      <c r="T347" s="183">
        <f>S347*H347</f>
        <v>0</v>
      </c>
      <c r="U347" s="184" t="s">
        <v>18</v>
      </c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5" t="s">
        <v>259</v>
      </c>
      <c r="AT347" s="185" t="s">
        <v>141</v>
      </c>
      <c r="AU347" s="185" t="s">
        <v>81</v>
      </c>
      <c r="AY347" s="19" t="s">
        <v>136</v>
      </c>
      <c r="BE347" s="186">
        <f>IF(N347="základní",J347,0)</f>
        <v>0</v>
      </c>
      <c r="BF347" s="186">
        <f>IF(N347="snížená",J347,0)</f>
        <v>0</v>
      </c>
      <c r="BG347" s="186">
        <f>IF(N347="zákl. přenesená",J347,0)</f>
        <v>0</v>
      </c>
      <c r="BH347" s="186">
        <f>IF(N347="sníž. přenesená",J347,0)</f>
        <v>0</v>
      </c>
      <c r="BI347" s="186">
        <f>IF(N347="nulová",J347,0)</f>
        <v>0</v>
      </c>
      <c r="BJ347" s="19" t="s">
        <v>79</v>
      </c>
      <c r="BK347" s="186">
        <f>ROUND(I347*H347,1)</f>
        <v>0</v>
      </c>
      <c r="BL347" s="19" t="s">
        <v>259</v>
      </c>
      <c r="BM347" s="185" t="s">
        <v>523</v>
      </c>
    </row>
    <row r="348" spans="1:47" s="2" customFormat="1" ht="11.25">
      <c r="A348" s="36"/>
      <c r="B348" s="37"/>
      <c r="C348" s="38"/>
      <c r="D348" s="187" t="s">
        <v>148</v>
      </c>
      <c r="E348" s="38"/>
      <c r="F348" s="188" t="s">
        <v>524</v>
      </c>
      <c r="G348" s="38"/>
      <c r="H348" s="38"/>
      <c r="I348" s="189"/>
      <c r="J348" s="38"/>
      <c r="K348" s="38"/>
      <c r="L348" s="41"/>
      <c r="M348" s="190"/>
      <c r="N348" s="191"/>
      <c r="O348" s="66"/>
      <c r="P348" s="66"/>
      <c r="Q348" s="66"/>
      <c r="R348" s="66"/>
      <c r="S348" s="66"/>
      <c r="T348" s="66"/>
      <c r="U348" s="67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148</v>
      </c>
      <c r="AU348" s="19" t="s">
        <v>81</v>
      </c>
    </row>
    <row r="349" spans="2:51" s="16" customFormat="1" ht="11.25">
      <c r="B349" s="226"/>
      <c r="C349" s="227"/>
      <c r="D349" s="194" t="s">
        <v>150</v>
      </c>
      <c r="E349" s="228" t="s">
        <v>18</v>
      </c>
      <c r="F349" s="229" t="s">
        <v>525</v>
      </c>
      <c r="G349" s="227"/>
      <c r="H349" s="228" t="s">
        <v>18</v>
      </c>
      <c r="I349" s="230"/>
      <c r="J349" s="227"/>
      <c r="K349" s="227"/>
      <c r="L349" s="231"/>
      <c r="M349" s="232"/>
      <c r="N349" s="233"/>
      <c r="O349" s="233"/>
      <c r="P349" s="233"/>
      <c r="Q349" s="233"/>
      <c r="R349" s="233"/>
      <c r="S349" s="233"/>
      <c r="T349" s="233"/>
      <c r="U349" s="234"/>
      <c r="AT349" s="235" t="s">
        <v>150</v>
      </c>
      <c r="AU349" s="235" t="s">
        <v>81</v>
      </c>
      <c r="AV349" s="16" t="s">
        <v>79</v>
      </c>
      <c r="AW349" s="16" t="s">
        <v>32</v>
      </c>
      <c r="AX349" s="16" t="s">
        <v>71</v>
      </c>
      <c r="AY349" s="235" t="s">
        <v>136</v>
      </c>
    </row>
    <row r="350" spans="2:51" s="13" customFormat="1" ht="11.25">
      <c r="B350" s="192"/>
      <c r="C350" s="193"/>
      <c r="D350" s="194" t="s">
        <v>150</v>
      </c>
      <c r="E350" s="195" t="s">
        <v>18</v>
      </c>
      <c r="F350" s="196" t="s">
        <v>526</v>
      </c>
      <c r="G350" s="193"/>
      <c r="H350" s="197">
        <v>23.401</v>
      </c>
      <c r="I350" s="198"/>
      <c r="J350" s="193"/>
      <c r="K350" s="193"/>
      <c r="L350" s="199"/>
      <c r="M350" s="200"/>
      <c r="N350" s="201"/>
      <c r="O350" s="201"/>
      <c r="P350" s="201"/>
      <c r="Q350" s="201"/>
      <c r="R350" s="201"/>
      <c r="S350" s="201"/>
      <c r="T350" s="201"/>
      <c r="U350" s="202"/>
      <c r="AT350" s="203" t="s">
        <v>150</v>
      </c>
      <c r="AU350" s="203" t="s">
        <v>81</v>
      </c>
      <c r="AV350" s="13" t="s">
        <v>81</v>
      </c>
      <c r="AW350" s="13" t="s">
        <v>32</v>
      </c>
      <c r="AX350" s="13" t="s">
        <v>71</v>
      </c>
      <c r="AY350" s="203" t="s">
        <v>136</v>
      </c>
    </row>
    <row r="351" spans="2:51" s="13" customFormat="1" ht="11.25">
      <c r="B351" s="192"/>
      <c r="C351" s="193"/>
      <c r="D351" s="194" t="s">
        <v>150</v>
      </c>
      <c r="E351" s="195" t="s">
        <v>18</v>
      </c>
      <c r="F351" s="196" t="s">
        <v>527</v>
      </c>
      <c r="G351" s="193"/>
      <c r="H351" s="197">
        <v>2.6</v>
      </c>
      <c r="I351" s="198"/>
      <c r="J351" s="193"/>
      <c r="K351" s="193"/>
      <c r="L351" s="199"/>
      <c r="M351" s="200"/>
      <c r="N351" s="201"/>
      <c r="O351" s="201"/>
      <c r="P351" s="201"/>
      <c r="Q351" s="201"/>
      <c r="R351" s="201"/>
      <c r="S351" s="201"/>
      <c r="T351" s="201"/>
      <c r="U351" s="202"/>
      <c r="AT351" s="203" t="s">
        <v>150</v>
      </c>
      <c r="AU351" s="203" t="s">
        <v>81</v>
      </c>
      <c r="AV351" s="13" t="s">
        <v>81</v>
      </c>
      <c r="AW351" s="13" t="s">
        <v>32</v>
      </c>
      <c r="AX351" s="13" t="s">
        <v>71</v>
      </c>
      <c r="AY351" s="203" t="s">
        <v>136</v>
      </c>
    </row>
    <row r="352" spans="2:51" s="14" customFormat="1" ht="11.25">
      <c r="B352" s="204"/>
      <c r="C352" s="205"/>
      <c r="D352" s="194" t="s">
        <v>150</v>
      </c>
      <c r="E352" s="206" t="s">
        <v>18</v>
      </c>
      <c r="F352" s="207" t="s">
        <v>183</v>
      </c>
      <c r="G352" s="205"/>
      <c r="H352" s="208">
        <v>26.001</v>
      </c>
      <c r="I352" s="209"/>
      <c r="J352" s="205"/>
      <c r="K352" s="205"/>
      <c r="L352" s="210"/>
      <c r="M352" s="211"/>
      <c r="N352" s="212"/>
      <c r="O352" s="212"/>
      <c r="P352" s="212"/>
      <c r="Q352" s="212"/>
      <c r="R352" s="212"/>
      <c r="S352" s="212"/>
      <c r="T352" s="212"/>
      <c r="U352" s="213"/>
      <c r="AT352" s="214" t="s">
        <v>150</v>
      </c>
      <c r="AU352" s="214" t="s">
        <v>81</v>
      </c>
      <c r="AV352" s="14" t="s">
        <v>146</v>
      </c>
      <c r="AW352" s="14" t="s">
        <v>32</v>
      </c>
      <c r="AX352" s="14" t="s">
        <v>79</v>
      </c>
      <c r="AY352" s="214" t="s">
        <v>136</v>
      </c>
    </row>
    <row r="353" spans="1:65" s="2" customFormat="1" ht="16.5" customHeight="1">
      <c r="A353" s="36"/>
      <c r="B353" s="37"/>
      <c r="C353" s="236" t="s">
        <v>528</v>
      </c>
      <c r="D353" s="236" t="s">
        <v>470</v>
      </c>
      <c r="E353" s="237" t="s">
        <v>529</v>
      </c>
      <c r="F353" s="238" t="s">
        <v>530</v>
      </c>
      <c r="G353" s="239" t="s">
        <v>368</v>
      </c>
      <c r="H353" s="240">
        <v>19.8</v>
      </c>
      <c r="I353" s="241"/>
      <c r="J353" s="242">
        <f>ROUND(I353*H353,1)</f>
        <v>0</v>
      </c>
      <c r="K353" s="238" t="s">
        <v>145</v>
      </c>
      <c r="L353" s="243"/>
      <c r="M353" s="244" t="s">
        <v>18</v>
      </c>
      <c r="N353" s="245" t="s">
        <v>42</v>
      </c>
      <c r="O353" s="66"/>
      <c r="P353" s="183">
        <f>O353*H353</f>
        <v>0</v>
      </c>
      <c r="Q353" s="183">
        <v>0.0015</v>
      </c>
      <c r="R353" s="183">
        <f>Q353*H353</f>
        <v>0.0297</v>
      </c>
      <c r="S353" s="183">
        <v>0</v>
      </c>
      <c r="T353" s="183">
        <f>S353*H353</f>
        <v>0</v>
      </c>
      <c r="U353" s="184" t="s">
        <v>18</v>
      </c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5" t="s">
        <v>360</v>
      </c>
      <c r="AT353" s="185" t="s">
        <v>470</v>
      </c>
      <c r="AU353" s="185" t="s">
        <v>81</v>
      </c>
      <c r="AY353" s="19" t="s">
        <v>136</v>
      </c>
      <c r="BE353" s="186">
        <f>IF(N353="základní",J353,0)</f>
        <v>0</v>
      </c>
      <c r="BF353" s="186">
        <f>IF(N353="snížená",J353,0)</f>
        <v>0</v>
      </c>
      <c r="BG353" s="186">
        <f>IF(N353="zákl. přenesená",J353,0)</f>
        <v>0</v>
      </c>
      <c r="BH353" s="186">
        <f>IF(N353="sníž. přenesená",J353,0)</f>
        <v>0</v>
      </c>
      <c r="BI353" s="186">
        <f>IF(N353="nulová",J353,0)</f>
        <v>0</v>
      </c>
      <c r="BJ353" s="19" t="s">
        <v>79</v>
      </c>
      <c r="BK353" s="186">
        <f>ROUND(I353*H353,1)</f>
        <v>0</v>
      </c>
      <c r="BL353" s="19" t="s">
        <v>259</v>
      </c>
      <c r="BM353" s="185" t="s">
        <v>531</v>
      </c>
    </row>
    <row r="354" spans="2:51" s="16" customFormat="1" ht="11.25">
      <c r="B354" s="226"/>
      <c r="C354" s="227"/>
      <c r="D354" s="194" t="s">
        <v>150</v>
      </c>
      <c r="E354" s="228" t="s">
        <v>18</v>
      </c>
      <c r="F354" s="229" t="s">
        <v>525</v>
      </c>
      <c r="G354" s="227"/>
      <c r="H354" s="228" t="s">
        <v>18</v>
      </c>
      <c r="I354" s="230"/>
      <c r="J354" s="227"/>
      <c r="K354" s="227"/>
      <c r="L354" s="231"/>
      <c r="M354" s="232"/>
      <c r="N354" s="233"/>
      <c r="O354" s="233"/>
      <c r="P354" s="233"/>
      <c r="Q354" s="233"/>
      <c r="R354" s="233"/>
      <c r="S354" s="233"/>
      <c r="T354" s="233"/>
      <c r="U354" s="234"/>
      <c r="AT354" s="235" t="s">
        <v>150</v>
      </c>
      <c r="AU354" s="235" t="s">
        <v>81</v>
      </c>
      <c r="AV354" s="16" t="s">
        <v>79</v>
      </c>
      <c r="AW354" s="16" t="s">
        <v>32</v>
      </c>
      <c r="AX354" s="16" t="s">
        <v>71</v>
      </c>
      <c r="AY354" s="235" t="s">
        <v>136</v>
      </c>
    </row>
    <row r="355" spans="2:51" s="13" customFormat="1" ht="11.25">
      <c r="B355" s="192"/>
      <c r="C355" s="193"/>
      <c r="D355" s="194" t="s">
        <v>150</v>
      </c>
      <c r="E355" s="195" t="s">
        <v>18</v>
      </c>
      <c r="F355" s="196" t="s">
        <v>532</v>
      </c>
      <c r="G355" s="193"/>
      <c r="H355" s="197">
        <v>17.82</v>
      </c>
      <c r="I355" s="198"/>
      <c r="J355" s="193"/>
      <c r="K355" s="193"/>
      <c r="L355" s="199"/>
      <c r="M355" s="200"/>
      <c r="N355" s="201"/>
      <c r="O355" s="201"/>
      <c r="P355" s="201"/>
      <c r="Q355" s="201"/>
      <c r="R355" s="201"/>
      <c r="S355" s="201"/>
      <c r="T355" s="201"/>
      <c r="U355" s="202"/>
      <c r="AT355" s="203" t="s">
        <v>150</v>
      </c>
      <c r="AU355" s="203" t="s">
        <v>81</v>
      </c>
      <c r="AV355" s="13" t="s">
        <v>81</v>
      </c>
      <c r="AW355" s="13" t="s">
        <v>32</v>
      </c>
      <c r="AX355" s="13" t="s">
        <v>71</v>
      </c>
      <c r="AY355" s="203" t="s">
        <v>136</v>
      </c>
    </row>
    <row r="356" spans="2:51" s="13" customFormat="1" ht="11.25">
      <c r="B356" s="192"/>
      <c r="C356" s="193"/>
      <c r="D356" s="194" t="s">
        <v>150</v>
      </c>
      <c r="E356" s="195" t="s">
        <v>18</v>
      </c>
      <c r="F356" s="196" t="s">
        <v>533</v>
      </c>
      <c r="G356" s="193"/>
      <c r="H356" s="197">
        <v>1.98</v>
      </c>
      <c r="I356" s="198"/>
      <c r="J356" s="193"/>
      <c r="K356" s="193"/>
      <c r="L356" s="199"/>
      <c r="M356" s="200"/>
      <c r="N356" s="201"/>
      <c r="O356" s="201"/>
      <c r="P356" s="201"/>
      <c r="Q356" s="201"/>
      <c r="R356" s="201"/>
      <c r="S356" s="201"/>
      <c r="T356" s="201"/>
      <c r="U356" s="202"/>
      <c r="AT356" s="203" t="s">
        <v>150</v>
      </c>
      <c r="AU356" s="203" t="s">
        <v>81</v>
      </c>
      <c r="AV356" s="13" t="s">
        <v>81</v>
      </c>
      <c r="AW356" s="13" t="s">
        <v>32</v>
      </c>
      <c r="AX356" s="13" t="s">
        <v>71</v>
      </c>
      <c r="AY356" s="203" t="s">
        <v>136</v>
      </c>
    </row>
    <row r="357" spans="2:51" s="14" customFormat="1" ht="11.25">
      <c r="B357" s="204"/>
      <c r="C357" s="205"/>
      <c r="D357" s="194" t="s">
        <v>150</v>
      </c>
      <c r="E357" s="206" t="s">
        <v>18</v>
      </c>
      <c r="F357" s="207" t="s">
        <v>183</v>
      </c>
      <c r="G357" s="205"/>
      <c r="H357" s="208">
        <v>19.8</v>
      </c>
      <c r="I357" s="209"/>
      <c r="J357" s="205"/>
      <c r="K357" s="205"/>
      <c r="L357" s="210"/>
      <c r="M357" s="211"/>
      <c r="N357" s="212"/>
      <c r="O357" s="212"/>
      <c r="P357" s="212"/>
      <c r="Q357" s="212"/>
      <c r="R357" s="212"/>
      <c r="S357" s="212"/>
      <c r="T357" s="212"/>
      <c r="U357" s="213"/>
      <c r="AT357" s="214" t="s">
        <v>150</v>
      </c>
      <c r="AU357" s="214" t="s">
        <v>81</v>
      </c>
      <c r="AV357" s="14" t="s">
        <v>146</v>
      </c>
      <c r="AW357" s="14" t="s">
        <v>32</v>
      </c>
      <c r="AX357" s="14" t="s">
        <v>79</v>
      </c>
      <c r="AY357" s="214" t="s">
        <v>136</v>
      </c>
    </row>
    <row r="358" spans="1:65" s="2" customFormat="1" ht="24.2" customHeight="1">
      <c r="A358" s="36"/>
      <c r="B358" s="37"/>
      <c r="C358" s="174" t="s">
        <v>534</v>
      </c>
      <c r="D358" s="174" t="s">
        <v>141</v>
      </c>
      <c r="E358" s="175" t="s">
        <v>535</v>
      </c>
      <c r="F358" s="176" t="s">
        <v>536</v>
      </c>
      <c r="G358" s="177" t="s">
        <v>489</v>
      </c>
      <c r="H358" s="246"/>
      <c r="I358" s="179"/>
      <c r="J358" s="180">
        <f>ROUND(I358*H358,1)</f>
        <v>0</v>
      </c>
      <c r="K358" s="176" t="s">
        <v>145</v>
      </c>
      <c r="L358" s="41"/>
      <c r="M358" s="181" t="s">
        <v>18</v>
      </c>
      <c r="N358" s="182" t="s">
        <v>42</v>
      </c>
      <c r="O358" s="66"/>
      <c r="P358" s="183">
        <f>O358*H358</f>
        <v>0</v>
      </c>
      <c r="Q358" s="183">
        <v>0</v>
      </c>
      <c r="R358" s="183">
        <f>Q358*H358</f>
        <v>0</v>
      </c>
      <c r="S358" s="183">
        <v>0</v>
      </c>
      <c r="T358" s="183">
        <f>S358*H358</f>
        <v>0</v>
      </c>
      <c r="U358" s="184" t="s">
        <v>18</v>
      </c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5" t="s">
        <v>259</v>
      </c>
      <c r="AT358" s="185" t="s">
        <v>141</v>
      </c>
      <c r="AU358" s="185" t="s">
        <v>81</v>
      </c>
      <c r="AY358" s="19" t="s">
        <v>136</v>
      </c>
      <c r="BE358" s="186">
        <f>IF(N358="základní",J358,0)</f>
        <v>0</v>
      </c>
      <c r="BF358" s="186">
        <f>IF(N358="snížená",J358,0)</f>
        <v>0</v>
      </c>
      <c r="BG358" s="186">
        <f>IF(N358="zákl. přenesená",J358,0)</f>
        <v>0</v>
      </c>
      <c r="BH358" s="186">
        <f>IF(N358="sníž. přenesená",J358,0)</f>
        <v>0</v>
      </c>
      <c r="BI358" s="186">
        <f>IF(N358="nulová",J358,0)</f>
        <v>0</v>
      </c>
      <c r="BJ358" s="19" t="s">
        <v>79</v>
      </c>
      <c r="BK358" s="186">
        <f>ROUND(I358*H358,1)</f>
        <v>0</v>
      </c>
      <c r="BL358" s="19" t="s">
        <v>259</v>
      </c>
      <c r="BM358" s="185" t="s">
        <v>537</v>
      </c>
    </row>
    <row r="359" spans="1:47" s="2" customFormat="1" ht="11.25">
      <c r="A359" s="36"/>
      <c r="B359" s="37"/>
      <c r="C359" s="38"/>
      <c r="D359" s="187" t="s">
        <v>148</v>
      </c>
      <c r="E359" s="38"/>
      <c r="F359" s="188" t="s">
        <v>538</v>
      </c>
      <c r="G359" s="38"/>
      <c r="H359" s="38"/>
      <c r="I359" s="189"/>
      <c r="J359" s="38"/>
      <c r="K359" s="38"/>
      <c r="L359" s="41"/>
      <c r="M359" s="190"/>
      <c r="N359" s="191"/>
      <c r="O359" s="66"/>
      <c r="P359" s="66"/>
      <c r="Q359" s="66"/>
      <c r="R359" s="66"/>
      <c r="S359" s="66"/>
      <c r="T359" s="66"/>
      <c r="U359" s="67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148</v>
      </c>
      <c r="AU359" s="19" t="s">
        <v>81</v>
      </c>
    </row>
    <row r="360" spans="2:63" s="12" customFormat="1" ht="22.9" customHeight="1">
      <c r="B360" s="158"/>
      <c r="C360" s="159"/>
      <c r="D360" s="160" t="s">
        <v>70</v>
      </c>
      <c r="E360" s="172" t="s">
        <v>539</v>
      </c>
      <c r="F360" s="172" t="s">
        <v>540</v>
      </c>
      <c r="G360" s="159"/>
      <c r="H360" s="159"/>
      <c r="I360" s="162"/>
      <c r="J360" s="173">
        <f>BK360</f>
        <v>0</v>
      </c>
      <c r="K360" s="159"/>
      <c r="L360" s="164"/>
      <c r="M360" s="165"/>
      <c r="N360" s="166"/>
      <c r="O360" s="166"/>
      <c r="P360" s="167">
        <f>SUM(P361:P367)</f>
        <v>0</v>
      </c>
      <c r="Q360" s="166"/>
      <c r="R360" s="167">
        <f>SUM(R361:R367)</f>
        <v>0</v>
      </c>
      <c r="S360" s="166"/>
      <c r="T360" s="167">
        <f>SUM(T361:T367)</f>
        <v>0</v>
      </c>
      <c r="U360" s="168"/>
      <c r="AR360" s="169" t="s">
        <v>81</v>
      </c>
      <c r="AT360" s="170" t="s">
        <v>70</v>
      </c>
      <c r="AU360" s="170" t="s">
        <v>79</v>
      </c>
      <c r="AY360" s="169" t="s">
        <v>136</v>
      </c>
      <c r="BK360" s="171">
        <f>SUM(BK361:BK367)</f>
        <v>0</v>
      </c>
    </row>
    <row r="361" spans="1:65" s="2" customFormat="1" ht="24.2" customHeight="1">
      <c r="A361" s="36"/>
      <c r="B361" s="37"/>
      <c r="C361" s="174" t="s">
        <v>541</v>
      </c>
      <c r="D361" s="174" t="s">
        <v>141</v>
      </c>
      <c r="E361" s="175" t="s">
        <v>542</v>
      </c>
      <c r="F361" s="176" t="s">
        <v>543</v>
      </c>
      <c r="G361" s="177" t="s">
        <v>144</v>
      </c>
      <c r="H361" s="178">
        <v>153.89</v>
      </c>
      <c r="I361" s="179"/>
      <c r="J361" s="180">
        <f>ROUND(I361*H361,1)</f>
        <v>0</v>
      </c>
      <c r="K361" s="176" t="s">
        <v>18</v>
      </c>
      <c r="L361" s="41"/>
      <c r="M361" s="181" t="s">
        <v>18</v>
      </c>
      <c r="N361" s="182" t="s">
        <v>42</v>
      </c>
      <c r="O361" s="66"/>
      <c r="P361" s="183">
        <f>O361*H361</f>
        <v>0</v>
      </c>
      <c r="Q361" s="183">
        <v>0</v>
      </c>
      <c r="R361" s="183">
        <f>Q361*H361</f>
        <v>0</v>
      </c>
      <c r="S361" s="183">
        <v>0</v>
      </c>
      <c r="T361" s="183">
        <f>S361*H361</f>
        <v>0</v>
      </c>
      <c r="U361" s="184" t="s">
        <v>18</v>
      </c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5" t="s">
        <v>259</v>
      </c>
      <c r="AT361" s="185" t="s">
        <v>141</v>
      </c>
      <c r="AU361" s="185" t="s">
        <v>81</v>
      </c>
      <c r="AY361" s="19" t="s">
        <v>136</v>
      </c>
      <c r="BE361" s="186">
        <f>IF(N361="základní",J361,0)</f>
        <v>0</v>
      </c>
      <c r="BF361" s="186">
        <f>IF(N361="snížená",J361,0)</f>
        <v>0</v>
      </c>
      <c r="BG361" s="186">
        <f>IF(N361="zákl. přenesená",J361,0)</f>
        <v>0</v>
      </c>
      <c r="BH361" s="186">
        <f>IF(N361="sníž. přenesená",J361,0)</f>
        <v>0</v>
      </c>
      <c r="BI361" s="186">
        <f>IF(N361="nulová",J361,0)</f>
        <v>0</v>
      </c>
      <c r="BJ361" s="19" t="s">
        <v>79</v>
      </c>
      <c r="BK361" s="186">
        <f>ROUND(I361*H361,1)</f>
        <v>0</v>
      </c>
      <c r="BL361" s="19" t="s">
        <v>259</v>
      </c>
      <c r="BM361" s="185" t="s">
        <v>544</v>
      </c>
    </row>
    <row r="362" spans="2:51" s="16" customFormat="1" ht="11.25">
      <c r="B362" s="226"/>
      <c r="C362" s="227"/>
      <c r="D362" s="194" t="s">
        <v>150</v>
      </c>
      <c r="E362" s="228" t="s">
        <v>18</v>
      </c>
      <c r="F362" s="229" t="s">
        <v>315</v>
      </c>
      <c r="G362" s="227"/>
      <c r="H362" s="228" t="s">
        <v>18</v>
      </c>
      <c r="I362" s="230"/>
      <c r="J362" s="227"/>
      <c r="K362" s="227"/>
      <c r="L362" s="231"/>
      <c r="M362" s="232"/>
      <c r="N362" s="233"/>
      <c r="O362" s="233"/>
      <c r="P362" s="233"/>
      <c r="Q362" s="233"/>
      <c r="R362" s="233"/>
      <c r="S362" s="233"/>
      <c r="T362" s="233"/>
      <c r="U362" s="234"/>
      <c r="AT362" s="235" t="s">
        <v>150</v>
      </c>
      <c r="AU362" s="235" t="s">
        <v>81</v>
      </c>
      <c r="AV362" s="16" t="s">
        <v>79</v>
      </c>
      <c r="AW362" s="16" t="s">
        <v>32</v>
      </c>
      <c r="AX362" s="16" t="s">
        <v>71</v>
      </c>
      <c r="AY362" s="235" t="s">
        <v>136</v>
      </c>
    </row>
    <row r="363" spans="2:51" s="16" customFormat="1" ht="11.25">
      <c r="B363" s="226"/>
      <c r="C363" s="227"/>
      <c r="D363" s="194" t="s">
        <v>150</v>
      </c>
      <c r="E363" s="228" t="s">
        <v>18</v>
      </c>
      <c r="F363" s="229" t="s">
        <v>316</v>
      </c>
      <c r="G363" s="227"/>
      <c r="H363" s="228" t="s">
        <v>18</v>
      </c>
      <c r="I363" s="230"/>
      <c r="J363" s="227"/>
      <c r="K363" s="227"/>
      <c r="L363" s="231"/>
      <c r="M363" s="232"/>
      <c r="N363" s="233"/>
      <c r="O363" s="233"/>
      <c r="P363" s="233"/>
      <c r="Q363" s="233"/>
      <c r="R363" s="233"/>
      <c r="S363" s="233"/>
      <c r="T363" s="233"/>
      <c r="U363" s="234"/>
      <c r="AT363" s="235" t="s">
        <v>150</v>
      </c>
      <c r="AU363" s="235" t="s">
        <v>81</v>
      </c>
      <c r="AV363" s="16" t="s">
        <v>79</v>
      </c>
      <c r="AW363" s="16" t="s">
        <v>32</v>
      </c>
      <c r="AX363" s="16" t="s">
        <v>71</v>
      </c>
      <c r="AY363" s="235" t="s">
        <v>136</v>
      </c>
    </row>
    <row r="364" spans="2:51" s="13" customFormat="1" ht="11.25">
      <c r="B364" s="192"/>
      <c r="C364" s="193"/>
      <c r="D364" s="194" t="s">
        <v>150</v>
      </c>
      <c r="E364" s="195" t="s">
        <v>18</v>
      </c>
      <c r="F364" s="196" t="s">
        <v>317</v>
      </c>
      <c r="G364" s="193"/>
      <c r="H364" s="197">
        <v>153.89</v>
      </c>
      <c r="I364" s="198"/>
      <c r="J364" s="193"/>
      <c r="K364" s="193"/>
      <c r="L364" s="199"/>
      <c r="M364" s="200"/>
      <c r="N364" s="201"/>
      <c r="O364" s="201"/>
      <c r="P364" s="201"/>
      <c r="Q364" s="201"/>
      <c r="R364" s="201"/>
      <c r="S364" s="201"/>
      <c r="T364" s="201"/>
      <c r="U364" s="202"/>
      <c r="AT364" s="203" t="s">
        <v>150</v>
      </c>
      <c r="AU364" s="203" t="s">
        <v>81</v>
      </c>
      <c r="AV364" s="13" t="s">
        <v>81</v>
      </c>
      <c r="AW364" s="13" t="s">
        <v>32</v>
      </c>
      <c r="AX364" s="13" t="s">
        <v>79</v>
      </c>
      <c r="AY364" s="203" t="s">
        <v>136</v>
      </c>
    </row>
    <row r="365" spans="1:65" s="2" customFormat="1" ht="16.5" customHeight="1">
      <c r="A365" s="36"/>
      <c r="B365" s="37"/>
      <c r="C365" s="174" t="s">
        <v>545</v>
      </c>
      <c r="D365" s="174" t="s">
        <v>141</v>
      </c>
      <c r="E365" s="175" t="s">
        <v>546</v>
      </c>
      <c r="F365" s="176" t="s">
        <v>547</v>
      </c>
      <c r="G365" s="177" t="s">
        <v>144</v>
      </c>
      <c r="H365" s="178">
        <v>153.89</v>
      </c>
      <c r="I365" s="179"/>
      <c r="J365" s="180">
        <f>ROUND(I365*H365,1)</f>
        <v>0</v>
      </c>
      <c r="K365" s="176" t="s">
        <v>18</v>
      </c>
      <c r="L365" s="41"/>
      <c r="M365" s="181" t="s">
        <v>18</v>
      </c>
      <c r="N365" s="182" t="s">
        <v>42</v>
      </c>
      <c r="O365" s="66"/>
      <c r="P365" s="183">
        <f>O365*H365</f>
        <v>0</v>
      </c>
      <c r="Q365" s="183">
        <v>0</v>
      </c>
      <c r="R365" s="183">
        <f>Q365*H365</f>
        <v>0</v>
      </c>
      <c r="S365" s="183">
        <v>0</v>
      </c>
      <c r="T365" s="183">
        <f>S365*H365</f>
        <v>0</v>
      </c>
      <c r="U365" s="184" t="s">
        <v>18</v>
      </c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5" t="s">
        <v>259</v>
      </c>
      <c r="AT365" s="185" t="s">
        <v>141</v>
      </c>
      <c r="AU365" s="185" t="s">
        <v>81</v>
      </c>
      <c r="AY365" s="19" t="s">
        <v>136</v>
      </c>
      <c r="BE365" s="186">
        <f>IF(N365="základní",J365,0)</f>
        <v>0</v>
      </c>
      <c r="BF365" s="186">
        <f>IF(N365="snížená",J365,0)</f>
        <v>0</v>
      </c>
      <c r="BG365" s="186">
        <f>IF(N365="zákl. přenesená",J365,0)</f>
        <v>0</v>
      </c>
      <c r="BH365" s="186">
        <f>IF(N365="sníž. přenesená",J365,0)</f>
        <v>0</v>
      </c>
      <c r="BI365" s="186">
        <f>IF(N365="nulová",J365,0)</f>
        <v>0</v>
      </c>
      <c r="BJ365" s="19" t="s">
        <v>79</v>
      </c>
      <c r="BK365" s="186">
        <f>ROUND(I365*H365,1)</f>
        <v>0</v>
      </c>
      <c r="BL365" s="19" t="s">
        <v>259</v>
      </c>
      <c r="BM365" s="185" t="s">
        <v>548</v>
      </c>
    </row>
    <row r="366" spans="1:65" s="2" customFormat="1" ht="24.2" customHeight="1">
      <c r="A366" s="36"/>
      <c r="B366" s="37"/>
      <c r="C366" s="174" t="s">
        <v>549</v>
      </c>
      <c r="D366" s="174" t="s">
        <v>141</v>
      </c>
      <c r="E366" s="175" t="s">
        <v>550</v>
      </c>
      <c r="F366" s="176" t="s">
        <v>551</v>
      </c>
      <c r="G366" s="177" t="s">
        <v>489</v>
      </c>
      <c r="H366" s="246"/>
      <c r="I366" s="179"/>
      <c r="J366" s="180">
        <f>ROUND(I366*H366,1)</f>
        <v>0</v>
      </c>
      <c r="K366" s="176" t="s">
        <v>145</v>
      </c>
      <c r="L366" s="41"/>
      <c r="M366" s="181" t="s">
        <v>18</v>
      </c>
      <c r="N366" s="182" t="s">
        <v>42</v>
      </c>
      <c r="O366" s="66"/>
      <c r="P366" s="183">
        <f>O366*H366</f>
        <v>0</v>
      </c>
      <c r="Q366" s="183">
        <v>0</v>
      </c>
      <c r="R366" s="183">
        <f>Q366*H366</f>
        <v>0</v>
      </c>
      <c r="S366" s="183">
        <v>0</v>
      </c>
      <c r="T366" s="183">
        <f>S366*H366</f>
        <v>0</v>
      </c>
      <c r="U366" s="184" t="s">
        <v>18</v>
      </c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5" t="s">
        <v>259</v>
      </c>
      <c r="AT366" s="185" t="s">
        <v>141</v>
      </c>
      <c r="AU366" s="185" t="s">
        <v>81</v>
      </c>
      <c r="AY366" s="19" t="s">
        <v>136</v>
      </c>
      <c r="BE366" s="186">
        <f>IF(N366="základní",J366,0)</f>
        <v>0</v>
      </c>
      <c r="BF366" s="186">
        <f>IF(N366="snížená",J366,0)</f>
        <v>0</v>
      </c>
      <c r="BG366" s="186">
        <f>IF(N366="zákl. přenesená",J366,0)</f>
        <v>0</v>
      </c>
      <c r="BH366" s="186">
        <f>IF(N366="sníž. přenesená",J366,0)</f>
        <v>0</v>
      </c>
      <c r="BI366" s="186">
        <f>IF(N366="nulová",J366,0)</f>
        <v>0</v>
      </c>
      <c r="BJ366" s="19" t="s">
        <v>79</v>
      </c>
      <c r="BK366" s="186">
        <f>ROUND(I366*H366,1)</f>
        <v>0</v>
      </c>
      <c r="BL366" s="19" t="s">
        <v>259</v>
      </c>
      <c r="BM366" s="185" t="s">
        <v>552</v>
      </c>
    </row>
    <row r="367" spans="1:47" s="2" customFormat="1" ht="11.25">
      <c r="A367" s="36"/>
      <c r="B367" s="37"/>
      <c r="C367" s="38"/>
      <c r="D367" s="187" t="s">
        <v>148</v>
      </c>
      <c r="E367" s="38"/>
      <c r="F367" s="188" t="s">
        <v>553</v>
      </c>
      <c r="G367" s="38"/>
      <c r="H367" s="38"/>
      <c r="I367" s="189"/>
      <c r="J367" s="38"/>
      <c r="K367" s="38"/>
      <c r="L367" s="41"/>
      <c r="M367" s="190"/>
      <c r="N367" s="191"/>
      <c r="O367" s="66"/>
      <c r="P367" s="66"/>
      <c r="Q367" s="66"/>
      <c r="R367" s="66"/>
      <c r="S367" s="66"/>
      <c r="T367" s="66"/>
      <c r="U367" s="67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148</v>
      </c>
      <c r="AU367" s="19" t="s">
        <v>81</v>
      </c>
    </row>
    <row r="368" spans="2:63" s="12" customFormat="1" ht="22.9" customHeight="1">
      <c r="B368" s="158"/>
      <c r="C368" s="159"/>
      <c r="D368" s="160" t="s">
        <v>70</v>
      </c>
      <c r="E368" s="172" t="s">
        <v>554</v>
      </c>
      <c r="F368" s="172" t="s">
        <v>555</v>
      </c>
      <c r="G368" s="159"/>
      <c r="H368" s="159"/>
      <c r="I368" s="162"/>
      <c r="J368" s="173">
        <f>BK368</f>
        <v>0</v>
      </c>
      <c r="K368" s="159"/>
      <c r="L368" s="164"/>
      <c r="M368" s="165"/>
      <c r="N368" s="166"/>
      <c r="O368" s="166"/>
      <c r="P368" s="167">
        <f>SUM(P369:P393)</f>
        <v>0</v>
      </c>
      <c r="Q368" s="166"/>
      <c r="R368" s="167">
        <f>SUM(R369:R393)</f>
        <v>0.2652057</v>
      </c>
      <c r="S368" s="166"/>
      <c r="T368" s="167">
        <f>SUM(T369:T393)</f>
        <v>0</v>
      </c>
      <c r="U368" s="168"/>
      <c r="AR368" s="169" t="s">
        <v>81</v>
      </c>
      <c r="AT368" s="170" t="s">
        <v>70</v>
      </c>
      <c r="AU368" s="170" t="s">
        <v>79</v>
      </c>
      <c r="AY368" s="169" t="s">
        <v>136</v>
      </c>
      <c r="BK368" s="171">
        <f>SUM(BK369:BK393)</f>
        <v>0</v>
      </c>
    </row>
    <row r="369" spans="1:65" s="2" customFormat="1" ht="16.5" customHeight="1">
      <c r="A369" s="36"/>
      <c r="B369" s="37"/>
      <c r="C369" s="174" t="s">
        <v>556</v>
      </c>
      <c r="D369" s="174" t="s">
        <v>141</v>
      </c>
      <c r="E369" s="175" t="s">
        <v>557</v>
      </c>
      <c r="F369" s="176" t="s">
        <v>558</v>
      </c>
      <c r="G369" s="177" t="s">
        <v>144</v>
      </c>
      <c r="H369" s="178">
        <v>24.64</v>
      </c>
      <c r="I369" s="179"/>
      <c r="J369" s="180">
        <f>ROUND(I369*H369,1)</f>
        <v>0</v>
      </c>
      <c r="K369" s="176" t="s">
        <v>145</v>
      </c>
      <c r="L369" s="41"/>
      <c r="M369" s="181" t="s">
        <v>18</v>
      </c>
      <c r="N369" s="182" t="s">
        <v>42</v>
      </c>
      <c r="O369" s="66"/>
      <c r="P369" s="183">
        <f>O369*H369</f>
        <v>0</v>
      </c>
      <c r="Q369" s="183">
        <v>0</v>
      </c>
      <c r="R369" s="183">
        <f>Q369*H369</f>
        <v>0</v>
      </c>
      <c r="S369" s="183">
        <v>0</v>
      </c>
      <c r="T369" s="183">
        <f>S369*H369</f>
        <v>0</v>
      </c>
      <c r="U369" s="184" t="s">
        <v>18</v>
      </c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5" t="s">
        <v>259</v>
      </c>
      <c r="AT369" s="185" t="s">
        <v>141</v>
      </c>
      <c r="AU369" s="185" t="s">
        <v>81</v>
      </c>
      <c r="AY369" s="19" t="s">
        <v>136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9" t="s">
        <v>79</v>
      </c>
      <c r="BK369" s="186">
        <f>ROUND(I369*H369,1)</f>
        <v>0</v>
      </c>
      <c r="BL369" s="19" t="s">
        <v>259</v>
      </c>
      <c r="BM369" s="185" t="s">
        <v>559</v>
      </c>
    </row>
    <row r="370" spans="1:47" s="2" customFormat="1" ht="11.25">
      <c r="A370" s="36"/>
      <c r="B370" s="37"/>
      <c r="C370" s="38"/>
      <c r="D370" s="187" t="s">
        <v>148</v>
      </c>
      <c r="E370" s="38"/>
      <c r="F370" s="188" t="s">
        <v>560</v>
      </c>
      <c r="G370" s="38"/>
      <c r="H370" s="38"/>
      <c r="I370" s="189"/>
      <c r="J370" s="38"/>
      <c r="K370" s="38"/>
      <c r="L370" s="41"/>
      <c r="M370" s="190"/>
      <c r="N370" s="191"/>
      <c r="O370" s="66"/>
      <c r="P370" s="66"/>
      <c r="Q370" s="66"/>
      <c r="R370" s="66"/>
      <c r="S370" s="66"/>
      <c r="T370" s="66"/>
      <c r="U370" s="67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148</v>
      </c>
      <c r="AU370" s="19" t="s">
        <v>81</v>
      </c>
    </row>
    <row r="371" spans="2:51" s="13" customFormat="1" ht="11.25">
      <c r="B371" s="192"/>
      <c r="C371" s="193"/>
      <c r="D371" s="194" t="s">
        <v>150</v>
      </c>
      <c r="E371" s="195" t="s">
        <v>18</v>
      </c>
      <c r="F371" s="196" t="s">
        <v>359</v>
      </c>
      <c r="G371" s="193"/>
      <c r="H371" s="197">
        <v>24.64</v>
      </c>
      <c r="I371" s="198"/>
      <c r="J371" s="193"/>
      <c r="K371" s="193"/>
      <c r="L371" s="199"/>
      <c r="M371" s="200"/>
      <c r="N371" s="201"/>
      <c r="O371" s="201"/>
      <c r="P371" s="201"/>
      <c r="Q371" s="201"/>
      <c r="R371" s="201"/>
      <c r="S371" s="201"/>
      <c r="T371" s="201"/>
      <c r="U371" s="202"/>
      <c r="AT371" s="203" t="s">
        <v>150</v>
      </c>
      <c r="AU371" s="203" t="s">
        <v>81</v>
      </c>
      <c r="AV371" s="13" t="s">
        <v>81</v>
      </c>
      <c r="AW371" s="13" t="s">
        <v>32</v>
      </c>
      <c r="AX371" s="13" t="s">
        <v>79</v>
      </c>
      <c r="AY371" s="203" t="s">
        <v>136</v>
      </c>
    </row>
    <row r="372" spans="1:65" s="2" customFormat="1" ht="16.5" customHeight="1">
      <c r="A372" s="36"/>
      <c r="B372" s="37"/>
      <c r="C372" s="174" t="s">
        <v>561</v>
      </c>
      <c r="D372" s="174" t="s">
        <v>141</v>
      </c>
      <c r="E372" s="175" t="s">
        <v>562</v>
      </c>
      <c r="F372" s="176" t="s">
        <v>563</v>
      </c>
      <c r="G372" s="177" t="s">
        <v>144</v>
      </c>
      <c r="H372" s="178">
        <v>24.64</v>
      </c>
      <c r="I372" s="179"/>
      <c r="J372" s="180">
        <f>ROUND(I372*H372,1)</f>
        <v>0</v>
      </c>
      <c r="K372" s="176" t="s">
        <v>145</v>
      </c>
      <c r="L372" s="41"/>
      <c r="M372" s="181" t="s">
        <v>18</v>
      </c>
      <c r="N372" s="182" t="s">
        <v>42</v>
      </c>
      <c r="O372" s="66"/>
      <c r="P372" s="183">
        <f>O372*H372</f>
        <v>0</v>
      </c>
      <c r="Q372" s="183">
        <v>0</v>
      </c>
      <c r="R372" s="183">
        <f>Q372*H372</f>
        <v>0</v>
      </c>
      <c r="S372" s="183">
        <v>0</v>
      </c>
      <c r="T372" s="183">
        <f>S372*H372</f>
        <v>0</v>
      </c>
      <c r="U372" s="184" t="s">
        <v>18</v>
      </c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5" t="s">
        <v>259</v>
      </c>
      <c r="AT372" s="185" t="s">
        <v>141</v>
      </c>
      <c r="AU372" s="185" t="s">
        <v>81</v>
      </c>
      <c r="AY372" s="19" t="s">
        <v>136</v>
      </c>
      <c r="BE372" s="186">
        <f>IF(N372="základní",J372,0)</f>
        <v>0</v>
      </c>
      <c r="BF372" s="186">
        <f>IF(N372="snížená",J372,0)</f>
        <v>0</v>
      </c>
      <c r="BG372" s="186">
        <f>IF(N372="zákl. přenesená",J372,0)</f>
        <v>0</v>
      </c>
      <c r="BH372" s="186">
        <f>IF(N372="sníž. přenesená",J372,0)</f>
        <v>0</v>
      </c>
      <c r="BI372" s="186">
        <f>IF(N372="nulová",J372,0)</f>
        <v>0</v>
      </c>
      <c r="BJ372" s="19" t="s">
        <v>79</v>
      </c>
      <c r="BK372" s="186">
        <f>ROUND(I372*H372,1)</f>
        <v>0</v>
      </c>
      <c r="BL372" s="19" t="s">
        <v>259</v>
      </c>
      <c r="BM372" s="185" t="s">
        <v>564</v>
      </c>
    </row>
    <row r="373" spans="1:47" s="2" customFormat="1" ht="11.25">
      <c r="A373" s="36"/>
      <c r="B373" s="37"/>
      <c r="C373" s="38"/>
      <c r="D373" s="187" t="s">
        <v>148</v>
      </c>
      <c r="E373" s="38"/>
      <c r="F373" s="188" t="s">
        <v>565</v>
      </c>
      <c r="G373" s="38"/>
      <c r="H373" s="38"/>
      <c r="I373" s="189"/>
      <c r="J373" s="38"/>
      <c r="K373" s="38"/>
      <c r="L373" s="41"/>
      <c r="M373" s="190"/>
      <c r="N373" s="191"/>
      <c r="O373" s="66"/>
      <c r="P373" s="66"/>
      <c r="Q373" s="66"/>
      <c r="R373" s="66"/>
      <c r="S373" s="66"/>
      <c r="T373" s="66"/>
      <c r="U373" s="67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148</v>
      </c>
      <c r="AU373" s="19" t="s">
        <v>81</v>
      </c>
    </row>
    <row r="374" spans="1:65" s="2" customFormat="1" ht="16.5" customHeight="1">
      <c r="A374" s="36"/>
      <c r="B374" s="37"/>
      <c r="C374" s="174" t="s">
        <v>566</v>
      </c>
      <c r="D374" s="174" t="s">
        <v>141</v>
      </c>
      <c r="E374" s="175" t="s">
        <v>567</v>
      </c>
      <c r="F374" s="176" t="s">
        <v>568</v>
      </c>
      <c r="G374" s="177" t="s">
        <v>144</v>
      </c>
      <c r="H374" s="178">
        <v>24.64</v>
      </c>
      <c r="I374" s="179"/>
      <c r="J374" s="180">
        <f>ROUND(I374*H374,1)</f>
        <v>0</v>
      </c>
      <c r="K374" s="176" t="s">
        <v>145</v>
      </c>
      <c r="L374" s="41"/>
      <c r="M374" s="181" t="s">
        <v>18</v>
      </c>
      <c r="N374" s="182" t="s">
        <v>42</v>
      </c>
      <c r="O374" s="66"/>
      <c r="P374" s="183">
        <f>O374*H374</f>
        <v>0</v>
      </c>
      <c r="Q374" s="183">
        <v>3E-05</v>
      </c>
      <c r="R374" s="183">
        <f>Q374*H374</f>
        <v>0.0007392000000000001</v>
      </c>
      <c r="S374" s="183">
        <v>0</v>
      </c>
      <c r="T374" s="183">
        <f>S374*H374</f>
        <v>0</v>
      </c>
      <c r="U374" s="184" t="s">
        <v>18</v>
      </c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5" t="s">
        <v>259</v>
      </c>
      <c r="AT374" s="185" t="s">
        <v>141</v>
      </c>
      <c r="AU374" s="185" t="s">
        <v>81</v>
      </c>
      <c r="AY374" s="19" t="s">
        <v>136</v>
      </c>
      <c r="BE374" s="186">
        <f>IF(N374="základní",J374,0)</f>
        <v>0</v>
      </c>
      <c r="BF374" s="186">
        <f>IF(N374="snížená",J374,0)</f>
        <v>0</v>
      </c>
      <c r="BG374" s="186">
        <f>IF(N374="zákl. přenesená",J374,0)</f>
        <v>0</v>
      </c>
      <c r="BH374" s="186">
        <f>IF(N374="sníž. přenesená",J374,0)</f>
        <v>0</v>
      </c>
      <c r="BI374" s="186">
        <f>IF(N374="nulová",J374,0)</f>
        <v>0</v>
      </c>
      <c r="BJ374" s="19" t="s">
        <v>79</v>
      </c>
      <c r="BK374" s="186">
        <f>ROUND(I374*H374,1)</f>
        <v>0</v>
      </c>
      <c r="BL374" s="19" t="s">
        <v>259</v>
      </c>
      <c r="BM374" s="185" t="s">
        <v>569</v>
      </c>
    </row>
    <row r="375" spans="1:47" s="2" customFormat="1" ht="11.25">
      <c r="A375" s="36"/>
      <c r="B375" s="37"/>
      <c r="C375" s="38"/>
      <c r="D375" s="187" t="s">
        <v>148</v>
      </c>
      <c r="E375" s="38"/>
      <c r="F375" s="188" t="s">
        <v>570</v>
      </c>
      <c r="G375" s="38"/>
      <c r="H375" s="38"/>
      <c r="I375" s="189"/>
      <c r="J375" s="38"/>
      <c r="K375" s="38"/>
      <c r="L375" s="41"/>
      <c r="M375" s="190"/>
      <c r="N375" s="191"/>
      <c r="O375" s="66"/>
      <c r="P375" s="66"/>
      <c r="Q375" s="66"/>
      <c r="R375" s="66"/>
      <c r="S375" s="66"/>
      <c r="T375" s="66"/>
      <c r="U375" s="67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148</v>
      </c>
      <c r="AU375" s="19" t="s">
        <v>81</v>
      </c>
    </row>
    <row r="376" spans="2:51" s="13" customFormat="1" ht="11.25">
      <c r="B376" s="192"/>
      <c r="C376" s="193"/>
      <c r="D376" s="194" t="s">
        <v>150</v>
      </c>
      <c r="E376" s="195" t="s">
        <v>18</v>
      </c>
      <c r="F376" s="196" t="s">
        <v>359</v>
      </c>
      <c r="G376" s="193"/>
      <c r="H376" s="197">
        <v>24.64</v>
      </c>
      <c r="I376" s="198"/>
      <c r="J376" s="193"/>
      <c r="K376" s="193"/>
      <c r="L376" s="199"/>
      <c r="M376" s="200"/>
      <c r="N376" s="201"/>
      <c r="O376" s="201"/>
      <c r="P376" s="201"/>
      <c r="Q376" s="201"/>
      <c r="R376" s="201"/>
      <c r="S376" s="201"/>
      <c r="T376" s="201"/>
      <c r="U376" s="202"/>
      <c r="AT376" s="203" t="s">
        <v>150</v>
      </c>
      <c r="AU376" s="203" t="s">
        <v>81</v>
      </c>
      <c r="AV376" s="13" t="s">
        <v>81</v>
      </c>
      <c r="AW376" s="13" t="s">
        <v>32</v>
      </c>
      <c r="AX376" s="13" t="s">
        <v>79</v>
      </c>
      <c r="AY376" s="203" t="s">
        <v>136</v>
      </c>
    </row>
    <row r="377" spans="1:65" s="2" customFormat="1" ht="21.75" customHeight="1">
      <c r="A377" s="36"/>
      <c r="B377" s="37"/>
      <c r="C377" s="174" t="s">
        <v>571</v>
      </c>
      <c r="D377" s="174" t="s">
        <v>141</v>
      </c>
      <c r="E377" s="175" t="s">
        <v>572</v>
      </c>
      <c r="F377" s="176" t="s">
        <v>573</v>
      </c>
      <c r="G377" s="177" t="s">
        <v>144</v>
      </c>
      <c r="H377" s="178">
        <v>24.64</v>
      </c>
      <c r="I377" s="179"/>
      <c r="J377" s="180">
        <f>ROUND(I377*H377,1)</f>
        <v>0</v>
      </c>
      <c r="K377" s="176" t="s">
        <v>145</v>
      </c>
      <c r="L377" s="41"/>
      <c r="M377" s="181" t="s">
        <v>18</v>
      </c>
      <c r="N377" s="182" t="s">
        <v>42</v>
      </c>
      <c r="O377" s="66"/>
      <c r="P377" s="183">
        <f>O377*H377</f>
        <v>0</v>
      </c>
      <c r="Q377" s="183">
        <v>0.0075</v>
      </c>
      <c r="R377" s="183">
        <f>Q377*H377</f>
        <v>0.1848</v>
      </c>
      <c r="S377" s="183">
        <v>0</v>
      </c>
      <c r="T377" s="183">
        <f>S377*H377</f>
        <v>0</v>
      </c>
      <c r="U377" s="184" t="s">
        <v>18</v>
      </c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5" t="s">
        <v>259</v>
      </c>
      <c r="AT377" s="185" t="s">
        <v>141</v>
      </c>
      <c r="AU377" s="185" t="s">
        <v>81</v>
      </c>
      <c r="AY377" s="19" t="s">
        <v>136</v>
      </c>
      <c r="BE377" s="186">
        <f>IF(N377="základní",J377,0)</f>
        <v>0</v>
      </c>
      <c r="BF377" s="186">
        <f>IF(N377="snížená",J377,0)</f>
        <v>0</v>
      </c>
      <c r="BG377" s="186">
        <f>IF(N377="zákl. přenesená",J377,0)</f>
        <v>0</v>
      </c>
      <c r="BH377" s="186">
        <f>IF(N377="sníž. přenesená",J377,0)</f>
        <v>0</v>
      </c>
      <c r="BI377" s="186">
        <f>IF(N377="nulová",J377,0)</f>
        <v>0</v>
      </c>
      <c r="BJ377" s="19" t="s">
        <v>79</v>
      </c>
      <c r="BK377" s="186">
        <f>ROUND(I377*H377,1)</f>
        <v>0</v>
      </c>
      <c r="BL377" s="19" t="s">
        <v>259</v>
      </c>
      <c r="BM377" s="185" t="s">
        <v>574</v>
      </c>
    </row>
    <row r="378" spans="1:47" s="2" customFormat="1" ht="11.25">
      <c r="A378" s="36"/>
      <c r="B378" s="37"/>
      <c r="C378" s="38"/>
      <c r="D378" s="187" t="s">
        <v>148</v>
      </c>
      <c r="E378" s="38"/>
      <c r="F378" s="188" t="s">
        <v>575</v>
      </c>
      <c r="G378" s="38"/>
      <c r="H378" s="38"/>
      <c r="I378" s="189"/>
      <c r="J378" s="38"/>
      <c r="K378" s="38"/>
      <c r="L378" s="41"/>
      <c r="M378" s="190"/>
      <c r="N378" s="191"/>
      <c r="O378" s="66"/>
      <c r="P378" s="66"/>
      <c r="Q378" s="66"/>
      <c r="R378" s="66"/>
      <c r="S378" s="66"/>
      <c r="T378" s="66"/>
      <c r="U378" s="67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148</v>
      </c>
      <c r="AU378" s="19" t="s">
        <v>81</v>
      </c>
    </row>
    <row r="379" spans="2:51" s="13" customFormat="1" ht="11.25">
      <c r="B379" s="192"/>
      <c r="C379" s="193"/>
      <c r="D379" s="194" t="s">
        <v>150</v>
      </c>
      <c r="E379" s="195" t="s">
        <v>18</v>
      </c>
      <c r="F379" s="196" t="s">
        <v>359</v>
      </c>
      <c r="G379" s="193"/>
      <c r="H379" s="197">
        <v>24.64</v>
      </c>
      <c r="I379" s="198"/>
      <c r="J379" s="193"/>
      <c r="K379" s="193"/>
      <c r="L379" s="199"/>
      <c r="M379" s="200"/>
      <c r="N379" s="201"/>
      <c r="O379" s="201"/>
      <c r="P379" s="201"/>
      <c r="Q379" s="201"/>
      <c r="R379" s="201"/>
      <c r="S379" s="201"/>
      <c r="T379" s="201"/>
      <c r="U379" s="202"/>
      <c r="AT379" s="203" t="s">
        <v>150</v>
      </c>
      <c r="AU379" s="203" t="s">
        <v>81</v>
      </c>
      <c r="AV379" s="13" t="s">
        <v>81</v>
      </c>
      <c r="AW379" s="13" t="s">
        <v>32</v>
      </c>
      <c r="AX379" s="13" t="s">
        <v>79</v>
      </c>
      <c r="AY379" s="203" t="s">
        <v>136</v>
      </c>
    </row>
    <row r="380" spans="1:65" s="2" customFormat="1" ht="16.5" customHeight="1">
      <c r="A380" s="36"/>
      <c r="B380" s="37"/>
      <c r="C380" s="174" t="s">
        <v>576</v>
      </c>
      <c r="D380" s="174" t="s">
        <v>141</v>
      </c>
      <c r="E380" s="175" t="s">
        <v>577</v>
      </c>
      <c r="F380" s="176" t="s">
        <v>578</v>
      </c>
      <c r="G380" s="177" t="s">
        <v>144</v>
      </c>
      <c r="H380" s="178">
        <v>24.64</v>
      </c>
      <c r="I380" s="179"/>
      <c r="J380" s="180">
        <f>ROUND(I380*H380,1)</f>
        <v>0</v>
      </c>
      <c r="K380" s="176" t="s">
        <v>145</v>
      </c>
      <c r="L380" s="41"/>
      <c r="M380" s="181" t="s">
        <v>18</v>
      </c>
      <c r="N380" s="182" t="s">
        <v>42</v>
      </c>
      <c r="O380" s="66"/>
      <c r="P380" s="183">
        <f>O380*H380</f>
        <v>0</v>
      </c>
      <c r="Q380" s="183">
        <v>0.0003</v>
      </c>
      <c r="R380" s="183">
        <f>Q380*H380</f>
        <v>0.007391999999999999</v>
      </c>
      <c r="S380" s="183">
        <v>0</v>
      </c>
      <c r="T380" s="183">
        <f>S380*H380</f>
        <v>0</v>
      </c>
      <c r="U380" s="184" t="s">
        <v>18</v>
      </c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5" t="s">
        <v>259</v>
      </c>
      <c r="AT380" s="185" t="s">
        <v>141</v>
      </c>
      <c r="AU380" s="185" t="s">
        <v>81</v>
      </c>
      <c r="AY380" s="19" t="s">
        <v>136</v>
      </c>
      <c r="BE380" s="186">
        <f>IF(N380="základní",J380,0)</f>
        <v>0</v>
      </c>
      <c r="BF380" s="186">
        <f>IF(N380="snížená",J380,0)</f>
        <v>0</v>
      </c>
      <c r="BG380" s="186">
        <f>IF(N380="zákl. přenesená",J380,0)</f>
        <v>0</v>
      </c>
      <c r="BH380" s="186">
        <f>IF(N380="sníž. přenesená",J380,0)</f>
        <v>0</v>
      </c>
      <c r="BI380" s="186">
        <f>IF(N380="nulová",J380,0)</f>
        <v>0</v>
      </c>
      <c r="BJ380" s="19" t="s">
        <v>79</v>
      </c>
      <c r="BK380" s="186">
        <f>ROUND(I380*H380,1)</f>
        <v>0</v>
      </c>
      <c r="BL380" s="19" t="s">
        <v>259</v>
      </c>
      <c r="BM380" s="185" t="s">
        <v>579</v>
      </c>
    </row>
    <row r="381" spans="1:47" s="2" customFormat="1" ht="11.25">
      <c r="A381" s="36"/>
      <c r="B381" s="37"/>
      <c r="C381" s="38"/>
      <c r="D381" s="187" t="s">
        <v>148</v>
      </c>
      <c r="E381" s="38"/>
      <c r="F381" s="188" t="s">
        <v>580</v>
      </c>
      <c r="G381" s="38"/>
      <c r="H381" s="38"/>
      <c r="I381" s="189"/>
      <c r="J381" s="38"/>
      <c r="K381" s="38"/>
      <c r="L381" s="41"/>
      <c r="M381" s="190"/>
      <c r="N381" s="191"/>
      <c r="O381" s="66"/>
      <c r="P381" s="66"/>
      <c r="Q381" s="66"/>
      <c r="R381" s="66"/>
      <c r="S381" s="66"/>
      <c r="T381" s="66"/>
      <c r="U381" s="67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148</v>
      </c>
      <c r="AU381" s="19" t="s">
        <v>81</v>
      </c>
    </row>
    <row r="382" spans="2:51" s="13" customFormat="1" ht="11.25">
      <c r="B382" s="192"/>
      <c r="C382" s="193"/>
      <c r="D382" s="194" t="s">
        <v>150</v>
      </c>
      <c r="E382" s="195" t="s">
        <v>18</v>
      </c>
      <c r="F382" s="196" t="s">
        <v>359</v>
      </c>
      <c r="G382" s="193"/>
      <c r="H382" s="197">
        <v>24.64</v>
      </c>
      <c r="I382" s="198"/>
      <c r="J382" s="193"/>
      <c r="K382" s="193"/>
      <c r="L382" s="199"/>
      <c r="M382" s="200"/>
      <c r="N382" s="201"/>
      <c r="O382" s="201"/>
      <c r="P382" s="201"/>
      <c r="Q382" s="201"/>
      <c r="R382" s="201"/>
      <c r="S382" s="201"/>
      <c r="T382" s="201"/>
      <c r="U382" s="202"/>
      <c r="AT382" s="203" t="s">
        <v>150</v>
      </c>
      <c r="AU382" s="203" t="s">
        <v>81</v>
      </c>
      <c r="AV382" s="13" t="s">
        <v>81</v>
      </c>
      <c r="AW382" s="13" t="s">
        <v>32</v>
      </c>
      <c r="AX382" s="13" t="s">
        <v>79</v>
      </c>
      <c r="AY382" s="203" t="s">
        <v>136</v>
      </c>
    </row>
    <row r="383" spans="1:65" s="2" customFormat="1" ht="33" customHeight="1">
      <c r="A383" s="36"/>
      <c r="B383" s="37"/>
      <c r="C383" s="236" t="s">
        <v>581</v>
      </c>
      <c r="D383" s="236" t="s">
        <v>470</v>
      </c>
      <c r="E383" s="237" t="s">
        <v>582</v>
      </c>
      <c r="F383" s="238" t="s">
        <v>583</v>
      </c>
      <c r="G383" s="239" t="s">
        <v>144</v>
      </c>
      <c r="H383" s="240">
        <v>27.104</v>
      </c>
      <c r="I383" s="241"/>
      <c r="J383" s="242">
        <f>ROUND(I383*H383,1)</f>
        <v>0</v>
      </c>
      <c r="K383" s="238" t="s">
        <v>145</v>
      </c>
      <c r="L383" s="243"/>
      <c r="M383" s="244" t="s">
        <v>18</v>
      </c>
      <c r="N383" s="245" t="s">
        <v>42</v>
      </c>
      <c r="O383" s="66"/>
      <c r="P383" s="183">
        <f>O383*H383</f>
        <v>0</v>
      </c>
      <c r="Q383" s="183">
        <v>0.0025</v>
      </c>
      <c r="R383" s="183">
        <f>Q383*H383</f>
        <v>0.06776</v>
      </c>
      <c r="S383" s="183">
        <v>0</v>
      </c>
      <c r="T383" s="183">
        <f>S383*H383</f>
        <v>0</v>
      </c>
      <c r="U383" s="184" t="s">
        <v>18</v>
      </c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5" t="s">
        <v>360</v>
      </c>
      <c r="AT383" s="185" t="s">
        <v>470</v>
      </c>
      <c r="AU383" s="185" t="s">
        <v>81</v>
      </c>
      <c r="AY383" s="19" t="s">
        <v>136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19" t="s">
        <v>79</v>
      </c>
      <c r="BK383" s="186">
        <f>ROUND(I383*H383,1)</f>
        <v>0</v>
      </c>
      <c r="BL383" s="19" t="s">
        <v>259</v>
      </c>
      <c r="BM383" s="185" t="s">
        <v>584</v>
      </c>
    </row>
    <row r="384" spans="2:51" s="13" customFormat="1" ht="11.25">
      <c r="B384" s="192"/>
      <c r="C384" s="193"/>
      <c r="D384" s="194" t="s">
        <v>150</v>
      </c>
      <c r="E384" s="195" t="s">
        <v>18</v>
      </c>
      <c r="F384" s="196" t="s">
        <v>585</v>
      </c>
      <c r="G384" s="193"/>
      <c r="H384" s="197">
        <v>27.104</v>
      </c>
      <c r="I384" s="198"/>
      <c r="J384" s="193"/>
      <c r="K384" s="193"/>
      <c r="L384" s="199"/>
      <c r="M384" s="200"/>
      <c r="N384" s="201"/>
      <c r="O384" s="201"/>
      <c r="P384" s="201"/>
      <c r="Q384" s="201"/>
      <c r="R384" s="201"/>
      <c r="S384" s="201"/>
      <c r="T384" s="201"/>
      <c r="U384" s="202"/>
      <c r="AT384" s="203" t="s">
        <v>150</v>
      </c>
      <c r="AU384" s="203" t="s">
        <v>81</v>
      </c>
      <c r="AV384" s="13" t="s">
        <v>81</v>
      </c>
      <c r="AW384" s="13" t="s">
        <v>32</v>
      </c>
      <c r="AX384" s="13" t="s">
        <v>79</v>
      </c>
      <c r="AY384" s="203" t="s">
        <v>136</v>
      </c>
    </row>
    <row r="385" spans="1:65" s="2" customFormat="1" ht="16.5" customHeight="1">
      <c r="A385" s="36"/>
      <c r="B385" s="37"/>
      <c r="C385" s="174" t="s">
        <v>586</v>
      </c>
      <c r="D385" s="174" t="s">
        <v>141</v>
      </c>
      <c r="E385" s="175" t="s">
        <v>587</v>
      </c>
      <c r="F385" s="176" t="s">
        <v>588</v>
      </c>
      <c r="G385" s="177" t="s">
        <v>368</v>
      </c>
      <c r="H385" s="178">
        <v>19.26</v>
      </c>
      <c r="I385" s="179"/>
      <c r="J385" s="180">
        <f>ROUND(I385*H385,1)</f>
        <v>0</v>
      </c>
      <c r="K385" s="176" t="s">
        <v>145</v>
      </c>
      <c r="L385" s="41"/>
      <c r="M385" s="181" t="s">
        <v>18</v>
      </c>
      <c r="N385" s="182" t="s">
        <v>42</v>
      </c>
      <c r="O385" s="66"/>
      <c r="P385" s="183">
        <f>O385*H385</f>
        <v>0</v>
      </c>
      <c r="Q385" s="183">
        <v>1E-05</v>
      </c>
      <c r="R385" s="183">
        <f>Q385*H385</f>
        <v>0.00019260000000000002</v>
      </c>
      <c r="S385" s="183">
        <v>0</v>
      </c>
      <c r="T385" s="183">
        <f>S385*H385</f>
        <v>0</v>
      </c>
      <c r="U385" s="184" t="s">
        <v>18</v>
      </c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5" t="s">
        <v>259</v>
      </c>
      <c r="AT385" s="185" t="s">
        <v>141</v>
      </c>
      <c r="AU385" s="185" t="s">
        <v>81</v>
      </c>
      <c r="AY385" s="19" t="s">
        <v>136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19" t="s">
        <v>79</v>
      </c>
      <c r="BK385" s="186">
        <f>ROUND(I385*H385,1)</f>
        <v>0</v>
      </c>
      <c r="BL385" s="19" t="s">
        <v>259</v>
      </c>
      <c r="BM385" s="185" t="s">
        <v>589</v>
      </c>
    </row>
    <row r="386" spans="1:47" s="2" customFormat="1" ht="11.25">
      <c r="A386" s="36"/>
      <c r="B386" s="37"/>
      <c r="C386" s="38"/>
      <c r="D386" s="187" t="s">
        <v>148</v>
      </c>
      <c r="E386" s="38"/>
      <c r="F386" s="188" t="s">
        <v>590</v>
      </c>
      <c r="G386" s="38"/>
      <c r="H386" s="38"/>
      <c r="I386" s="189"/>
      <c r="J386" s="38"/>
      <c r="K386" s="38"/>
      <c r="L386" s="41"/>
      <c r="M386" s="190"/>
      <c r="N386" s="191"/>
      <c r="O386" s="66"/>
      <c r="P386" s="66"/>
      <c r="Q386" s="66"/>
      <c r="R386" s="66"/>
      <c r="S386" s="66"/>
      <c r="T386" s="66"/>
      <c r="U386" s="67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148</v>
      </c>
      <c r="AU386" s="19" t="s">
        <v>81</v>
      </c>
    </row>
    <row r="387" spans="2:51" s="13" customFormat="1" ht="11.25">
      <c r="B387" s="192"/>
      <c r="C387" s="193"/>
      <c r="D387" s="194" t="s">
        <v>150</v>
      </c>
      <c r="E387" s="195" t="s">
        <v>18</v>
      </c>
      <c r="F387" s="196" t="s">
        <v>371</v>
      </c>
      <c r="G387" s="193"/>
      <c r="H387" s="197">
        <v>20.8</v>
      </c>
      <c r="I387" s="198"/>
      <c r="J387" s="193"/>
      <c r="K387" s="193"/>
      <c r="L387" s="199"/>
      <c r="M387" s="200"/>
      <c r="N387" s="201"/>
      <c r="O387" s="201"/>
      <c r="P387" s="201"/>
      <c r="Q387" s="201"/>
      <c r="R387" s="201"/>
      <c r="S387" s="201"/>
      <c r="T387" s="201"/>
      <c r="U387" s="202"/>
      <c r="AT387" s="203" t="s">
        <v>150</v>
      </c>
      <c r="AU387" s="203" t="s">
        <v>81</v>
      </c>
      <c r="AV387" s="13" t="s">
        <v>81</v>
      </c>
      <c r="AW387" s="13" t="s">
        <v>32</v>
      </c>
      <c r="AX387" s="13" t="s">
        <v>71</v>
      </c>
      <c r="AY387" s="203" t="s">
        <v>136</v>
      </c>
    </row>
    <row r="388" spans="2:51" s="13" customFormat="1" ht="11.25">
      <c r="B388" s="192"/>
      <c r="C388" s="193"/>
      <c r="D388" s="194" t="s">
        <v>150</v>
      </c>
      <c r="E388" s="195" t="s">
        <v>18</v>
      </c>
      <c r="F388" s="196" t="s">
        <v>372</v>
      </c>
      <c r="G388" s="193"/>
      <c r="H388" s="197">
        <v>-1.54</v>
      </c>
      <c r="I388" s="198"/>
      <c r="J388" s="193"/>
      <c r="K388" s="193"/>
      <c r="L388" s="199"/>
      <c r="M388" s="200"/>
      <c r="N388" s="201"/>
      <c r="O388" s="201"/>
      <c r="P388" s="201"/>
      <c r="Q388" s="201"/>
      <c r="R388" s="201"/>
      <c r="S388" s="201"/>
      <c r="T388" s="201"/>
      <c r="U388" s="202"/>
      <c r="AT388" s="203" t="s">
        <v>150</v>
      </c>
      <c r="AU388" s="203" t="s">
        <v>81</v>
      </c>
      <c r="AV388" s="13" t="s">
        <v>81</v>
      </c>
      <c r="AW388" s="13" t="s">
        <v>32</v>
      </c>
      <c r="AX388" s="13" t="s">
        <v>71</v>
      </c>
      <c r="AY388" s="203" t="s">
        <v>136</v>
      </c>
    </row>
    <row r="389" spans="2:51" s="14" customFormat="1" ht="11.25">
      <c r="B389" s="204"/>
      <c r="C389" s="205"/>
      <c r="D389" s="194" t="s">
        <v>150</v>
      </c>
      <c r="E389" s="206" t="s">
        <v>18</v>
      </c>
      <c r="F389" s="207" t="s">
        <v>373</v>
      </c>
      <c r="G389" s="205"/>
      <c r="H389" s="208">
        <v>19.26</v>
      </c>
      <c r="I389" s="209"/>
      <c r="J389" s="205"/>
      <c r="K389" s="205"/>
      <c r="L389" s="210"/>
      <c r="M389" s="211"/>
      <c r="N389" s="212"/>
      <c r="O389" s="212"/>
      <c r="P389" s="212"/>
      <c r="Q389" s="212"/>
      <c r="R389" s="212"/>
      <c r="S389" s="212"/>
      <c r="T389" s="212"/>
      <c r="U389" s="213"/>
      <c r="AT389" s="214" t="s">
        <v>150</v>
      </c>
      <c r="AU389" s="214" t="s">
        <v>81</v>
      </c>
      <c r="AV389" s="14" t="s">
        <v>146</v>
      </c>
      <c r="AW389" s="14" t="s">
        <v>32</v>
      </c>
      <c r="AX389" s="14" t="s">
        <v>79</v>
      </c>
      <c r="AY389" s="214" t="s">
        <v>136</v>
      </c>
    </row>
    <row r="390" spans="1:65" s="2" customFormat="1" ht="16.5" customHeight="1">
      <c r="A390" s="36"/>
      <c r="B390" s="37"/>
      <c r="C390" s="236" t="s">
        <v>591</v>
      </c>
      <c r="D390" s="236" t="s">
        <v>470</v>
      </c>
      <c r="E390" s="237" t="s">
        <v>592</v>
      </c>
      <c r="F390" s="238" t="s">
        <v>593</v>
      </c>
      <c r="G390" s="239" t="s">
        <v>368</v>
      </c>
      <c r="H390" s="240">
        <v>19.645</v>
      </c>
      <c r="I390" s="241"/>
      <c r="J390" s="242">
        <f>ROUND(I390*H390,1)</f>
        <v>0</v>
      </c>
      <c r="K390" s="238" t="s">
        <v>145</v>
      </c>
      <c r="L390" s="243"/>
      <c r="M390" s="244" t="s">
        <v>18</v>
      </c>
      <c r="N390" s="245" t="s">
        <v>42</v>
      </c>
      <c r="O390" s="66"/>
      <c r="P390" s="183">
        <f>O390*H390</f>
        <v>0</v>
      </c>
      <c r="Q390" s="183">
        <v>0.00022</v>
      </c>
      <c r="R390" s="183">
        <f>Q390*H390</f>
        <v>0.0043219</v>
      </c>
      <c r="S390" s="183">
        <v>0</v>
      </c>
      <c r="T390" s="183">
        <f>S390*H390</f>
        <v>0</v>
      </c>
      <c r="U390" s="184" t="s">
        <v>18</v>
      </c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5" t="s">
        <v>360</v>
      </c>
      <c r="AT390" s="185" t="s">
        <v>470</v>
      </c>
      <c r="AU390" s="185" t="s">
        <v>81</v>
      </c>
      <c r="AY390" s="19" t="s">
        <v>136</v>
      </c>
      <c r="BE390" s="186">
        <f>IF(N390="základní",J390,0)</f>
        <v>0</v>
      </c>
      <c r="BF390" s="186">
        <f>IF(N390="snížená",J390,0)</f>
        <v>0</v>
      </c>
      <c r="BG390" s="186">
        <f>IF(N390="zákl. přenesená",J390,0)</f>
        <v>0</v>
      </c>
      <c r="BH390" s="186">
        <f>IF(N390="sníž. přenesená",J390,0)</f>
        <v>0</v>
      </c>
      <c r="BI390" s="186">
        <f>IF(N390="nulová",J390,0)</f>
        <v>0</v>
      </c>
      <c r="BJ390" s="19" t="s">
        <v>79</v>
      </c>
      <c r="BK390" s="186">
        <f>ROUND(I390*H390,1)</f>
        <v>0</v>
      </c>
      <c r="BL390" s="19" t="s">
        <v>259</v>
      </c>
      <c r="BM390" s="185" t="s">
        <v>594</v>
      </c>
    </row>
    <row r="391" spans="2:51" s="13" customFormat="1" ht="11.25">
      <c r="B391" s="192"/>
      <c r="C391" s="193"/>
      <c r="D391" s="194" t="s">
        <v>150</v>
      </c>
      <c r="E391" s="195" t="s">
        <v>18</v>
      </c>
      <c r="F391" s="196" t="s">
        <v>595</v>
      </c>
      <c r="G391" s="193"/>
      <c r="H391" s="197">
        <v>19.645</v>
      </c>
      <c r="I391" s="198"/>
      <c r="J391" s="193"/>
      <c r="K391" s="193"/>
      <c r="L391" s="199"/>
      <c r="M391" s="200"/>
      <c r="N391" s="201"/>
      <c r="O391" s="201"/>
      <c r="P391" s="201"/>
      <c r="Q391" s="201"/>
      <c r="R391" s="201"/>
      <c r="S391" s="201"/>
      <c r="T391" s="201"/>
      <c r="U391" s="202"/>
      <c r="AT391" s="203" t="s">
        <v>150</v>
      </c>
      <c r="AU391" s="203" t="s">
        <v>81</v>
      </c>
      <c r="AV391" s="13" t="s">
        <v>81</v>
      </c>
      <c r="AW391" s="13" t="s">
        <v>32</v>
      </c>
      <c r="AX391" s="13" t="s">
        <v>79</v>
      </c>
      <c r="AY391" s="203" t="s">
        <v>136</v>
      </c>
    </row>
    <row r="392" spans="1:65" s="2" customFormat="1" ht="24.2" customHeight="1">
      <c r="A392" s="36"/>
      <c r="B392" s="37"/>
      <c r="C392" s="174" t="s">
        <v>596</v>
      </c>
      <c r="D392" s="174" t="s">
        <v>141</v>
      </c>
      <c r="E392" s="175" t="s">
        <v>597</v>
      </c>
      <c r="F392" s="176" t="s">
        <v>598</v>
      </c>
      <c r="G392" s="177" t="s">
        <v>489</v>
      </c>
      <c r="H392" s="246"/>
      <c r="I392" s="179"/>
      <c r="J392" s="180">
        <f>ROUND(I392*H392,1)</f>
        <v>0</v>
      </c>
      <c r="K392" s="176" t="s">
        <v>145</v>
      </c>
      <c r="L392" s="41"/>
      <c r="M392" s="181" t="s">
        <v>18</v>
      </c>
      <c r="N392" s="182" t="s">
        <v>42</v>
      </c>
      <c r="O392" s="66"/>
      <c r="P392" s="183">
        <f>O392*H392</f>
        <v>0</v>
      </c>
      <c r="Q392" s="183">
        <v>0</v>
      </c>
      <c r="R392" s="183">
        <f>Q392*H392</f>
        <v>0</v>
      </c>
      <c r="S392" s="183">
        <v>0</v>
      </c>
      <c r="T392" s="183">
        <f>S392*H392</f>
        <v>0</v>
      </c>
      <c r="U392" s="184" t="s">
        <v>18</v>
      </c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5" t="s">
        <v>259</v>
      </c>
      <c r="AT392" s="185" t="s">
        <v>141</v>
      </c>
      <c r="AU392" s="185" t="s">
        <v>81</v>
      </c>
      <c r="AY392" s="19" t="s">
        <v>136</v>
      </c>
      <c r="BE392" s="186">
        <f>IF(N392="základní",J392,0)</f>
        <v>0</v>
      </c>
      <c r="BF392" s="186">
        <f>IF(N392="snížená",J392,0)</f>
        <v>0</v>
      </c>
      <c r="BG392" s="186">
        <f>IF(N392="zákl. přenesená",J392,0)</f>
        <v>0</v>
      </c>
      <c r="BH392" s="186">
        <f>IF(N392="sníž. přenesená",J392,0)</f>
        <v>0</v>
      </c>
      <c r="BI392" s="186">
        <f>IF(N392="nulová",J392,0)</f>
        <v>0</v>
      </c>
      <c r="BJ392" s="19" t="s">
        <v>79</v>
      </c>
      <c r="BK392" s="186">
        <f>ROUND(I392*H392,1)</f>
        <v>0</v>
      </c>
      <c r="BL392" s="19" t="s">
        <v>259</v>
      </c>
      <c r="BM392" s="185" t="s">
        <v>599</v>
      </c>
    </row>
    <row r="393" spans="1:47" s="2" customFormat="1" ht="11.25">
      <c r="A393" s="36"/>
      <c r="B393" s="37"/>
      <c r="C393" s="38"/>
      <c r="D393" s="187" t="s">
        <v>148</v>
      </c>
      <c r="E393" s="38"/>
      <c r="F393" s="188" t="s">
        <v>600</v>
      </c>
      <c r="G393" s="38"/>
      <c r="H393" s="38"/>
      <c r="I393" s="189"/>
      <c r="J393" s="38"/>
      <c r="K393" s="38"/>
      <c r="L393" s="41"/>
      <c r="M393" s="190"/>
      <c r="N393" s="191"/>
      <c r="O393" s="66"/>
      <c r="P393" s="66"/>
      <c r="Q393" s="66"/>
      <c r="R393" s="66"/>
      <c r="S393" s="66"/>
      <c r="T393" s="66"/>
      <c r="U393" s="67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148</v>
      </c>
      <c r="AU393" s="19" t="s">
        <v>81</v>
      </c>
    </row>
    <row r="394" spans="2:63" s="12" customFormat="1" ht="22.9" customHeight="1">
      <c r="B394" s="158"/>
      <c r="C394" s="159"/>
      <c r="D394" s="160" t="s">
        <v>70</v>
      </c>
      <c r="E394" s="172" t="s">
        <v>601</v>
      </c>
      <c r="F394" s="172" t="s">
        <v>602</v>
      </c>
      <c r="G394" s="159"/>
      <c r="H394" s="159"/>
      <c r="I394" s="162"/>
      <c r="J394" s="173">
        <f>BK394</f>
        <v>0</v>
      </c>
      <c r="K394" s="159"/>
      <c r="L394" s="164"/>
      <c r="M394" s="165"/>
      <c r="N394" s="166"/>
      <c r="O394" s="166"/>
      <c r="P394" s="167">
        <f>SUM(P395:P503)</f>
        <v>0</v>
      </c>
      <c r="Q394" s="166"/>
      <c r="R394" s="167">
        <f>SUM(R395:R503)</f>
        <v>0.14385076000000002</v>
      </c>
      <c r="S394" s="166"/>
      <c r="T394" s="167">
        <f>SUM(T395:T503)</f>
        <v>0</v>
      </c>
      <c r="U394" s="168"/>
      <c r="AR394" s="169" t="s">
        <v>81</v>
      </c>
      <c r="AT394" s="170" t="s">
        <v>70</v>
      </c>
      <c r="AU394" s="170" t="s">
        <v>79</v>
      </c>
      <c r="AY394" s="169" t="s">
        <v>136</v>
      </c>
      <c r="BK394" s="171">
        <f>SUM(BK395:BK503)</f>
        <v>0</v>
      </c>
    </row>
    <row r="395" spans="1:65" s="2" customFormat="1" ht="16.5" customHeight="1">
      <c r="A395" s="36"/>
      <c r="B395" s="37"/>
      <c r="C395" s="174" t="s">
        <v>603</v>
      </c>
      <c r="D395" s="174" t="s">
        <v>141</v>
      </c>
      <c r="E395" s="175" t="s">
        <v>604</v>
      </c>
      <c r="F395" s="176" t="s">
        <v>605</v>
      </c>
      <c r="G395" s="177" t="s">
        <v>144</v>
      </c>
      <c r="H395" s="178">
        <v>243.089</v>
      </c>
      <c r="I395" s="179"/>
      <c r="J395" s="180">
        <f>ROUND(I395*H395,1)</f>
        <v>0</v>
      </c>
      <c r="K395" s="176" t="s">
        <v>145</v>
      </c>
      <c r="L395" s="41"/>
      <c r="M395" s="181" t="s">
        <v>18</v>
      </c>
      <c r="N395" s="182" t="s">
        <v>42</v>
      </c>
      <c r="O395" s="66"/>
      <c r="P395" s="183">
        <f>O395*H395</f>
        <v>0</v>
      </c>
      <c r="Q395" s="183">
        <v>6E-05</v>
      </c>
      <c r="R395" s="183">
        <f>Q395*H395</f>
        <v>0.01458534</v>
      </c>
      <c r="S395" s="183">
        <v>0</v>
      </c>
      <c r="T395" s="183">
        <f>S395*H395</f>
        <v>0</v>
      </c>
      <c r="U395" s="184" t="s">
        <v>18</v>
      </c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5" t="s">
        <v>259</v>
      </c>
      <c r="AT395" s="185" t="s">
        <v>141</v>
      </c>
      <c r="AU395" s="185" t="s">
        <v>81</v>
      </c>
      <c r="AY395" s="19" t="s">
        <v>136</v>
      </c>
      <c r="BE395" s="186">
        <f>IF(N395="základní",J395,0)</f>
        <v>0</v>
      </c>
      <c r="BF395" s="186">
        <f>IF(N395="snížená",J395,0)</f>
        <v>0</v>
      </c>
      <c r="BG395" s="186">
        <f>IF(N395="zákl. přenesená",J395,0)</f>
        <v>0</v>
      </c>
      <c r="BH395" s="186">
        <f>IF(N395="sníž. přenesená",J395,0)</f>
        <v>0</v>
      </c>
      <c r="BI395" s="186">
        <f>IF(N395="nulová",J395,0)</f>
        <v>0</v>
      </c>
      <c r="BJ395" s="19" t="s">
        <v>79</v>
      </c>
      <c r="BK395" s="186">
        <f>ROUND(I395*H395,1)</f>
        <v>0</v>
      </c>
      <c r="BL395" s="19" t="s">
        <v>259</v>
      </c>
      <c r="BM395" s="185" t="s">
        <v>606</v>
      </c>
    </row>
    <row r="396" spans="1:47" s="2" customFormat="1" ht="11.25">
      <c r="A396" s="36"/>
      <c r="B396" s="37"/>
      <c r="C396" s="38"/>
      <c r="D396" s="187" t="s">
        <v>148</v>
      </c>
      <c r="E396" s="38"/>
      <c r="F396" s="188" t="s">
        <v>607</v>
      </c>
      <c r="G396" s="38"/>
      <c r="H396" s="38"/>
      <c r="I396" s="189"/>
      <c r="J396" s="38"/>
      <c r="K396" s="38"/>
      <c r="L396" s="41"/>
      <c r="M396" s="190"/>
      <c r="N396" s="191"/>
      <c r="O396" s="66"/>
      <c r="P396" s="66"/>
      <c r="Q396" s="66"/>
      <c r="R396" s="66"/>
      <c r="S396" s="66"/>
      <c r="T396" s="66"/>
      <c r="U396" s="67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148</v>
      </c>
      <c r="AU396" s="19" t="s">
        <v>81</v>
      </c>
    </row>
    <row r="397" spans="2:51" s="13" customFormat="1" ht="11.25">
      <c r="B397" s="192"/>
      <c r="C397" s="193"/>
      <c r="D397" s="194" t="s">
        <v>150</v>
      </c>
      <c r="E397" s="195" t="s">
        <v>18</v>
      </c>
      <c r="F397" s="196" t="s">
        <v>608</v>
      </c>
      <c r="G397" s="193"/>
      <c r="H397" s="197">
        <v>43.529</v>
      </c>
      <c r="I397" s="198"/>
      <c r="J397" s="193"/>
      <c r="K397" s="193"/>
      <c r="L397" s="199"/>
      <c r="M397" s="200"/>
      <c r="N397" s="201"/>
      <c r="O397" s="201"/>
      <c r="P397" s="201"/>
      <c r="Q397" s="201"/>
      <c r="R397" s="201"/>
      <c r="S397" s="201"/>
      <c r="T397" s="201"/>
      <c r="U397" s="202"/>
      <c r="AT397" s="203" t="s">
        <v>150</v>
      </c>
      <c r="AU397" s="203" t="s">
        <v>81</v>
      </c>
      <c r="AV397" s="13" t="s">
        <v>81</v>
      </c>
      <c r="AW397" s="13" t="s">
        <v>32</v>
      </c>
      <c r="AX397" s="13" t="s">
        <v>71</v>
      </c>
      <c r="AY397" s="203" t="s">
        <v>136</v>
      </c>
    </row>
    <row r="398" spans="2:51" s="13" customFormat="1" ht="11.25">
      <c r="B398" s="192"/>
      <c r="C398" s="193"/>
      <c r="D398" s="194" t="s">
        <v>150</v>
      </c>
      <c r="E398" s="195" t="s">
        <v>18</v>
      </c>
      <c r="F398" s="196" t="s">
        <v>609</v>
      </c>
      <c r="G398" s="193"/>
      <c r="H398" s="197">
        <v>19.323</v>
      </c>
      <c r="I398" s="198"/>
      <c r="J398" s="193"/>
      <c r="K398" s="193"/>
      <c r="L398" s="199"/>
      <c r="M398" s="200"/>
      <c r="N398" s="201"/>
      <c r="O398" s="201"/>
      <c r="P398" s="201"/>
      <c r="Q398" s="201"/>
      <c r="R398" s="201"/>
      <c r="S398" s="201"/>
      <c r="T398" s="201"/>
      <c r="U398" s="202"/>
      <c r="AT398" s="203" t="s">
        <v>150</v>
      </c>
      <c r="AU398" s="203" t="s">
        <v>81</v>
      </c>
      <c r="AV398" s="13" t="s">
        <v>81</v>
      </c>
      <c r="AW398" s="13" t="s">
        <v>32</v>
      </c>
      <c r="AX398" s="13" t="s">
        <v>71</v>
      </c>
      <c r="AY398" s="203" t="s">
        <v>136</v>
      </c>
    </row>
    <row r="399" spans="2:51" s="15" customFormat="1" ht="11.25">
      <c r="B399" s="215"/>
      <c r="C399" s="216"/>
      <c r="D399" s="194" t="s">
        <v>150</v>
      </c>
      <c r="E399" s="217" t="s">
        <v>18</v>
      </c>
      <c r="F399" s="218" t="s">
        <v>610</v>
      </c>
      <c r="G399" s="216"/>
      <c r="H399" s="219">
        <v>62.852000000000004</v>
      </c>
      <c r="I399" s="220"/>
      <c r="J399" s="216"/>
      <c r="K399" s="216"/>
      <c r="L399" s="221"/>
      <c r="M399" s="222"/>
      <c r="N399" s="223"/>
      <c r="O399" s="223"/>
      <c r="P399" s="223"/>
      <c r="Q399" s="223"/>
      <c r="R399" s="223"/>
      <c r="S399" s="223"/>
      <c r="T399" s="223"/>
      <c r="U399" s="224"/>
      <c r="AT399" s="225" t="s">
        <v>150</v>
      </c>
      <c r="AU399" s="225" t="s">
        <v>81</v>
      </c>
      <c r="AV399" s="15" t="s">
        <v>137</v>
      </c>
      <c r="AW399" s="15" t="s">
        <v>32</v>
      </c>
      <c r="AX399" s="15" t="s">
        <v>71</v>
      </c>
      <c r="AY399" s="225" t="s">
        <v>136</v>
      </c>
    </row>
    <row r="400" spans="2:51" s="13" customFormat="1" ht="11.25">
      <c r="B400" s="192"/>
      <c r="C400" s="193"/>
      <c r="D400" s="194" t="s">
        <v>150</v>
      </c>
      <c r="E400" s="195" t="s">
        <v>18</v>
      </c>
      <c r="F400" s="196" t="s">
        <v>317</v>
      </c>
      <c r="G400" s="193"/>
      <c r="H400" s="197">
        <v>153.89</v>
      </c>
      <c r="I400" s="198"/>
      <c r="J400" s="193"/>
      <c r="K400" s="193"/>
      <c r="L400" s="199"/>
      <c r="M400" s="200"/>
      <c r="N400" s="201"/>
      <c r="O400" s="201"/>
      <c r="P400" s="201"/>
      <c r="Q400" s="201"/>
      <c r="R400" s="201"/>
      <c r="S400" s="201"/>
      <c r="T400" s="201"/>
      <c r="U400" s="202"/>
      <c r="AT400" s="203" t="s">
        <v>150</v>
      </c>
      <c r="AU400" s="203" t="s">
        <v>81</v>
      </c>
      <c r="AV400" s="13" t="s">
        <v>81</v>
      </c>
      <c r="AW400" s="13" t="s">
        <v>32</v>
      </c>
      <c r="AX400" s="13" t="s">
        <v>71</v>
      </c>
      <c r="AY400" s="203" t="s">
        <v>136</v>
      </c>
    </row>
    <row r="401" spans="2:51" s="13" customFormat="1" ht="11.25">
      <c r="B401" s="192"/>
      <c r="C401" s="193"/>
      <c r="D401" s="194" t="s">
        <v>150</v>
      </c>
      <c r="E401" s="195" t="s">
        <v>18</v>
      </c>
      <c r="F401" s="196" t="s">
        <v>611</v>
      </c>
      <c r="G401" s="193"/>
      <c r="H401" s="197">
        <v>26.347</v>
      </c>
      <c r="I401" s="198"/>
      <c r="J401" s="193"/>
      <c r="K401" s="193"/>
      <c r="L401" s="199"/>
      <c r="M401" s="200"/>
      <c r="N401" s="201"/>
      <c r="O401" s="201"/>
      <c r="P401" s="201"/>
      <c r="Q401" s="201"/>
      <c r="R401" s="201"/>
      <c r="S401" s="201"/>
      <c r="T401" s="201"/>
      <c r="U401" s="202"/>
      <c r="AT401" s="203" t="s">
        <v>150</v>
      </c>
      <c r="AU401" s="203" t="s">
        <v>81</v>
      </c>
      <c r="AV401" s="13" t="s">
        <v>81</v>
      </c>
      <c r="AW401" s="13" t="s">
        <v>32</v>
      </c>
      <c r="AX401" s="13" t="s">
        <v>71</v>
      </c>
      <c r="AY401" s="203" t="s">
        <v>136</v>
      </c>
    </row>
    <row r="402" spans="2:51" s="15" customFormat="1" ht="11.25">
      <c r="B402" s="215"/>
      <c r="C402" s="216"/>
      <c r="D402" s="194" t="s">
        <v>150</v>
      </c>
      <c r="E402" s="217" t="s">
        <v>18</v>
      </c>
      <c r="F402" s="218" t="s">
        <v>612</v>
      </c>
      <c r="G402" s="216"/>
      <c r="H402" s="219">
        <v>180.237</v>
      </c>
      <c r="I402" s="220"/>
      <c r="J402" s="216"/>
      <c r="K402" s="216"/>
      <c r="L402" s="221"/>
      <c r="M402" s="222"/>
      <c r="N402" s="223"/>
      <c r="O402" s="223"/>
      <c r="P402" s="223"/>
      <c r="Q402" s="223"/>
      <c r="R402" s="223"/>
      <c r="S402" s="223"/>
      <c r="T402" s="223"/>
      <c r="U402" s="224"/>
      <c r="AT402" s="225" t="s">
        <v>150</v>
      </c>
      <c r="AU402" s="225" t="s">
        <v>81</v>
      </c>
      <c r="AV402" s="15" t="s">
        <v>137</v>
      </c>
      <c r="AW402" s="15" t="s">
        <v>32</v>
      </c>
      <c r="AX402" s="15" t="s">
        <v>71</v>
      </c>
      <c r="AY402" s="225" t="s">
        <v>136</v>
      </c>
    </row>
    <row r="403" spans="2:51" s="14" customFormat="1" ht="11.25">
      <c r="B403" s="204"/>
      <c r="C403" s="205"/>
      <c r="D403" s="194" t="s">
        <v>150</v>
      </c>
      <c r="E403" s="206" t="s">
        <v>18</v>
      </c>
      <c r="F403" s="207" t="s">
        <v>613</v>
      </c>
      <c r="G403" s="205"/>
      <c r="H403" s="208">
        <v>243.089</v>
      </c>
      <c r="I403" s="209"/>
      <c r="J403" s="205"/>
      <c r="K403" s="205"/>
      <c r="L403" s="210"/>
      <c r="M403" s="211"/>
      <c r="N403" s="212"/>
      <c r="O403" s="212"/>
      <c r="P403" s="212"/>
      <c r="Q403" s="212"/>
      <c r="R403" s="212"/>
      <c r="S403" s="212"/>
      <c r="T403" s="212"/>
      <c r="U403" s="213"/>
      <c r="AT403" s="214" t="s">
        <v>150</v>
      </c>
      <c r="AU403" s="214" t="s">
        <v>81</v>
      </c>
      <c r="AV403" s="14" t="s">
        <v>146</v>
      </c>
      <c r="AW403" s="14" t="s">
        <v>32</v>
      </c>
      <c r="AX403" s="14" t="s">
        <v>79</v>
      </c>
      <c r="AY403" s="214" t="s">
        <v>136</v>
      </c>
    </row>
    <row r="404" spans="1:65" s="2" customFormat="1" ht="16.5" customHeight="1">
      <c r="A404" s="36"/>
      <c r="B404" s="37"/>
      <c r="C404" s="174" t="s">
        <v>614</v>
      </c>
      <c r="D404" s="174" t="s">
        <v>141</v>
      </c>
      <c r="E404" s="175" t="s">
        <v>615</v>
      </c>
      <c r="F404" s="176" t="s">
        <v>616</v>
      </c>
      <c r="G404" s="177" t="s">
        <v>144</v>
      </c>
      <c r="H404" s="178">
        <v>243.089</v>
      </c>
      <c r="I404" s="179"/>
      <c r="J404" s="180">
        <f>ROUND(I404*H404,1)</f>
        <v>0</v>
      </c>
      <c r="K404" s="176" t="s">
        <v>145</v>
      </c>
      <c r="L404" s="41"/>
      <c r="M404" s="181" t="s">
        <v>18</v>
      </c>
      <c r="N404" s="182" t="s">
        <v>42</v>
      </c>
      <c r="O404" s="66"/>
      <c r="P404" s="183">
        <f>O404*H404</f>
        <v>0</v>
      </c>
      <c r="Q404" s="183">
        <v>0</v>
      </c>
      <c r="R404" s="183">
        <f>Q404*H404</f>
        <v>0</v>
      </c>
      <c r="S404" s="183">
        <v>0</v>
      </c>
      <c r="T404" s="183">
        <f>S404*H404</f>
        <v>0</v>
      </c>
      <c r="U404" s="184" t="s">
        <v>18</v>
      </c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5" t="s">
        <v>259</v>
      </c>
      <c r="AT404" s="185" t="s">
        <v>141</v>
      </c>
      <c r="AU404" s="185" t="s">
        <v>81</v>
      </c>
      <c r="AY404" s="19" t="s">
        <v>136</v>
      </c>
      <c r="BE404" s="186">
        <f>IF(N404="základní",J404,0)</f>
        <v>0</v>
      </c>
      <c r="BF404" s="186">
        <f>IF(N404="snížená",J404,0)</f>
        <v>0</v>
      </c>
      <c r="BG404" s="186">
        <f>IF(N404="zákl. přenesená",J404,0)</f>
        <v>0</v>
      </c>
      <c r="BH404" s="186">
        <f>IF(N404="sníž. přenesená",J404,0)</f>
        <v>0</v>
      </c>
      <c r="BI404" s="186">
        <f>IF(N404="nulová",J404,0)</f>
        <v>0</v>
      </c>
      <c r="BJ404" s="19" t="s">
        <v>79</v>
      </c>
      <c r="BK404" s="186">
        <f>ROUND(I404*H404,1)</f>
        <v>0</v>
      </c>
      <c r="BL404" s="19" t="s">
        <v>259</v>
      </c>
      <c r="BM404" s="185" t="s">
        <v>617</v>
      </c>
    </row>
    <row r="405" spans="1:47" s="2" customFormat="1" ht="11.25">
      <c r="A405" s="36"/>
      <c r="B405" s="37"/>
      <c r="C405" s="38"/>
      <c r="D405" s="187" t="s">
        <v>148</v>
      </c>
      <c r="E405" s="38"/>
      <c r="F405" s="188" t="s">
        <v>618</v>
      </c>
      <c r="G405" s="38"/>
      <c r="H405" s="38"/>
      <c r="I405" s="189"/>
      <c r="J405" s="38"/>
      <c r="K405" s="38"/>
      <c r="L405" s="41"/>
      <c r="M405" s="190"/>
      <c r="N405" s="191"/>
      <c r="O405" s="66"/>
      <c r="P405" s="66"/>
      <c r="Q405" s="66"/>
      <c r="R405" s="66"/>
      <c r="S405" s="66"/>
      <c r="T405" s="66"/>
      <c r="U405" s="67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148</v>
      </c>
      <c r="AU405" s="19" t="s">
        <v>81</v>
      </c>
    </row>
    <row r="406" spans="2:51" s="13" customFormat="1" ht="11.25">
      <c r="B406" s="192"/>
      <c r="C406" s="193"/>
      <c r="D406" s="194" t="s">
        <v>150</v>
      </c>
      <c r="E406" s="195" t="s">
        <v>18</v>
      </c>
      <c r="F406" s="196" t="s">
        <v>608</v>
      </c>
      <c r="G406" s="193"/>
      <c r="H406" s="197">
        <v>43.529</v>
      </c>
      <c r="I406" s="198"/>
      <c r="J406" s="193"/>
      <c r="K406" s="193"/>
      <c r="L406" s="199"/>
      <c r="M406" s="200"/>
      <c r="N406" s="201"/>
      <c r="O406" s="201"/>
      <c r="P406" s="201"/>
      <c r="Q406" s="201"/>
      <c r="R406" s="201"/>
      <c r="S406" s="201"/>
      <c r="T406" s="201"/>
      <c r="U406" s="202"/>
      <c r="AT406" s="203" t="s">
        <v>150</v>
      </c>
      <c r="AU406" s="203" t="s">
        <v>81</v>
      </c>
      <c r="AV406" s="13" t="s">
        <v>81</v>
      </c>
      <c r="AW406" s="13" t="s">
        <v>32</v>
      </c>
      <c r="AX406" s="13" t="s">
        <v>71</v>
      </c>
      <c r="AY406" s="203" t="s">
        <v>136</v>
      </c>
    </row>
    <row r="407" spans="2:51" s="13" customFormat="1" ht="11.25">
      <c r="B407" s="192"/>
      <c r="C407" s="193"/>
      <c r="D407" s="194" t="s">
        <v>150</v>
      </c>
      <c r="E407" s="195" t="s">
        <v>18</v>
      </c>
      <c r="F407" s="196" t="s">
        <v>609</v>
      </c>
      <c r="G407" s="193"/>
      <c r="H407" s="197">
        <v>19.323</v>
      </c>
      <c r="I407" s="198"/>
      <c r="J407" s="193"/>
      <c r="K407" s="193"/>
      <c r="L407" s="199"/>
      <c r="M407" s="200"/>
      <c r="N407" s="201"/>
      <c r="O407" s="201"/>
      <c r="P407" s="201"/>
      <c r="Q407" s="201"/>
      <c r="R407" s="201"/>
      <c r="S407" s="201"/>
      <c r="T407" s="201"/>
      <c r="U407" s="202"/>
      <c r="AT407" s="203" t="s">
        <v>150</v>
      </c>
      <c r="AU407" s="203" t="s">
        <v>81</v>
      </c>
      <c r="AV407" s="13" t="s">
        <v>81</v>
      </c>
      <c r="AW407" s="13" t="s">
        <v>32</v>
      </c>
      <c r="AX407" s="13" t="s">
        <v>71</v>
      </c>
      <c r="AY407" s="203" t="s">
        <v>136</v>
      </c>
    </row>
    <row r="408" spans="2:51" s="15" customFormat="1" ht="11.25">
      <c r="B408" s="215"/>
      <c r="C408" s="216"/>
      <c r="D408" s="194" t="s">
        <v>150</v>
      </c>
      <c r="E408" s="217" t="s">
        <v>18</v>
      </c>
      <c r="F408" s="218" t="s">
        <v>610</v>
      </c>
      <c r="G408" s="216"/>
      <c r="H408" s="219">
        <v>62.852000000000004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3"/>
      <c r="U408" s="224"/>
      <c r="AT408" s="225" t="s">
        <v>150</v>
      </c>
      <c r="AU408" s="225" t="s">
        <v>81</v>
      </c>
      <c r="AV408" s="15" t="s">
        <v>137</v>
      </c>
      <c r="AW408" s="15" t="s">
        <v>32</v>
      </c>
      <c r="AX408" s="15" t="s">
        <v>71</v>
      </c>
      <c r="AY408" s="225" t="s">
        <v>136</v>
      </c>
    </row>
    <row r="409" spans="2:51" s="13" customFormat="1" ht="11.25">
      <c r="B409" s="192"/>
      <c r="C409" s="193"/>
      <c r="D409" s="194" t="s">
        <v>150</v>
      </c>
      <c r="E409" s="195" t="s">
        <v>18</v>
      </c>
      <c r="F409" s="196" t="s">
        <v>317</v>
      </c>
      <c r="G409" s="193"/>
      <c r="H409" s="197">
        <v>153.89</v>
      </c>
      <c r="I409" s="198"/>
      <c r="J409" s="193"/>
      <c r="K409" s="193"/>
      <c r="L409" s="199"/>
      <c r="M409" s="200"/>
      <c r="N409" s="201"/>
      <c r="O409" s="201"/>
      <c r="P409" s="201"/>
      <c r="Q409" s="201"/>
      <c r="R409" s="201"/>
      <c r="S409" s="201"/>
      <c r="T409" s="201"/>
      <c r="U409" s="202"/>
      <c r="AT409" s="203" t="s">
        <v>150</v>
      </c>
      <c r="AU409" s="203" t="s">
        <v>81</v>
      </c>
      <c r="AV409" s="13" t="s">
        <v>81</v>
      </c>
      <c r="AW409" s="13" t="s">
        <v>32</v>
      </c>
      <c r="AX409" s="13" t="s">
        <v>71</v>
      </c>
      <c r="AY409" s="203" t="s">
        <v>136</v>
      </c>
    </row>
    <row r="410" spans="2:51" s="13" customFormat="1" ht="11.25">
      <c r="B410" s="192"/>
      <c r="C410" s="193"/>
      <c r="D410" s="194" t="s">
        <v>150</v>
      </c>
      <c r="E410" s="195" t="s">
        <v>18</v>
      </c>
      <c r="F410" s="196" t="s">
        <v>611</v>
      </c>
      <c r="G410" s="193"/>
      <c r="H410" s="197">
        <v>26.347</v>
      </c>
      <c r="I410" s="198"/>
      <c r="J410" s="193"/>
      <c r="K410" s="193"/>
      <c r="L410" s="199"/>
      <c r="M410" s="200"/>
      <c r="N410" s="201"/>
      <c r="O410" s="201"/>
      <c r="P410" s="201"/>
      <c r="Q410" s="201"/>
      <c r="R410" s="201"/>
      <c r="S410" s="201"/>
      <c r="T410" s="201"/>
      <c r="U410" s="202"/>
      <c r="AT410" s="203" t="s">
        <v>150</v>
      </c>
      <c r="AU410" s="203" t="s">
        <v>81</v>
      </c>
      <c r="AV410" s="13" t="s">
        <v>81</v>
      </c>
      <c r="AW410" s="13" t="s">
        <v>32</v>
      </c>
      <c r="AX410" s="13" t="s">
        <v>71</v>
      </c>
      <c r="AY410" s="203" t="s">
        <v>136</v>
      </c>
    </row>
    <row r="411" spans="2:51" s="15" customFormat="1" ht="11.25">
      <c r="B411" s="215"/>
      <c r="C411" s="216"/>
      <c r="D411" s="194" t="s">
        <v>150</v>
      </c>
      <c r="E411" s="217" t="s">
        <v>18</v>
      </c>
      <c r="F411" s="218" t="s">
        <v>612</v>
      </c>
      <c r="G411" s="216"/>
      <c r="H411" s="219">
        <v>180.237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3"/>
      <c r="U411" s="224"/>
      <c r="AT411" s="225" t="s">
        <v>150</v>
      </c>
      <c r="AU411" s="225" t="s">
        <v>81</v>
      </c>
      <c r="AV411" s="15" t="s">
        <v>137</v>
      </c>
      <c r="AW411" s="15" t="s">
        <v>32</v>
      </c>
      <c r="AX411" s="15" t="s">
        <v>71</v>
      </c>
      <c r="AY411" s="225" t="s">
        <v>136</v>
      </c>
    </row>
    <row r="412" spans="2:51" s="14" customFormat="1" ht="11.25">
      <c r="B412" s="204"/>
      <c r="C412" s="205"/>
      <c r="D412" s="194" t="s">
        <v>150</v>
      </c>
      <c r="E412" s="206" t="s">
        <v>18</v>
      </c>
      <c r="F412" s="207" t="s">
        <v>613</v>
      </c>
      <c r="G412" s="205"/>
      <c r="H412" s="208">
        <v>243.089</v>
      </c>
      <c r="I412" s="209"/>
      <c r="J412" s="205"/>
      <c r="K412" s="205"/>
      <c r="L412" s="210"/>
      <c r="M412" s="211"/>
      <c r="N412" s="212"/>
      <c r="O412" s="212"/>
      <c r="P412" s="212"/>
      <c r="Q412" s="212"/>
      <c r="R412" s="212"/>
      <c r="S412" s="212"/>
      <c r="T412" s="212"/>
      <c r="U412" s="213"/>
      <c r="AT412" s="214" t="s">
        <v>150</v>
      </c>
      <c r="AU412" s="214" t="s">
        <v>81</v>
      </c>
      <c r="AV412" s="14" t="s">
        <v>146</v>
      </c>
      <c r="AW412" s="14" t="s">
        <v>32</v>
      </c>
      <c r="AX412" s="14" t="s">
        <v>79</v>
      </c>
      <c r="AY412" s="214" t="s">
        <v>136</v>
      </c>
    </row>
    <row r="413" spans="1:65" s="2" customFormat="1" ht="16.5" customHeight="1">
      <c r="A413" s="36"/>
      <c r="B413" s="37"/>
      <c r="C413" s="174" t="s">
        <v>619</v>
      </c>
      <c r="D413" s="174" t="s">
        <v>141</v>
      </c>
      <c r="E413" s="175" t="s">
        <v>620</v>
      </c>
      <c r="F413" s="176" t="s">
        <v>621</v>
      </c>
      <c r="G413" s="177" t="s">
        <v>144</v>
      </c>
      <c r="H413" s="178">
        <v>243.089</v>
      </c>
      <c r="I413" s="179"/>
      <c r="J413" s="180">
        <f>ROUND(I413*H413,1)</f>
        <v>0</v>
      </c>
      <c r="K413" s="176" t="s">
        <v>145</v>
      </c>
      <c r="L413" s="41"/>
      <c r="M413" s="181" t="s">
        <v>18</v>
      </c>
      <c r="N413" s="182" t="s">
        <v>42</v>
      </c>
      <c r="O413" s="66"/>
      <c r="P413" s="183">
        <f>O413*H413</f>
        <v>0</v>
      </c>
      <c r="Q413" s="183">
        <v>0.00013</v>
      </c>
      <c r="R413" s="183">
        <f>Q413*H413</f>
        <v>0.031601569999999995</v>
      </c>
      <c r="S413" s="183">
        <v>0</v>
      </c>
      <c r="T413" s="183">
        <f>S413*H413</f>
        <v>0</v>
      </c>
      <c r="U413" s="184" t="s">
        <v>18</v>
      </c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5" t="s">
        <v>259</v>
      </c>
      <c r="AT413" s="185" t="s">
        <v>141</v>
      </c>
      <c r="AU413" s="185" t="s">
        <v>81</v>
      </c>
      <c r="AY413" s="19" t="s">
        <v>136</v>
      </c>
      <c r="BE413" s="186">
        <f>IF(N413="základní",J413,0)</f>
        <v>0</v>
      </c>
      <c r="BF413" s="186">
        <f>IF(N413="snížená",J413,0)</f>
        <v>0</v>
      </c>
      <c r="BG413" s="186">
        <f>IF(N413="zákl. přenesená",J413,0)</f>
        <v>0</v>
      </c>
      <c r="BH413" s="186">
        <f>IF(N413="sníž. přenesená",J413,0)</f>
        <v>0</v>
      </c>
      <c r="BI413" s="186">
        <f>IF(N413="nulová",J413,0)</f>
        <v>0</v>
      </c>
      <c r="BJ413" s="19" t="s">
        <v>79</v>
      </c>
      <c r="BK413" s="186">
        <f>ROUND(I413*H413,1)</f>
        <v>0</v>
      </c>
      <c r="BL413" s="19" t="s">
        <v>259</v>
      </c>
      <c r="BM413" s="185" t="s">
        <v>622</v>
      </c>
    </row>
    <row r="414" spans="1:47" s="2" customFormat="1" ht="11.25">
      <c r="A414" s="36"/>
      <c r="B414" s="37"/>
      <c r="C414" s="38"/>
      <c r="D414" s="187" t="s">
        <v>148</v>
      </c>
      <c r="E414" s="38"/>
      <c r="F414" s="188" t="s">
        <v>623</v>
      </c>
      <c r="G414" s="38"/>
      <c r="H414" s="38"/>
      <c r="I414" s="189"/>
      <c r="J414" s="38"/>
      <c r="K414" s="38"/>
      <c r="L414" s="41"/>
      <c r="M414" s="190"/>
      <c r="N414" s="191"/>
      <c r="O414" s="66"/>
      <c r="P414" s="66"/>
      <c r="Q414" s="66"/>
      <c r="R414" s="66"/>
      <c r="S414" s="66"/>
      <c r="T414" s="66"/>
      <c r="U414" s="67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9" t="s">
        <v>148</v>
      </c>
      <c r="AU414" s="19" t="s">
        <v>81</v>
      </c>
    </row>
    <row r="415" spans="2:51" s="13" customFormat="1" ht="11.25">
      <c r="B415" s="192"/>
      <c r="C415" s="193"/>
      <c r="D415" s="194" t="s">
        <v>150</v>
      </c>
      <c r="E415" s="195" t="s">
        <v>18</v>
      </c>
      <c r="F415" s="196" t="s">
        <v>608</v>
      </c>
      <c r="G415" s="193"/>
      <c r="H415" s="197">
        <v>43.529</v>
      </c>
      <c r="I415" s="198"/>
      <c r="J415" s="193"/>
      <c r="K415" s="193"/>
      <c r="L415" s="199"/>
      <c r="M415" s="200"/>
      <c r="N415" s="201"/>
      <c r="O415" s="201"/>
      <c r="P415" s="201"/>
      <c r="Q415" s="201"/>
      <c r="R415" s="201"/>
      <c r="S415" s="201"/>
      <c r="T415" s="201"/>
      <c r="U415" s="202"/>
      <c r="AT415" s="203" t="s">
        <v>150</v>
      </c>
      <c r="AU415" s="203" t="s">
        <v>81</v>
      </c>
      <c r="AV415" s="13" t="s">
        <v>81</v>
      </c>
      <c r="AW415" s="13" t="s">
        <v>32</v>
      </c>
      <c r="AX415" s="13" t="s">
        <v>71</v>
      </c>
      <c r="AY415" s="203" t="s">
        <v>136</v>
      </c>
    </row>
    <row r="416" spans="2:51" s="13" customFormat="1" ht="11.25">
      <c r="B416" s="192"/>
      <c r="C416" s="193"/>
      <c r="D416" s="194" t="s">
        <v>150</v>
      </c>
      <c r="E416" s="195" t="s">
        <v>18</v>
      </c>
      <c r="F416" s="196" t="s">
        <v>609</v>
      </c>
      <c r="G416" s="193"/>
      <c r="H416" s="197">
        <v>19.323</v>
      </c>
      <c r="I416" s="198"/>
      <c r="J416" s="193"/>
      <c r="K416" s="193"/>
      <c r="L416" s="199"/>
      <c r="M416" s="200"/>
      <c r="N416" s="201"/>
      <c r="O416" s="201"/>
      <c r="P416" s="201"/>
      <c r="Q416" s="201"/>
      <c r="R416" s="201"/>
      <c r="S416" s="201"/>
      <c r="T416" s="201"/>
      <c r="U416" s="202"/>
      <c r="AT416" s="203" t="s">
        <v>150</v>
      </c>
      <c r="AU416" s="203" t="s">
        <v>81</v>
      </c>
      <c r="AV416" s="13" t="s">
        <v>81</v>
      </c>
      <c r="AW416" s="13" t="s">
        <v>32</v>
      </c>
      <c r="AX416" s="13" t="s">
        <v>71</v>
      </c>
      <c r="AY416" s="203" t="s">
        <v>136</v>
      </c>
    </row>
    <row r="417" spans="2:51" s="15" customFormat="1" ht="11.25">
      <c r="B417" s="215"/>
      <c r="C417" s="216"/>
      <c r="D417" s="194" t="s">
        <v>150</v>
      </c>
      <c r="E417" s="217" t="s">
        <v>18</v>
      </c>
      <c r="F417" s="218" t="s">
        <v>610</v>
      </c>
      <c r="G417" s="216"/>
      <c r="H417" s="219">
        <v>62.852000000000004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3"/>
      <c r="U417" s="224"/>
      <c r="AT417" s="225" t="s">
        <v>150</v>
      </c>
      <c r="AU417" s="225" t="s">
        <v>81</v>
      </c>
      <c r="AV417" s="15" t="s">
        <v>137</v>
      </c>
      <c r="AW417" s="15" t="s">
        <v>32</v>
      </c>
      <c r="AX417" s="15" t="s">
        <v>71</v>
      </c>
      <c r="AY417" s="225" t="s">
        <v>136</v>
      </c>
    </row>
    <row r="418" spans="2:51" s="13" customFormat="1" ht="11.25">
      <c r="B418" s="192"/>
      <c r="C418" s="193"/>
      <c r="D418" s="194" t="s">
        <v>150</v>
      </c>
      <c r="E418" s="195" t="s">
        <v>18</v>
      </c>
      <c r="F418" s="196" t="s">
        <v>317</v>
      </c>
      <c r="G418" s="193"/>
      <c r="H418" s="197">
        <v>153.89</v>
      </c>
      <c r="I418" s="198"/>
      <c r="J418" s="193"/>
      <c r="K418" s="193"/>
      <c r="L418" s="199"/>
      <c r="M418" s="200"/>
      <c r="N418" s="201"/>
      <c r="O418" s="201"/>
      <c r="P418" s="201"/>
      <c r="Q418" s="201"/>
      <c r="R418" s="201"/>
      <c r="S418" s="201"/>
      <c r="T418" s="201"/>
      <c r="U418" s="202"/>
      <c r="AT418" s="203" t="s">
        <v>150</v>
      </c>
      <c r="AU418" s="203" t="s">
        <v>81</v>
      </c>
      <c r="AV418" s="13" t="s">
        <v>81</v>
      </c>
      <c r="AW418" s="13" t="s">
        <v>32</v>
      </c>
      <c r="AX418" s="13" t="s">
        <v>71</v>
      </c>
      <c r="AY418" s="203" t="s">
        <v>136</v>
      </c>
    </row>
    <row r="419" spans="2:51" s="13" customFormat="1" ht="11.25">
      <c r="B419" s="192"/>
      <c r="C419" s="193"/>
      <c r="D419" s="194" t="s">
        <v>150</v>
      </c>
      <c r="E419" s="195" t="s">
        <v>18</v>
      </c>
      <c r="F419" s="196" t="s">
        <v>611</v>
      </c>
      <c r="G419" s="193"/>
      <c r="H419" s="197">
        <v>26.347</v>
      </c>
      <c r="I419" s="198"/>
      <c r="J419" s="193"/>
      <c r="K419" s="193"/>
      <c r="L419" s="199"/>
      <c r="M419" s="200"/>
      <c r="N419" s="201"/>
      <c r="O419" s="201"/>
      <c r="P419" s="201"/>
      <c r="Q419" s="201"/>
      <c r="R419" s="201"/>
      <c r="S419" s="201"/>
      <c r="T419" s="201"/>
      <c r="U419" s="202"/>
      <c r="AT419" s="203" t="s">
        <v>150</v>
      </c>
      <c r="AU419" s="203" t="s">
        <v>81</v>
      </c>
      <c r="AV419" s="13" t="s">
        <v>81</v>
      </c>
      <c r="AW419" s="13" t="s">
        <v>32</v>
      </c>
      <c r="AX419" s="13" t="s">
        <v>71</v>
      </c>
      <c r="AY419" s="203" t="s">
        <v>136</v>
      </c>
    </row>
    <row r="420" spans="2:51" s="15" customFormat="1" ht="11.25">
      <c r="B420" s="215"/>
      <c r="C420" s="216"/>
      <c r="D420" s="194" t="s">
        <v>150</v>
      </c>
      <c r="E420" s="217" t="s">
        <v>18</v>
      </c>
      <c r="F420" s="218" t="s">
        <v>612</v>
      </c>
      <c r="G420" s="216"/>
      <c r="H420" s="219">
        <v>180.237</v>
      </c>
      <c r="I420" s="220"/>
      <c r="J420" s="216"/>
      <c r="K420" s="216"/>
      <c r="L420" s="221"/>
      <c r="M420" s="222"/>
      <c r="N420" s="223"/>
      <c r="O420" s="223"/>
      <c r="P420" s="223"/>
      <c r="Q420" s="223"/>
      <c r="R420" s="223"/>
      <c r="S420" s="223"/>
      <c r="T420" s="223"/>
      <c r="U420" s="224"/>
      <c r="AT420" s="225" t="s">
        <v>150</v>
      </c>
      <c r="AU420" s="225" t="s">
        <v>81</v>
      </c>
      <c r="AV420" s="15" t="s">
        <v>137</v>
      </c>
      <c r="AW420" s="15" t="s">
        <v>32</v>
      </c>
      <c r="AX420" s="15" t="s">
        <v>71</v>
      </c>
      <c r="AY420" s="225" t="s">
        <v>136</v>
      </c>
    </row>
    <row r="421" spans="2:51" s="14" customFormat="1" ht="11.25">
      <c r="B421" s="204"/>
      <c r="C421" s="205"/>
      <c r="D421" s="194" t="s">
        <v>150</v>
      </c>
      <c r="E421" s="206" t="s">
        <v>18</v>
      </c>
      <c r="F421" s="207" t="s">
        <v>613</v>
      </c>
      <c r="G421" s="205"/>
      <c r="H421" s="208">
        <v>243.089</v>
      </c>
      <c r="I421" s="209"/>
      <c r="J421" s="205"/>
      <c r="K421" s="205"/>
      <c r="L421" s="210"/>
      <c r="M421" s="211"/>
      <c r="N421" s="212"/>
      <c r="O421" s="212"/>
      <c r="P421" s="212"/>
      <c r="Q421" s="212"/>
      <c r="R421" s="212"/>
      <c r="S421" s="212"/>
      <c r="T421" s="212"/>
      <c r="U421" s="213"/>
      <c r="AT421" s="214" t="s">
        <v>150</v>
      </c>
      <c r="AU421" s="214" t="s">
        <v>81</v>
      </c>
      <c r="AV421" s="14" t="s">
        <v>146</v>
      </c>
      <c r="AW421" s="14" t="s">
        <v>32</v>
      </c>
      <c r="AX421" s="14" t="s">
        <v>79</v>
      </c>
      <c r="AY421" s="214" t="s">
        <v>136</v>
      </c>
    </row>
    <row r="422" spans="1:65" s="2" customFormat="1" ht="16.5" customHeight="1">
      <c r="A422" s="36"/>
      <c r="B422" s="37"/>
      <c r="C422" s="174" t="s">
        <v>624</v>
      </c>
      <c r="D422" s="174" t="s">
        <v>141</v>
      </c>
      <c r="E422" s="175" t="s">
        <v>625</v>
      </c>
      <c r="F422" s="176" t="s">
        <v>626</v>
      </c>
      <c r="G422" s="177" t="s">
        <v>144</v>
      </c>
      <c r="H422" s="178">
        <v>243.089</v>
      </c>
      <c r="I422" s="179"/>
      <c r="J422" s="180">
        <f>ROUND(I422*H422,1)</f>
        <v>0</v>
      </c>
      <c r="K422" s="176" t="s">
        <v>145</v>
      </c>
      <c r="L422" s="41"/>
      <c r="M422" s="181" t="s">
        <v>18</v>
      </c>
      <c r="N422" s="182" t="s">
        <v>42</v>
      </c>
      <c r="O422" s="66"/>
      <c r="P422" s="183">
        <f>O422*H422</f>
        <v>0</v>
      </c>
      <c r="Q422" s="183">
        <v>0.00029</v>
      </c>
      <c r="R422" s="183">
        <f>Q422*H422</f>
        <v>0.07049581</v>
      </c>
      <c r="S422" s="183">
        <v>0</v>
      </c>
      <c r="T422" s="183">
        <f>S422*H422</f>
        <v>0</v>
      </c>
      <c r="U422" s="184" t="s">
        <v>18</v>
      </c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5" t="s">
        <v>259</v>
      </c>
      <c r="AT422" s="185" t="s">
        <v>141</v>
      </c>
      <c r="AU422" s="185" t="s">
        <v>81</v>
      </c>
      <c r="AY422" s="19" t="s">
        <v>136</v>
      </c>
      <c r="BE422" s="186">
        <f>IF(N422="základní",J422,0)</f>
        <v>0</v>
      </c>
      <c r="BF422" s="186">
        <f>IF(N422="snížená",J422,0)</f>
        <v>0</v>
      </c>
      <c r="BG422" s="186">
        <f>IF(N422="zákl. přenesená",J422,0)</f>
        <v>0</v>
      </c>
      <c r="BH422" s="186">
        <f>IF(N422="sníž. přenesená",J422,0)</f>
        <v>0</v>
      </c>
      <c r="BI422" s="186">
        <f>IF(N422="nulová",J422,0)</f>
        <v>0</v>
      </c>
      <c r="BJ422" s="19" t="s">
        <v>79</v>
      </c>
      <c r="BK422" s="186">
        <f>ROUND(I422*H422,1)</f>
        <v>0</v>
      </c>
      <c r="BL422" s="19" t="s">
        <v>259</v>
      </c>
      <c r="BM422" s="185" t="s">
        <v>627</v>
      </c>
    </row>
    <row r="423" spans="1:47" s="2" customFormat="1" ht="11.25">
      <c r="A423" s="36"/>
      <c r="B423" s="37"/>
      <c r="C423" s="38"/>
      <c r="D423" s="187" t="s">
        <v>148</v>
      </c>
      <c r="E423" s="38"/>
      <c r="F423" s="188" t="s">
        <v>628</v>
      </c>
      <c r="G423" s="38"/>
      <c r="H423" s="38"/>
      <c r="I423" s="189"/>
      <c r="J423" s="38"/>
      <c r="K423" s="38"/>
      <c r="L423" s="41"/>
      <c r="M423" s="190"/>
      <c r="N423" s="191"/>
      <c r="O423" s="66"/>
      <c r="P423" s="66"/>
      <c r="Q423" s="66"/>
      <c r="R423" s="66"/>
      <c r="S423" s="66"/>
      <c r="T423" s="66"/>
      <c r="U423" s="67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148</v>
      </c>
      <c r="AU423" s="19" t="s">
        <v>81</v>
      </c>
    </row>
    <row r="424" spans="2:51" s="13" customFormat="1" ht="11.25">
      <c r="B424" s="192"/>
      <c r="C424" s="193"/>
      <c r="D424" s="194" t="s">
        <v>150</v>
      </c>
      <c r="E424" s="195" t="s">
        <v>18</v>
      </c>
      <c r="F424" s="196" t="s">
        <v>608</v>
      </c>
      <c r="G424" s="193"/>
      <c r="H424" s="197">
        <v>43.529</v>
      </c>
      <c r="I424" s="198"/>
      <c r="J424" s="193"/>
      <c r="K424" s="193"/>
      <c r="L424" s="199"/>
      <c r="M424" s="200"/>
      <c r="N424" s="201"/>
      <c r="O424" s="201"/>
      <c r="P424" s="201"/>
      <c r="Q424" s="201"/>
      <c r="R424" s="201"/>
      <c r="S424" s="201"/>
      <c r="T424" s="201"/>
      <c r="U424" s="202"/>
      <c r="AT424" s="203" t="s">
        <v>150</v>
      </c>
      <c r="AU424" s="203" t="s">
        <v>81</v>
      </c>
      <c r="AV424" s="13" t="s">
        <v>81</v>
      </c>
      <c r="AW424" s="13" t="s">
        <v>32</v>
      </c>
      <c r="AX424" s="13" t="s">
        <v>71</v>
      </c>
      <c r="AY424" s="203" t="s">
        <v>136</v>
      </c>
    </row>
    <row r="425" spans="2:51" s="13" customFormat="1" ht="11.25">
      <c r="B425" s="192"/>
      <c r="C425" s="193"/>
      <c r="D425" s="194" t="s">
        <v>150</v>
      </c>
      <c r="E425" s="195" t="s">
        <v>18</v>
      </c>
      <c r="F425" s="196" t="s">
        <v>609</v>
      </c>
      <c r="G425" s="193"/>
      <c r="H425" s="197">
        <v>19.323</v>
      </c>
      <c r="I425" s="198"/>
      <c r="J425" s="193"/>
      <c r="K425" s="193"/>
      <c r="L425" s="199"/>
      <c r="M425" s="200"/>
      <c r="N425" s="201"/>
      <c r="O425" s="201"/>
      <c r="P425" s="201"/>
      <c r="Q425" s="201"/>
      <c r="R425" s="201"/>
      <c r="S425" s="201"/>
      <c r="T425" s="201"/>
      <c r="U425" s="202"/>
      <c r="AT425" s="203" t="s">
        <v>150</v>
      </c>
      <c r="AU425" s="203" t="s">
        <v>81</v>
      </c>
      <c r="AV425" s="13" t="s">
        <v>81</v>
      </c>
      <c r="AW425" s="13" t="s">
        <v>32</v>
      </c>
      <c r="AX425" s="13" t="s">
        <v>71</v>
      </c>
      <c r="AY425" s="203" t="s">
        <v>136</v>
      </c>
    </row>
    <row r="426" spans="2:51" s="15" customFormat="1" ht="11.25">
      <c r="B426" s="215"/>
      <c r="C426" s="216"/>
      <c r="D426" s="194" t="s">
        <v>150</v>
      </c>
      <c r="E426" s="217" t="s">
        <v>18</v>
      </c>
      <c r="F426" s="218" t="s">
        <v>610</v>
      </c>
      <c r="G426" s="216"/>
      <c r="H426" s="219">
        <v>62.852000000000004</v>
      </c>
      <c r="I426" s="220"/>
      <c r="J426" s="216"/>
      <c r="K426" s="216"/>
      <c r="L426" s="221"/>
      <c r="M426" s="222"/>
      <c r="N426" s="223"/>
      <c r="O426" s="223"/>
      <c r="P426" s="223"/>
      <c r="Q426" s="223"/>
      <c r="R426" s="223"/>
      <c r="S426" s="223"/>
      <c r="T426" s="223"/>
      <c r="U426" s="224"/>
      <c r="AT426" s="225" t="s">
        <v>150</v>
      </c>
      <c r="AU426" s="225" t="s">
        <v>81</v>
      </c>
      <c r="AV426" s="15" t="s">
        <v>137</v>
      </c>
      <c r="AW426" s="15" t="s">
        <v>32</v>
      </c>
      <c r="AX426" s="15" t="s">
        <v>71</v>
      </c>
      <c r="AY426" s="225" t="s">
        <v>136</v>
      </c>
    </row>
    <row r="427" spans="2:51" s="13" customFormat="1" ht="11.25">
      <c r="B427" s="192"/>
      <c r="C427" s="193"/>
      <c r="D427" s="194" t="s">
        <v>150</v>
      </c>
      <c r="E427" s="195" t="s">
        <v>18</v>
      </c>
      <c r="F427" s="196" t="s">
        <v>317</v>
      </c>
      <c r="G427" s="193"/>
      <c r="H427" s="197">
        <v>153.89</v>
      </c>
      <c r="I427" s="198"/>
      <c r="J427" s="193"/>
      <c r="K427" s="193"/>
      <c r="L427" s="199"/>
      <c r="M427" s="200"/>
      <c r="N427" s="201"/>
      <c r="O427" s="201"/>
      <c r="P427" s="201"/>
      <c r="Q427" s="201"/>
      <c r="R427" s="201"/>
      <c r="S427" s="201"/>
      <c r="T427" s="201"/>
      <c r="U427" s="202"/>
      <c r="AT427" s="203" t="s">
        <v>150</v>
      </c>
      <c r="AU427" s="203" t="s">
        <v>81</v>
      </c>
      <c r="AV427" s="13" t="s">
        <v>81</v>
      </c>
      <c r="AW427" s="13" t="s">
        <v>32</v>
      </c>
      <c r="AX427" s="13" t="s">
        <v>71</v>
      </c>
      <c r="AY427" s="203" t="s">
        <v>136</v>
      </c>
    </row>
    <row r="428" spans="2:51" s="13" customFormat="1" ht="11.25">
      <c r="B428" s="192"/>
      <c r="C428" s="193"/>
      <c r="D428" s="194" t="s">
        <v>150</v>
      </c>
      <c r="E428" s="195" t="s">
        <v>18</v>
      </c>
      <c r="F428" s="196" t="s">
        <v>611</v>
      </c>
      <c r="G428" s="193"/>
      <c r="H428" s="197">
        <v>26.347</v>
      </c>
      <c r="I428" s="198"/>
      <c r="J428" s="193"/>
      <c r="K428" s="193"/>
      <c r="L428" s="199"/>
      <c r="M428" s="200"/>
      <c r="N428" s="201"/>
      <c r="O428" s="201"/>
      <c r="P428" s="201"/>
      <c r="Q428" s="201"/>
      <c r="R428" s="201"/>
      <c r="S428" s="201"/>
      <c r="T428" s="201"/>
      <c r="U428" s="202"/>
      <c r="AT428" s="203" t="s">
        <v>150</v>
      </c>
      <c r="AU428" s="203" t="s">
        <v>81</v>
      </c>
      <c r="AV428" s="13" t="s">
        <v>81</v>
      </c>
      <c r="AW428" s="13" t="s">
        <v>32</v>
      </c>
      <c r="AX428" s="13" t="s">
        <v>71</v>
      </c>
      <c r="AY428" s="203" t="s">
        <v>136</v>
      </c>
    </row>
    <row r="429" spans="2:51" s="15" customFormat="1" ht="11.25">
      <c r="B429" s="215"/>
      <c r="C429" s="216"/>
      <c r="D429" s="194" t="s">
        <v>150</v>
      </c>
      <c r="E429" s="217" t="s">
        <v>18</v>
      </c>
      <c r="F429" s="218" t="s">
        <v>612</v>
      </c>
      <c r="G429" s="216"/>
      <c r="H429" s="219">
        <v>180.237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3"/>
      <c r="U429" s="224"/>
      <c r="AT429" s="225" t="s">
        <v>150</v>
      </c>
      <c r="AU429" s="225" t="s">
        <v>81</v>
      </c>
      <c r="AV429" s="15" t="s">
        <v>137</v>
      </c>
      <c r="AW429" s="15" t="s">
        <v>32</v>
      </c>
      <c r="AX429" s="15" t="s">
        <v>71</v>
      </c>
      <c r="AY429" s="225" t="s">
        <v>136</v>
      </c>
    </row>
    <row r="430" spans="2:51" s="14" customFormat="1" ht="11.25">
      <c r="B430" s="204"/>
      <c r="C430" s="205"/>
      <c r="D430" s="194" t="s">
        <v>150</v>
      </c>
      <c r="E430" s="206" t="s">
        <v>18</v>
      </c>
      <c r="F430" s="207" t="s">
        <v>613</v>
      </c>
      <c r="G430" s="205"/>
      <c r="H430" s="208">
        <v>243.089</v>
      </c>
      <c r="I430" s="209"/>
      <c r="J430" s="205"/>
      <c r="K430" s="205"/>
      <c r="L430" s="210"/>
      <c r="M430" s="211"/>
      <c r="N430" s="212"/>
      <c r="O430" s="212"/>
      <c r="P430" s="212"/>
      <c r="Q430" s="212"/>
      <c r="R430" s="212"/>
      <c r="S430" s="212"/>
      <c r="T430" s="212"/>
      <c r="U430" s="213"/>
      <c r="AT430" s="214" t="s">
        <v>150</v>
      </c>
      <c r="AU430" s="214" t="s">
        <v>81</v>
      </c>
      <c r="AV430" s="14" t="s">
        <v>146</v>
      </c>
      <c r="AW430" s="14" t="s">
        <v>32</v>
      </c>
      <c r="AX430" s="14" t="s">
        <v>79</v>
      </c>
      <c r="AY430" s="214" t="s">
        <v>136</v>
      </c>
    </row>
    <row r="431" spans="1:65" s="2" customFormat="1" ht="16.5" customHeight="1">
      <c r="A431" s="36"/>
      <c r="B431" s="37"/>
      <c r="C431" s="174" t="s">
        <v>629</v>
      </c>
      <c r="D431" s="174" t="s">
        <v>141</v>
      </c>
      <c r="E431" s="175" t="s">
        <v>630</v>
      </c>
      <c r="F431" s="176" t="s">
        <v>631</v>
      </c>
      <c r="G431" s="177" t="s">
        <v>144</v>
      </c>
      <c r="H431" s="178">
        <v>14.296</v>
      </c>
      <c r="I431" s="179"/>
      <c r="J431" s="180">
        <f>ROUND(I431*H431,1)</f>
        <v>0</v>
      </c>
      <c r="K431" s="176" t="s">
        <v>145</v>
      </c>
      <c r="L431" s="41"/>
      <c r="M431" s="181" t="s">
        <v>18</v>
      </c>
      <c r="N431" s="182" t="s">
        <v>42</v>
      </c>
      <c r="O431" s="66"/>
      <c r="P431" s="183">
        <f>O431*H431</f>
        <v>0</v>
      </c>
      <c r="Q431" s="183">
        <v>0</v>
      </c>
      <c r="R431" s="183">
        <f>Q431*H431</f>
        <v>0</v>
      </c>
      <c r="S431" s="183">
        <v>0</v>
      </c>
      <c r="T431" s="183">
        <f>S431*H431</f>
        <v>0</v>
      </c>
      <c r="U431" s="184" t="s">
        <v>18</v>
      </c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5" t="s">
        <v>259</v>
      </c>
      <c r="AT431" s="185" t="s">
        <v>141</v>
      </c>
      <c r="AU431" s="185" t="s">
        <v>81</v>
      </c>
      <c r="AY431" s="19" t="s">
        <v>136</v>
      </c>
      <c r="BE431" s="186">
        <f>IF(N431="základní",J431,0)</f>
        <v>0</v>
      </c>
      <c r="BF431" s="186">
        <f>IF(N431="snížená",J431,0)</f>
        <v>0</v>
      </c>
      <c r="BG431" s="186">
        <f>IF(N431="zákl. přenesená",J431,0)</f>
        <v>0</v>
      </c>
      <c r="BH431" s="186">
        <f>IF(N431="sníž. přenesená",J431,0)</f>
        <v>0</v>
      </c>
      <c r="BI431" s="186">
        <f>IF(N431="nulová",J431,0)</f>
        <v>0</v>
      </c>
      <c r="BJ431" s="19" t="s">
        <v>79</v>
      </c>
      <c r="BK431" s="186">
        <f>ROUND(I431*H431,1)</f>
        <v>0</v>
      </c>
      <c r="BL431" s="19" t="s">
        <v>259</v>
      </c>
      <c r="BM431" s="185" t="s">
        <v>632</v>
      </c>
    </row>
    <row r="432" spans="1:47" s="2" customFormat="1" ht="11.25">
      <c r="A432" s="36"/>
      <c r="B432" s="37"/>
      <c r="C432" s="38"/>
      <c r="D432" s="187" t="s">
        <v>148</v>
      </c>
      <c r="E432" s="38"/>
      <c r="F432" s="188" t="s">
        <v>633</v>
      </c>
      <c r="G432" s="38"/>
      <c r="H432" s="38"/>
      <c r="I432" s="189"/>
      <c r="J432" s="38"/>
      <c r="K432" s="38"/>
      <c r="L432" s="41"/>
      <c r="M432" s="190"/>
      <c r="N432" s="191"/>
      <c r="O432" s="66"/>
      <c r="P432" s="66"/>
      <c r="Q432" s="66"/>
      <c r="R432" s="66"/>
      <c r="S432" s="66"/>
      <c r="T432" s="66"/>
      <c r="U432" s="67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148</v>
      </c>
      <c r="AU432" s="19" t="s">
        <v>81</v>
      </c>
    </row>
    <row r="433" spans="2:51" s="13" customFormat="1" ht="11.25">
      <c r="B433" s="192"/>
      <c r="C433" s="193"/>
      <c r="D433" s="194" t="s">
        <v>150</v>
      </c>
      <c r="E433" s="195" t="s">
        <v>18</v>
      </c>
      <c r="F433" s="196" t="s">
        <v>634</v>
      </c>
      <c r="G433" s="193"/>
      <c r="H433" s="197">
        <v>7.076</v>
      </c>
      <c r="I433" s="198"/>
      <c r="J433" s="193"/>
      <c r="K433" s="193"/>
      <c r="L433" s="199"/>
      <c r="M433" s="200"/>
      <c r="N433" s="201"/>
      <c r="O433" s="201"/>
      <c r="P433" s="201"/>
      <c r="Q433" s="201"/>
      <c r="R433" s="201"/>
      <c r="S433" s="201"/>
      <c r="T433" s="201"/>
      <c r="U433" s="202"/>
      <c r="AT433" s="203" t="s">
        <v>150</v>
      </c>
      <c r="AU433" s="203" t="s">
        <v>81</v>
      </c>
      <c r="AV433" s="13" t="s">
        <v>81</v>
      </c>
      <c r="AW433" s="13" t="s">
        <v>32</v>
      </c>
      <c r="AX433" s="13" t="s">
        <v>71</v>
      </c>
      <c r="AY433" s="203" t="s">
        <v>136</v>
      </c>
    </row>
    <row r="434" spans="2:51" s="13" customFormat="1" ht="11.25">
      <c r="B434" s="192"/>
      <c r="C434" s="193"/>
      <c r="D434" s="194" t="s">
        <v>150</v>
      </c>
      <c r="E434" s="195" t="s">
        <v>18</v>
      </c>
      <c r="F434" s="196" t="s">
        <v>635</v>
      </c>
      <c r="G434" s="193"/>
      <c r="H434" s="197">
        <v>2.22</v>
      </c>
      <c r="I434" s="198"/>
      <c r="J434" s="193"/>
      <c r="K434" s="193"/>
      <c r="L434" s="199"/>
      <c r="M434" s="200"/>
      <c r="N434" s="201"/>
      <c r="O434" s="201"/>
      <c r="P434" s="201"/>
      <c r="Q434" s="201"/>
      <c r="R434" s="201"/>
      <c r="S434" s="201"/>
      <c r="T434" s="201"/>
      <c r="U434" s="202"/>
      <c r="AT434" s="203" t="s">
        <v>150</v>
      </c>
      <c r="AU434" s="203" t="s">
        <v>81</v>
      </c>
      <c r="AV434" s="13" t="s">
        <v>81</v>
      </c>
      <c r="AW434" s="13" t="s">
        <v>32</v>
      </c>
      <c r="AX434" s="13" t="s">
        <v>71</v>
      </c>
      <c r="AY434" s="203" t="s">
        <v>136</v>
      </c>
    </row>
    <row r="435" spans="2:51" s="13" customFormat="1" ht="11.25">
      <c r="B435" s="192"/>
      <c r="C435" s="193"/>
      <c r="D435" s="194" t="s">
        <v>150</v>
      </c>
      <c r="E435" s="195" t="s">
        <v>18</v>
      </c>
      <c r="F435" s="196" t="s">
        <v>636</v>
      </c>
      <c r="G435" s="193"/>
      <c r="H435" s="197">
        <v>5</v>
      </c>
      <c r="I435" s="198"/>
      <c r="J435" s="193"/>
      <c r="K435" s="193"/>
      <c r="L435" s="199"/>
      <c r="M435" s="200"/>
      <c r="N435" s="201"/>
      <c r="O435" s="201"/>
      <c r="P435" s="201"/>
      <c r="Q435" s="201"/>
      <c r="R435" s="201"/>
      <c r="S435" s="201"/>
      <c r="T435" s="201"/>
      <c r="U435" s="202"/>
      <c r="AT435" s="203" t="s">
        <v>150</v>
      </c>
      <c r="AU435" s="203" t="s">
        <v>81</v>
      </c>
      <c r="AV435" s="13" t="s">
        <v>81</v>
      </c>
      <c r="AW435" s="13" t="s">
        <v>32</v>
      </c>
      <c r="AX435" s="13" t="s">
        <v>71</v>
      </c>
      <c r="AY435" s="203" t="s">
        <v>136</v>
      </c>
    </row>
    <row r="436" spans="2:51" s="14" customFormat="1" ht="11.25">
      <c r="B436" s="204"/>
      <c r="C436" s="205"/>
      <c r="D436" s="194" t="s">
        <v>150</v>
      </c>
      <c r="E436" s="206" t="s">
        <v>18</v>
      </c>
      <c r="F436" s="207" t="s">
        <v>183</v>
      </c>
      <c r="G436" s="205"/>
      <c r="H436" s="208">
        <v>14.296</v>
      </c>
      <c r="I436" s="209"/>
      <c r="J436" s="205"/>
      <c r="K436" s="205"/>
      <c r="L436" s="210"/>
      <c r="M436" s="211"/>
      <c r="N436" s="212"/>
      <c r="O436" s="212"/>
      <c r="P436" s="212"/>
      <c r="Q436" s="212"/>
      <c r="R436" s="212"/>
      <c r="S436" s="212"/>
      <c r="T436" s="212"/>
      <c r="U436" s="213"/>
      <c r="AT436" s="214" t="s">
        <v>150</v>
      </c>
      <c r="AU436" s="214" t="s">
        <v>81</v>
      </c>
      <c r="AV436" s="14" t="s">
        <v>146</v>
      </c>
      <c r="AW436" s="14" t="s">
        <v>32</v>
      </c>
      <c r="AX436" s="14" t="s">
        <v>79</v>
      </c>
      <c r="AY436" s="214" t="s">
        <v>136</v>
      </c>
    </row>
    <row r="437" spans="1:65" s="2" customFormat="1" ht="24.2" customHeight="1">
      <c r="A437" s="36"/>
      <c r="B437" s="37"/>
      <c r="C437" s="174" t="s">
        <v>637</v>
      </c>
      <c r="D437" s="174" t="s">
        <v>141</v>
      </c>
      <c r="E437" s="175" t="s">
        <v>638</v>
      </c>
      <c r="F437" s="176" t="s">
        <v>639</v>
      </c>
      <c r="G437" s="177" t="s">
        <v>144</v>
      </c>
      <c r="H437" s="178">
        <v>14.296</v>
      </c>
      <c r="I437" s="179"/>
      <c r="J437" s="180">
        <f>ROUND(I437*H437,1)</f>
        <v>0</v>
      </c>
      <c r="K437" s="176" t="s">
        <v>145</v>
      </c>
      <c r="L437" s="41"/>
      <c r="M437" s="181" t="s">
        <v>18</v>
      </c>
      <c r="N437" s="182" t="s">
        <v>42</v>
      </c>
      <c r="O437" s="66"/>
      <c r="P437" s="183">
        <f>O437*H437</f>
        <v>0</v>
      </c>
      <c r="Q437" s="183">
        <v>8E-05</v>
      </c>
      <c r="R437" s="183">
        <f>Q437*H437</f>
        <v>0.00114368</v>
      </c>
      <c r="S437" s="183">
        <v>0</v>
      </c>
      <c r="T437" s="183">
        <f>S437*H437</f>
        <v>0</v>
      </c>
      <c r="U437" s="184" t="s">
        <v>18</v>
      </c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5" t="s">
        <v>259</v>
      </c>
      <c r="AT437" s="185" t="s">
        <v>141</v>
      </c>
      <c r="AU437" s="185" t="s">
        <v>81</v>
      </c>
      <c r="AY437" s="19" t="s">
        <v>136</v>
      </c>
      <c r="BE437" s="186">
        <f>IF(N437="základní",J437,0)</f>
        <v>0</v>
      </c>
      <c r="BF437" s="186">
        <f>IF(N437="snížená",J437,0)</f>
        <v>0</v>
      </c>
      <c r="BG437" s="186">
        <f>IF(N437="zákl. přenesená",J437,0)</f>
        <v>0</v>
      </c>
      <c r="BH437" s="186">
        <f>IF(N437="sníž. přenesená",J437,0)</f>
        <v>0</v>
      </c>
      <c r="BI437" s="186">
        <f>IF(N437="nulová",J437,0)</f>
        <v>0</v>
      </c>
      <c r="BJ437" s="19" t="s">
        <v>79</v>
      </c>
      <c r="BK437" s="186">
        <f>ROUND(I437*H437,1)</f>
        <v>0</v>
      </c>
      <c r="BL437" s="19" t="s">
        <v>259</v>
      </c>
      <c r="BM437" s="185" t="s">
        <v>640</v>
      </c>
    </row>
    <row r="438" spans="1:47" s="2" customFormat="1" ht="11.25">
      <c r="A438" s="36"/>
      <c r="B438" s="37"/>
      <c r="C438" s="38"/>
      <c r="D438" s="187" t="s">
        <v>148</v>
      </c>
      <c r="E438" s="38"/>
      <c r="F438" s="188" t="s">
        <v>641</v>
      </c>
      <c r="G438" s="38"/>
      <c r="H438" s="38"/>
      <c r="I438" s="189"/>
      <c r="J438" s="38"/>
      <c r="K438" s="38"/>
      <c r="L438" s="41"/>
      <c r="M438" s="190"/>
      <c r="N438" s="191"/>
      <c r="O438" s="66"/>
      <c r="P438" s="66"/>
      <c r="Q438" s="66"/>
      <c r="R438" s="66"/>
      <c r="S438" s="66"/>
      <c r="T438" s="66"/>
      <c r="U438" s="67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148</v>
      </c>
      <c r="AU438" s="19" t="s">
        <v>81</v>
      </c>
    </row>
    <row r="439" spans="2:51" s="13" customFormat="1" ht="11.25">
      <c r="B439" s="192"/>
      <c r="C439" s="193"/>
      <c r="D439" s="194" t="s">
        <v>150</v>
      </c>
      <c r="E439" s="195" t="s">
        <v>18</v>
      </c>
      <c r="F439" s="196" t="s">
        <v>634</v>
      </c>
      <c r="G439" s="193"/>
      <c r="H439" s="197">
        <v>7.076</v>
      </c>
      <c r="I439" s="198"/>
      <c r="J439" s="193"/>
      <c r="K439" s="193"/>
      <c r="L439" s="199"/>
      <c r="M439" s="200"/>
      <c r="N439" s="201"/>
      <c r="O439" s="201"/>
      <c r="P439" s="201"/>
      <c r="Q439" s="201"/>
      <c r="R439" s="201"/>
      <c r="S439" s="201"/>
      <c r="T439" s="201"/>
      <c r="U439" s="202"/>
      <c r="AT439" s="203" t="s">
        <v>150</v>
      </c>
      <c r="AU439" s="203" t="s">
        <v>81</v>
      </c>
      <c r="AV439" s="13" t="s">
        <v>81</v>
      </c>
      <c r="AW439" s="13" t="s">
        <v>32</v>
      </c>
      <c r="AX439" s="13" t="s">
        <v>71</v>
      </c>
      <c r="AY439" s="203" t="s">
        <v>136</v>
      </c>
    </row>
    <row r="440" spans="2:51" s="13" customFormat="1" ht="11.25">
      <c r="B440" s="192"/>
      <c r="C440" s="193"/>
      <c r="D440" s="194" t="s">
        <v>150</v>
      </c>
      <c r="E440" s="195" t="s">
        <v>18</v>
      </c>
      <c r="F440" s="196" t="s">
        <v>635</v>
      </c>
      <c r="G440" s="193"/>
      <c r="H440" s="197">
        <v>2.22</v>
      </c>
      <c r="I440" s="198"/>
      <c r="J440" s="193"/>
      <c r="K440" s="193"/>
      <c r="L440" s="199"/>
      <c r="M440" s="200"/>
      <c r="N440" s="201"/>
      <c r="O440" s="201"/>
      <c r="P440" s="201"/>
      <c r="Q440" s="201"/>
      <c r="R440" s="201"/>
      <c r="S440" s="201"/>
      <c r="T440" s="201"/>
      <c r="U440" s="202"/>
      <c r="AT440" s="203" t="s">
        <v>150</v>
      </c>
      <c r="AU440" s="203" t="s">
        <v>81</v>
      </c>
      <c r="AV440" s="13" t="s">
        <v>81</v>
      </c>
      <c r="AW440" s="13" t="s">
        <v>32</v>
      </c>
      <c r="AX440" s="13" t="s">
        <v>71</v>
      </c>
      <c r="AY440" s="203" t="s">
        <v>136</v>
      </c>
    </row>
    <row r="441" spans="2:51" s="13" customFormat="1" ht="11.25">
      <c r="B441" s="192"/>
      <c r="C441" s="193"/>
      <c r="D441" s="194" t="s">
        <v>150</v>
      </c>
      <c r="E441" s="195" t="s">
        <v>18</v>
      </c>
      <c r="F441" s="196" t="s">
        <v>636</v>
      </c>
      <c r="G441" s="193"/>
      <c r="H441" s="197">
        <v>5</v>
      </c>
      <c r="I441" s="198"/>
      <c r="J441" s="193"/>
      <c r="K441" s="193"/>
      <c r="L441" s="199"/>
      <c r="M441" s="200"/>
      <c r="N441" s="201"/>
      <c r="O441" s="201"/>
      <c r="P441" s="201"/>
      <c r="Q441" s="201"/>
      <c r="R441" s="201"/>
      <c r="S441" s="201"/>
      <c r="T441" s="201"/>
      <c r="U441" s="202"/>
      <c r="AT441" s="203" t="s">
        <v>150</v>
      </c>
      <c r="AU441" s="203" t="s">
        <v>81</v>
      </c>
      <c r="AV441" s="13" t="s">
        <v>81</v>
      </c>
      <c r="AW441" s="13" t="s">
        <v>32</v>
      </c>
      <c r="AX441" s="13" t="s">
        <v>71</v>
      </c>
      <c r="AY441" s="203" t="s">
        <v>136</v>
      </c>
    </row>
    <row r="442" spans="2:51" s="14" customFormat="1" ht="11.25">
      <c r="B442" s="204"/>
      <c r="C442" s="205"/>
      <c r="D442" s="194" t="s">
        <v>150</v>
      </c>
      <c r="E442" s="206" t="s">
        <v>18</v>
      </c>
      <c r="F442" s="207" t="s">
        <v>183</v>
      </c>
      <c r="G442" s="205"/>
      <c r="H442" s="208">
        <v>14.296</v>
      </c>
      <c r="I442" s="209"/>
      <c r="J442" s="205"/>
      <c r="K442" s="205"/>
      <c r="L442" s="210"/>
      <c r="M442" s="211"/>
      <c r="N442" s="212"/>
      <c r="O442" s="212"/>
      <c r="P442" s="212"/>
      <c r="Q442" s="212"/>
      <c r="R442" s="212"/>
      <c r="S442" s="212"/>
      <c r="T442" s="212"/>
      <c r="U442" s="213"/>
      <c r="AT442" s="214" t="s">
        <v>150</v>
      </c>
      <c r="AU442" s="214" t="s">
        <v>81</v>
      </c>
      <c r="AV442" s="14" t="s">
        <v>146</v>
      </c>
      <c r="AW442" s="14" t="s">
        <v>32</v>
      </c>
      <c r="AX442" s="14" t="s">
        <v>79</v>
      </c>
      <c r="AY442" s="214" t="s">
        <v>136</v>
      </c>
    </row>
    <row r="443" spans="1:65" s="2" customFormat="1" ht="16.5" customHeight="1">
      <c r="A443" s="36"/>
      <c r="B443" s="37"/>
      <c r="C443" s="174" t="s">
        <v>642</v>
      </c>
      <c r="D443" s="174" t="s">
        <v>141</v>
      </c>
      <c r="E443" s="175" t="s">
        <v>643</v>
      </c>
      <c r="F443" s="176" t="s">
        <v>644</v>
      </c>
      <c r="G443" s="177" t="s">
        <v>144</v>
      </c>
      <c r="H443" s="178">
        <v>14.296</v>
      </c>
      <c r="I443" s="179"/>
      <c r="J443" s="180">
        <f>ROUND(I443*H443,1)</f>
        <v>0</v>
      </c>
      <c r="K443" s="176" t="s">
        <v>145</v>
      </c>
      <c r="L443" s="41"/>
      <c r="M443" s="181" t="s">
        <v>18</v>
      </c>
      <c r="N443" s="182" t="s">
        <v>42</v>
      </c>
      <c r="O443" s="66"/>
      <c r="P443" s="183">
        <f>O443*H443</f>
        <v>0</v>
      </c>
      <c r="Q443" s="183">
        <v>0.00014</v>
      </c>
      <c r="R443" s="183">
        <f>Q443*H443</f>
        <v>0.0020014399999999997</v>
      </c>
      <c r="S443" s="183">
        <v>0</v>
      </c>
      <c r="T443" s="183">
        <f>S443*H443</f>
        <v>0</v>
      </c>
      <c r="U443" s="184" t="s">
        <v>18</v>
      </c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5" t="s">
        <v>259</v>
      </c>
      <c r="AT443" s="185" t="s">
        <v>141</v>
      </c>
      <c r="AU443" s="185" t="s">
        <v>81</v>
      </c>
      <c r="AY443" s="19" t="s">
        <v>136</v>
      </c>
      <c r="BE443" s="186">
        <f>IF(N443="základní",J443,0)</f>
        <v>0</v>
      </c>
      <c r="BF443" s="186">
        <f>IF(N443="snížená",J443,0)</f>
        <v>0</v>
      </c>
      <c r="BG443" s="186">
        <f>IF(N443="zákl. přenesená",J443,0)</f>
        <v>0</v>
      </c>
      <c r="BH443" s="186">
        <f>IF(N443="sníž. přenesená",J443,0)</f>
        <v>0</v>
      </c>
      <c r="BI443" s="186">
        <f>IF(N443="nulová",J443,0)</f>
        <v>0</v>
      </c>
      <c r="BJ443" s="19" t="s">
        <v>79</v>
      </c>
      <c r="BK443" s="186">
        <f>ROUND(I443*H443,1)</f>
        <v>0</v>
      </c>
      <c r="BL443" s="19" t="s">
        <v>259</v>
      </c>
      <c r="BM443" s="185" t="s">
        <v>645</v>
      </c>
    </row>
    <row r="444" spans="1:47" s="2" customFormat="1" ht="11.25">
      <c r="A444" s="36"/>
      <c r="B444" s="37"/>
      <c r="C444" s="38"/>
      <c r="D444" s="187" t="s">
        <v>148</v>
      </c>
      <c r="E444" s="38"/>
      <c r="F444" s="188" t="s">
        <v>646</v>
      </c>
      <c r="G444" s="38"/>
      <c r="H444" s="38"/>
      <c r="I444" s="189"/>
      <c r="J444" s="38"/>
      <c r="K444" s="38"/>
      <c r="L444" s="41"/>
      <c r="M444" s="190"/>
      <c r="N444" s="191"/>
      <c r="O444" s="66"/>
      <c r="P444" s="66"/>
      <c r="Q444" s="66"/>
      <c r="R444" s="66"/>
      <c r="S444" s="66"/>
      <c r="T444" s="66"/>
      <c r="U444" s="67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9" t="s">
        <v>148</v>
      </c>
      <c r="AU444" s="19" t="s">
        <v>81</v>
      </c>
    </row>
    <row r="445" spans="2:51" s="13" customFormat="1" ht="11.25">
      <c r="B445" s="192"/>
      <c r="C445" s="193"/>
      <c r="D445" s="194" t="s">
        <v>150</v>
      </c>
      <c r="E445" s="195" t="s">
        <v>18</v>
      </c>
      <c r="F445" s="196" t="s">
        <v>634</v>
      </c>
      <c r="G445" s="193"/>
      <c r="H445" s="197">
        <v>7.076</v>
      </c>
      <c r="I445" s="198"/>
      <c r="J445" s="193"/>
      <c r="K445" s="193"/>
      <c r="L445" s="199"/>
      <c r="M445" s="200"/>
      <c r="N445" s="201"/>
      <c r="O445" s="201"/>
      <c r="P445" s="201"/>
      <c r="Q445" s="201"/>
      <c r="R445" s="201"/>
      <c r="S445" s="201"/>
      <c r="T445" s="201"/>
      <c r="U445" s="202"/>
      <c r="AT445" s="203" t="s">
        <v>150</v>
      </c>
      <c r="AU445" s="203" t="s">
        <v>81</v>
      </c>
      <c r="AV445" s="13" t="s">
        <v>81</v>
      </c>
      <c r="AW445" s="13" t="s">
        <v>32</v>
      </c>
      <c r="AX445" s="13" t="s">
        <v>71</v>
      </c>
      <c r="AY445" s="203" t="s">
        <v>136</v>
      </c>
    </row>
    <row r="446" spans="2:51" s="13" customFormat="1" ht="11.25">
      <c r="B446" s="192"/>
      <c r="C446" s="193"/>
      <c r="D446" s="194" t="s">
        <v>150</v>
      </c>
      <c r="E446" s="195" t="s">
        <v>18</v>
      </c>
      <c r="F446" s="196" t="s">
        <v>635</v>
      </c>
      <c r="G446" s="193"/>
      <c r="H446" s="197">
        <v>2.22</v>
      </c>
      <c r="I446" s="198"/>
      <c r="J446" s="193"/>
      <c r="K446" s="193"/>
      <c r="L446" s="199"/>
      <c r="M446" s="200"/>
      <c r="N446" s="201"/>
      <c r="O446" s="201"/>
      <c r="P446" s="201"/>
      <c r="Q446" s="201"/>
      <c r="R446" s="201"/>
      <c r="S446" s="201"/>
      <c r="T446" s="201"/>
      <c r="U446" s="202"/>
      <c r="AT446" s="203" t="s">
        <v>150</v>
      </c>
      <c r="AU446" s="203" t="s">
        <v>81</v>
      </c>
      <c r="AV446" s="13" t="s">
        <v>81</v>
      </c>
      <c r="AW446" s="13" t="s">
        <v>32</v>
      </c>
      <c r="AX446" s="13" t="s">
        <v>71</v>
      </c>
      <c r="AY446" s="203" t="s">
        <v>136</v>
      </c>
    </row>
    <row r="447" spans="2:51" s="13" customFormat="1" ht="11.25">
      <c r="B447" s="192"/>
      <c r="C447" s="193"/>
      <c r="D447" s="194" t="s">
        <v>150</v>
      </c>
      <c r="E447" s="195" t="s">
        <v>18</v>
      </c>
      <c r="F447" s="196" t="s">
        <v>636</v>
      </c>
      <c r="G447" s="193"/>
      <c r="H447" s="197">
        <v>5</v>
      </c>
      <c r="I447" s="198"/>
      <c r="J447" s="193"/>
      <c r="K447" s="193"/>
      <c r="L447" s="199"/>
      <c r="M447" s="200"/>
      <c r="N447" s="201"/>
      <c r="O447" s="201"/>
      <c r="P447" s="201"/>
      <c r="Q447" s="201"/>
      <c r="R447" s="201"/>
      <c r="S447" s="201"/>
      <c r="T447" s="201"/>
      <c r="U447" s="202"/>
      <c r="AT447" s="203" t="s">
        <v>150</v>
      </c>
      <c r="AU447" s="203" t="s">
        <v>81</v>
      </c>
      <c r="AV447" s="13" t="s">
        <v>81</v>
      </c>
      <c r="AW447" s="13" t="s">
        <v>32</v>
      </c>
      <c r="AX447" s="13" t="s">
        <v>71</v>
      </c>
      <c r="AY447" s="203" t="s">
        <v>136</v>
      </c>
    </row>
    <row r="448" spans="2:51" s="14" customFormat="1" ht="11.25">
      <c r="B448" s="204"/>
      <c r="C448" s="205"/>
      <c r="D448" s="194" t="s">
        <v>150</v>
      </c>
      <c r="E448" s="206" t="s">
        <v>18</v>
      </c>
      <c r="F448" s="207" t="s">
        <v>183</v>
      </c>
      <c r="G448" s="205"/>
      <c r="H448" s="208">
        <v>14.296</v>
      </c>
      <c r="I448" s="209"/>
      <c r="J448" s="205"/>
      <c r="K448" s="205"/>
      <c r="L448" s="210"/>
      <c r="M448" s="211"/>
      <c r="N448" s="212"/>
      <c r="O448" s="212"/>
      <c r="P448" s="212"/>
      <c r="Q448" s="212"/>
      <c r="R448" s="212"/>
      <c r="S448" s="212"/>
      <c r="T448" s="212"/>
      <c r="U448" s="213"/>
      <c r="AT448" s="214" t="s">
        <v>150</v>
      </c>
      <c r="AU448" s="214" t="s">
        <v>81</v>
      </c>
      <c r="AV448" s="14" t="s">
        <v>146</v>
      </c>
      <c r="AW448" s="14" t="s">
        <v>32</v>
      </c>
      <c r="AX448" s="14" t="s">
        <v>79</v>
      </c>
      <c r="AY448" s="214" t="s">
        <v>136</v>
      </c>
    </row>
    <row r="449" spans="1:65" s="2" customFormat="1" ht="16.5" customHeight="1">
      <c r="A449" s="36"/>
      <c r="B449" s="37"/>
      <c r="C449" s="174" t="s">
        <v>647</v>
      </c>
      <c r="D449" s="174" t="s">
        <v>141</v>
      </c>
      <c r="E449" s="175" t="s">
        <v>648</v>
      </c>
      <c r="F449" s="176" t="s">
        <v>649</v>
      </c>
      <c r="G449" s="177" t="s">
        <v>144</v>
      </c>
      <c r="H449" s="178">
        <v>14.296</v>
      </c>
      <c r="I449" s="179"/>
      <c r="J449" s="180">
        <f>ROUND(I449*H449,1)</f>
        <v>0</v>
      </c>
      <c r="K449" s="176" t="s">
        <v>145</v>
      </c>
      <c r="L449" s="41"/>
      <c r="M449" s="181" t="s">
        <v>18</v>
      </c>
      <c r="N449" s="182" t="s">
        <v>42</v>
      </c>
      <c r="O449" s="66"/>
      <c r="P449" s="183">
        <f>O449*H449</f>
        <v>0</v>
      </c>
      <c r="Q449" s="183">
        <v>0.00012</v>
      </c>
      <c r="R449" s="183">
        <f>Q449*H449</f>
        <v>0.00171552</v>
      </c>
      <c r="S449" s="183">
        <v>0</v>
      </c>
      <c r="T449" s="183">
        <f>S449*H449</f>
        <v>0</v>
      </c>
      <c r="U449" s="184" t="s">
        <v>18</v>
      </c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5" t="s">
        <v>259</v>
      </c>
      <c r="AT449" s="185" t="s">
        <v>141</v>
      </c>
      <c r="AU449" s="185" t="s">
        <v>81</v>
      </c>
      <c r="AY449" s="19" t="s">
        <v>136</v>
      </c>
      <c r="BE449" s="186">
        <f>IF(N449="základní",J449,0)</f>
        <v>0</v>
      </c>
      <c r="BF449" s="186">
        <f>IF(N449="snížená",J449,0)</f>
        <v>0</v>
      </c>
      <c r="BG449" s="186">
        <f>IF(N449="zákl. přenesená",J449,0)</f>
        <v>0</v>
      </c>
      <c r="BH449" s="186">
        <f>IF(N449="sníž. přenesená",J449,0)</f>
        <v>0</v>
      </c>
      <c r="BI449" s="186">
        <f>IF(N449="nulová",J449,0)</f>
        <v>0</v>
      </c>
      <c r="BJ449" s="19" t="s">
        <v>79</v>
      </c>
      <c r="BK449" s="186">
        <f>ROUND(I449*H449,1)</f>
        <v>0</v>
      </c>
      <c r="BL449" s="19" t="s">
        <v>259</v>
      </c>
      <c r="BM449" s="185" t="s">
        <v>650</v>
      </c>
    </row>
    <row r="450" spans="1:47" s="2" customFormat="1" ht="11.25">
      <c r="A450" s="36"/>
      <c r="B450" s="37"/>
      <c r="C450" s="38"/>
      <c r="D450" s="187" t="s">
        <v>148</v>
      </c>
      <c r="E450" s="38"/>
      <c r="F450" s="188" t="s">
        <v>651</v>
      </c>
      <c r="G450" s="38"/>
      <c r="H450" s="38"/>
      <c r="I450" s="189"/>
      <c r="J450" s="38"/>
      <c r="K450" s="38"/>
      <c r="L450" s="41"/>
      <c r="M450" s="190"/>
      <c r="N450" s="191"/>
      <c r="O450" s="66"/>
      <c r="P450" s="66"/>
      <c r="Q450" s="66"/>
      <c r="R450" s="66"/>
      <c r="S450" s="66"/>
      <c r="T450" s="66"/>
      <c r="U450" s="67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9" t="s">
        <v>148</v>
      </c>
      <c r="AU450" s="19" t="s">
        <v>81</v>
      </c>
    </row>
    <row r="451" spans="2:51" s="13" customFormat="1" ht="11.25">
      <c r="B451" s="192"/>
      <c r="C451" s="193"/>
      <c r="D451" s="194" t="s">
        <v>150</v>
      </c>
      <c r="E451" s="195" t="s">
        <v>18</v>
      </c>
      <c r="F451" s="196" t="s">
        <v>634</v>
      </c>
      <c r="G451" s="193"/>
      <c r="H451" s="197">
        <v>7.076</v>
      </c>
      <c r="I451" s="198"/>
      <c r="J451" s="193"/>
      <c r="K451" s="193"/>
      <c r="L451" s="199"/>
      <c r="M451" s="200"/>
      <c r="N451" s="201"/>
      <c r="O451" s="201"/>
      <c r="P451" s="201"/>
      <c r="Q451" s="201"/>
      <c r="R451" s="201"/>
      <c r="S451" s="201"/>
      <c r="T451" s="201"/>
      <c r="U451" s="202"/>
      <c r="AT451" s="203" t="s">
        <v>150</v>
      </c>
      <c r="AU451" s="203" t="s">
        <v>81</v>
      </c>
      <c r="AV451" s="13" t="s">
        <v>81</v>
      </c>
      <c r="AW451" s="13" t="s">
        <v>32</v>
      </c>
      <c r="AX451" s="13" t="s">
        <v>71</v>
      </c>
      <c r="AY451" s="203" t="s">
        <v>136</v>
      </c>
    </row>
    <row r="452" spans="2:51" s="13" customFormat="1" ht="11.25">
      <c r="B452" s="192"/>
      <c r="C452" s="193"/>
      <c r="D452" s="194" t="s">
        <v>150</v>
      </c>
      <c r="E452" s="195" t="s">
        <v>18</v>
      </c>
      <c r="F452" s="196" t="s">
        <v>635</v>
      </c>
      <c r="G452" s="193"/>
      <c r="H452" s="197">
        <v>2.22</v>
      </c>
      <c r="I452" s="198"/>
      <c r="J452" s="193"/>
      <c r="K452" s="193"/>
      <c r="L452" s="199"/>
      <c r="M452" s="200"/>
      <c r="N452" s="201"/>
      <c r="O452" s="201"/>
      <c r="P452" s="201"/>
      <c r="Q452" s="201"/>
      <c r="R452" s="201"/>
      <c r="S452" s="201"/>
      <c r="T452" s="201"/>
      <c r="U452" s="202"/>
      <c r="AT452" s="203" t="s">
        <v>150</v>
      </c>
      <c r="AU452" s="203" t="s">
        <v>81</v>
      </c>
      <c r="AV452" s="13" t="s">
        <v>81</v>
      </c>
      <c r="AW452" s="13" t="s">
        <v>32</v>
      </c>
      <c r="AX452" s="13" t="s">
        <v>71</v>
      </c>
      <c r="AY452" s="203" t="s">
        <v>136</v>
      </c>
    </row>
    <row r="453" spans="2:51" s="13" customFormat="1" ht="11.25">
      <c r="B453" s="192"/>
      <c r="C453" s="193"/>
      <c r="D453" s="194" t="s">
        <v>150</v>
      </c>
      <c r="E453" s="195" t="s">
        <v>18</v>
      </c>
      <c r="F453" s="196" t="s">
        <v>636</v>
      </c>
      <c r="G453" s="193"/>
      <c r="H453" s="197">
        <v>5</v>
      </c>
      <c r="I453" s="198"/>
      <c r="J453" s="193"/>
      <c r="K453" s="193"/>
      <c r="L453" s="199"/>
      <c r="M453" s="200"/>
      <c r="N453" s="201"/>
      <c r="O453" s="201"/>
      <c r="P453" s="201"/>
      <c r="Q453" s="201"/>
      <c r="R453" s="201"/>
      <c r="S453" s="201"/>
      <c r="T453" s="201"/>
      <c r="U453" s="202"/>
      <c r="AT453" s="203" t="s">
        <v>150</v>
      </c>
      <c r="AU453" s="203" t="s">
        <v>81</v>
      </c>
      <c r="AV453" s="13" t="s">
        <v>81</v>
      </c>
      <c r="AW453" s="13" t="s">
        <v>32</v>
      </c>
      <c r="AX453" s="13" t="s">
        <v>71</v>
      </c>
      <c r="AY453" s="203" t="s">
        <v>136</v>
      </c>
    </row>
    <row r="454" spans="2:51" s="14" customFormat="1" ht="11.25">
      <c r="B454" s="204"/>
      <c r="C454" s="205"/>
      <c r="D454" s="194" t="s">
        <v>150</v>
      </c>
      <c r="E454" s="206" t="s">
        <v>18</v>
      </c>
      <c r="F454" s="207" t="s">
        <v>183</v>
      </c>
      <c r="G454" s="205"/>
      <c r="H454" s="208">
        <v>14.296</v>
      </c>
      <c r="I454" s="209"/>
      <c r="J454" s="205"/>
      <c r="K454" s="205"/>
      <c r="L454" s="210"/>
      <c r="M454" s="211"/>
      <c r="N454" s="212"/>
      <c r="O454" s="212"/>
      <c r="P454" s="212"/>
      <c r="Q454" s="212"/>
      <c r="R454" s="212"/>
      <c r="S454" s="212"/>
      <c r="T454" s="212"/>
      <c r="U454" s="213"/>
      <c r="AT454" s="214" t="s">
        <v>150</v>
      </c>
      <c r="AU454" s="214" t="s">
        <v>81</v>
      </c>
      <c r="AV454" s="14" t="s">
        <v>146</v>
      </c>
      <c r="AW454" s="14" t="s">
        <v>32</v>
      </c>
      <c r="AX454" s="14" t="s">
        <v>79</v>
      </c>
      <c r="AY454" s="214" t="s">
        <v>136</v>
      </c>
    </row>
    <row r="455" spans="1:65" s="2" customFormat="1" ht="21.75" customHeight="1">
      <c r="A455" s="36"/>
      <c r="B455" s="37"/>
      <c r="C455" s="174" t="s">
        <v>652</v>
      </c>
      <c r="D455" s="174" t="s">
        <v>141</v>
      </c>
      <c r="E455" s="175" t="s">
        <v>653</v>
      </c>
      <c r="F455" s="176" t="s">
        <v>654</v>
      </c>
      <c r="G455" s="177" t="s">
        <v>144</v>
      </c>
      <c r="H455" s="178">
        <v>22.68</v>
      </c>
      <c r="I455" s="179"/>
      <c r="J455" s="180">
        <f>ROUND(I455*H455,1)</f>
        <v>0</v>
      </c>
      <c r="K455" s="176" t="s">
        <v>145</v>
      </c>
      <c r="L455" s="41"/>
      <c r="M455" s="181" t="s">
        <v>18</v>
      </c>
      <c r="N455" s="182" t="s">
        <v>42</v>
      </c>
      <c r="O455" s="66"/>
      <c r="P455" s="183">
        <f>O455*H455</f>
        <v>0</v>
      </c>
      <c r="Q455" s="183">
        <v>0.00023</v>
      </c>
      <c r="R455" s="183">
        <f>Q455*H455</f>
        <v>0.0052164</v>
      </c>
      <c r="S455" s="183">
        <v>0</v>
      </c>
      <c r="T455" s="183">
        <f>S455*H455</f>
        <v>0</v>
      </c>
      <c r="U455" s="184" t="s">
        <v>18</v>
      </c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85" t="s">
        <v>259</v>
      </c>
      <c r="AT455" s="185" t="s">
        <v>141</v>
      </c>
      <c r="AU455" s="185" t="s">
        <v>81</v>
      </c>
      <c r="AY455" s="19" t="s">
        <v>136</v>
      </c>
      <c r="BE455" s="186">
        <f>IF(N455="základní",J455,0)</f>
        <v>0</v>
      </c>
      <c r="BF455" s="186">
        <f>IF(N455="snížená",J455,0)</f>
        <v>0</v>
      </c>
      <c r="BG455" s="186">
        <f>IF(N455="zákl. přenesená",J455,0)</f>
        <v>0</v>
      </c>
      <c r="BH455" s="186">
        <f>IF(N455="sníž. přenesená",J455,0)</f>
        <v>0</v>
      </c>
      <c r="BI455" s="186">
        <f>IF(N455="nulová",J455,0)</f>
        <v>0</v>
      </c>
      <c r="BJ455" s="19" t="s">
        <v>79</v>
      </c>
      <c r="BK455" s="186">
        <f>ROUND(I455*H455,1)</f>
        <v>0</v>
      </c>
      <c r="BL455" s="19" t="s">
        <v>259</v>
      </c>
      <c r="BM455" s="185" t="s">
        <v>655</v>
      </c>
    </row>
    <row r="456" spans="1:47" s="2" customFormat="1" ht="11.25">
      <c r="A456" s="36"/>
      <c r="B456" s="37"/>
      <c r="C456" s="38"/>
      <c r="D456" s="187" t="s">
        <v>148</v>
      </c>
      <c r="E456" s="38"/>
      <c r="F456" s="188" t="s">
        <v>656</v>
      </c>
      <c r="G456" s="38"/>
      <c r="H456" s="38"/>
      <c r="I456" s="189"/>
      <c r="J456" s="38"/>
      <c r="K456" s="38"/>
      <c r="L456" s="41"/>
      <c r="M456" s="190"/>
      <c r="N456" s="191"/>
      <c r="O456" s="66"/>
      <c r="P456" s="66"/>
      <c r="Q456" s="66"/>
      <c r="R456" s="66"/>
      <c r="S456" s="66"/>
      <c r="T456" s="66"/>
      <c r="U456" s="67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T456" s="19" t="s">
        <v>148</v>
      </c>
      <c r="AU456" s="19" t="s">
        <v>81</v>
      </c>
    </row>
    <row r="457" spans="2:51" s="13" customFormat="1" ht="11.25">
      <c r="B457" s="192"/>
      <c r="C457" s="193"/>
      <c r="D457" s="194" t="s">
        <v>150</v>
      </c>
      <c r="E457" s="195" t="s">
        <v>18</v>
      </c>
      <c r="F457" s="196" t="s">
        <v>657</v>
      </c>
      <c r="G457" s="193"/>
      <c r="H457" s="197">
        <v>22.68</v>
      </c>
      <c r="I457" s="198"/>
      <c r="J457" s="193"/>
      <c r="K457" s="193"/>
      <c r="L457" s="199"/>
      <c r="M457" s="200"/>
      <c r="N457" s="201"/>
      <c r="O457" s="201"/>
      <c r="P457" s="201"/>
      <c r="Q457" s="201"/>
      <c r="R457" s="201"/>
      <c r="S457" s="201"/>
      <c r="T457" s="201"/>
      <c r="U457" s="202"/>
      <c r="AT457" s="203" t="s">
        <v>150</v>
      </c>
      <c r="AU457" s="203" t="s">
        <v>81</v>
      </c>
      <c r="AV457" s="13" t="s">
        <v>81</v>
      </c>
      <c r="AW457" s="13" t="s">
        <v>32</v>
      </c>
      <c r="AX457" s="13" t="s">
        <v>79</v>
      </c>
      <c r="AY457" s="203" t="s">
        <v>136</v>
      </c>
    </row>
    <row r="458" spans="1:65" s="2" customFormat="1" ht="16.5" customHeight="1">
      <c r="A458" s="36"/>
      <c r="B458" s="37"/>
      <c r="C458" s="174" t="s">
        <v>658</v>
      </c>
      <c r="D458" s="174" t="s">
        <v>141</v>
      </c>
      <c r="E458" s="175" t="s">
        <v>659</v>
      </c>
      <c r="F458" s="176" t="s">
        <v>660</v>
      </c>
      <c r="G458" s="177" t="s">
        <v>144</v>
      </c>
      <c r="H458" s="178">
        <v>22.68</v>
      </c>
      <c r="I458" s="179"/>
      <c r="J458" s="180">
        <f>ROUND(I458*H458,1)</f>
        <v>0</v>
      </c>
      <c r="K458" s="176" t="s">
        <v>145</v>
      </c>
      <c r="L458" s="41"/>
      <c r="M458" s="181" t="s">
        <v>18</v>
      </c>
      <c r="N458" s="182" t="s">
        <v>42</v>
      </c>
      <c r="O458" s="66"/>
      <c r="P458" s="183">
        <f>O458*H458</f>
        <v>0</v>
      </c>
      <c r="Q458" s="183">
        <v>0.00016</v>
      </c>
      <c r="R458" s="183">
        <f>Q458*H458</f>
        <v>0.0036288</v>
      </c>
      <c r="S458" s="183">
        <v>0</v>
      </c>
      <c r="T458" s="183">
        <f>S458*H458</f>
        <v>0</v>
      </c>
      <c r="U458" s="184" t="s">
        <v>18</v>
      </c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5" t="s">
        <v>259</v>
      </c>
      <c r="AT458" s="185" t="s">
        <v>141</v>
      </c>
      <c r="AU458" s="185" t="s">
        <v>81</v>
      </c>
      <c r="AY458" s="19" t="s">
        <v>136</v>
      </c>
      <c r="BE458" s="186">
        <f>IF(N458="základní",J458,0)</f>
        <v>0</v>
      </c>
      <c r="BF458" s="186">
        <f>IF(N458="snížená",J458,0)</f>
        <v>0</v>
      </c>
      <c r="BG458" s="186">
        <f>IF(N458="zákl. přenesená",J458,0)</f>
        <v>0</v>
      </c>
      <c r="BH458" s="186">
        <f>IF(N458="sníž. přenesená",J458,0)</f>
        <v>0</v>
      </c>
      <c r="BI458" s="186">
        <f>IF(N458="nulová",J458,0)</f>
        <v>0</v>
      </c>
      <c r="BJ458" s="19" t="s">
        <v>79</v>
      </c>
      <c r="BK458" s="186">
        <f>ROUND(I458*H458,1)</f>
        <v>0</v>
      </c>
      <c r="BL458" s="19" t="s">
        <v>259</v>
      </c>
      <c r="BM458" s="185" t="s">
        <v>661</v>
      </c>
    </row>
    <row r="459" spans="1:47" s="2" customFormat="1" ht="11.25">
      <c r="A459" s="36"/>
      <c r="B459" s="37"/>
      <c r="C459" s="38"/>
      <c r="D459" s="187" t="s">
        <v>148</v>
      </c>
      <c r="E459" s="38"/>
      <c r="F459" s="188" t="s">
        <v>662</v>
      </c>
      <c r="G459" s="38"/>
      <c r="H459" s="38"/>
      <c r="I459" s="189"/>
      <c r="J459" s="38"/>
      <c r="K459" s="38"/>
      <c r="L459" s="41"/>
      <c r="M459" s="190"/>
      <c r="N459" s="191"/>
      <c r="O459" s="66"/>
      <c r="P459" s="66"/>
      <c r="Q459" s="66"/>
      <c r="R459" s="66"/>
      <c r="S459" s="66"/>
      <c r="T459" s="66"/>
      <c r="U459" s="67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148</v>
      </c>
      <c r="AU459" s="19" t="s">
        <v>81</v>
      </c>
    </row>
    <row r="460" spans="2:51" s="13" customFormat="1" ht="11.25">
      <c r="B460" s="192"/>
      <c r="C460" s="193"/>
      <c r="D460" s="194" t="s">
        <v>150</v>
      </c>
      <c r="E460" s="195" t="s">
        <v>18</v>
      </c>
      <c r="F460" s="196" t="s">
        <v>657</v>
      </c>
      <c r="G460" s="193"/>
      <c r="H460" s="197">
        <v>22.68</v>
      </c>
      <c r="I460" s="198"/>
      <c r="J460" s="193"/>
      <c r="K460" s="193"/>
      <c r="L460" s="199"/>
      <c r="M460" s="200"/>
      <c r="N460" s="201"/>
      <c r="O460" s="201"/>
      <c r="P460" s="201"/>
      <c r="Q460" s="201"/>
      <c r="R460" s="201"/>
      <c r="S460" s="201"/>
      <c r="T460" s="201"/>
      <c r="U460" s="202"/>
      <c r="AT460" s="203" t="s">
        <v>150</v>
      </c>
      <c r="AU460" s="203" t="s">
        <v>81</v>
      </c>
      <c r="AV460" s="13" t="s">
        <v>81</v>
      </c>
      <c r="AW460" s="13" t="s">
        <v>32</v>
      </c>
      <c r="AX460" s="13" t="s">
        <v>79</v>
      </c>
      <c r="AY460" s="203" t="s">
        <v>136</v>
      </c>
    </row>
    <row r="461" spans="1:65" s="2" customFormat="1" ht="16.5" customHeight="1">
      <c r="A461" s="36"/>
      <c r="B461" s="37"/>
      <c r="C461" s="174" t="s">
        <v>663</v>
      </c>
      <c r="D461" s="174" t="s">
        <v>141</v>
      </c>
      <c r="E461" s="175" t="s">
        <v>664</v>
      </c>
      <c r="F461" s="176" t="s">
        <v>665</v>
      </c>
      <c r="G461" s="177" t="s">
        <v>144</v>
      </c>
      <c r="H461" s="178">
        <v>22.68</v>
      </c>
      <c r="I461" s="179"/>
      <c r="J461" s="180">
        <f>ROUND(I461*H461,1)</f>
        <v>0</v>
      </c>
      <c r="K461" s="176" t="s">
        <v>145</v>
      </c>
      <c r="L461" s="41"/>
      <c r="M461" s="181" t="s">
        <v>18</v>
      </c>
      <c r="N461" s="182" t="s">
        <v>42</v>
      </c>
      <c r="O461" s="66"/>
      <c r="P461" s="183">
        <f>O461*H461</f>
        <v>0</v>
      </c>
      <c r="Q461" s="183">
        <v>0.0002</v>
      </c>
      <c r="R461" s="183">
        <f>Q461*H461</f>
        <v>0.004536</v>
      </c>
      <c r="S461" s="183">
        <v>0</v>
      </c>
      <c r="T461" s="183">
        <f>S461*H461</f>
        <v>0</v>
      </c>
      <c r="U461" s="184" t="s">
        <v>18</v>
      </c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5" t="s">
        <v>259</v>
      </c>
      <c r="AT461" s="185" t="s">
        <v>141</v>
      </c>
      <c r="AU461" s="185" t="s">
        <v>81</v>
      </c>
      <c r="AY461" s="19" t="s">
        <v>136</v>
      </c>
      <c r="BE461" s="186">
        <f>IF(N461="základní",J461,0)</f>
        <v>0</v>
      </c>
      <c r="BF461" s="186">
        <f>IF(N461="snížená",J461,0)</f>
        <v>0</v>
      </c>
      <c r="BG461" s="186">
        <f>IF(N461="zákl. přenesená",J461,0)</f>
        <v>0</v>
      </c>
      <c r="BH461" s="186">
        <f>IF(N461="sníž. přenesená",J461,0)</f>
        <v>0</v>
      </c>
      <c r="BI461" s="186">
        <f>IF(N461="nulová",J461,0)</f>
        <v>0</v>
      </c>
      <c r="BJ461" s="19" t="s">
        <v>79</v>
      </c>
      <c r="BK461" s="186">
        <f>ROUND(I461*H461,1)</f>
        <v>0</v>
      </c>
      <c r="BL461" s="19" t="s">
        <v>259</v>
      </c>
      <c r="BM461" s="185" t="s">
        <v>666</v>
      </c>
    </row>
    <row r="462" spans="1:47" s="2" customFormat="1" ht="11.25">
      <c r="A462" s="36"/>
      <c r="B462" s="37"/>
      <c r="C462" s="38"/>
      <c r="D462" s="187" t="s">
        <v>148</v>
      </c>
      <c r="E462" s="38"/>
      <c r="F462" s="188" t="s">
        <v>667</v>
      </c>
      <c r="G462" s="38"/>
      <c r="H462" s="38"/>
      <c r="I462" s="189"/>
      <c r="J462" s="38"/>
      <c r="K462" s="38"/>
      <c r="L462" s="41"/>
      <c r="M462" s="190"/>
      <c r="N462" s="191"/>
      <c r="O462" s="66"/>
      <c r="P462" s="66"/>
      <c r="Q462" s="66"/>
      <c r="R462" s="66"/>
      <c r="S462" s="66"/>
      <c r="T462" s="66"/>
      <c r="U462" s="67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9" t="s">
        <v>148</v>
      </c>
      <c r="AU462" s="19" t="s">
        <v>81</v>
      </c>
    </row>
    <row r="463" spans="2:51" s="13" customFormat="1" ht="11.25">
      <c r="B463" s="192"/>
      <c r="C463" s="193"/>
      <c r="D463" s="194" t="s">
        <v>150</v>
      </c>
      <c r="E463" s="195" t="s">
        <v>18</v>
      </c>
      <c r="F463" s="196" t="s">
        <v>657</v>
      </c>
      <c r="G463" s="193"/>
      <c r="H463" s="197">
        <v>22.68</v>
      </c>
      <c r="I463" s="198"/>
      <c r="J463" s="193"/>
      <c r="K463" s="193"/>
      <c r="L463" s="199"/>
      <c r="M463" s="200"/>
      <c r="N463" s="201"/>
      <c r="O463" s="201"/>
      <c r="P463" s="201"/>
      <c r="Q463" s="201"/>
      <c r="R463" s="201"/>
      <c r="S463" s="201"/>
      <c r="T463" s="201"/>
      <c r="U463" s="202"/>
      <c r="AT463" s="203" t="s">
        <v>150</v>
      </c>
      <c r="AU463" s="203" t="s">
        <v>81</v>
      </c>
      <c r="AV463" s="13" t="s">
        <v>81</v>
      </c>
      <c r="AW463" s="13" t="s">
        <v>32</v>
      </c>
      <c r="AX463" s="13" t="s">
        <v>79</v>
      </c>
      <c r="AY463" s="203" t="s">
        <v>136</v>
      </c>
    </row>
    <row r="464" spans="1:65" s="2" customFormat="1" ht="16.5" customHeight="1">
      <c r="A464" s="36"/>
      <c r="B464" s="37"/>
      <c r="C464" s="174" t="s">
        <v>668</v>
      </c>
      <c r="D464" s="174" t="s">
        <v>141</v>
      </c>
      <c r="E464" s="175" t="s">
        <v>669</v>
      </c>
      <c r="F464" s="176" t="s">
        <v>670</v>
      </c>
      <c r="G464" s="177" t="s">
        <v>368</v>
      </c>
      <c r="H464" s="178">
        <v>107.52</v>
      </c>
      <c r="I464" s="179"/>
      <c r="J464" s="180">
        <f>ROUND(I464*H464,1)</f>
        <v>0</v>
      </c>
      <c r="K464" s="176" t="s">
        <v>145</v>
      </c>
      <c r="L464" s="41"/>
      <c r="M464" s="181" t="s">
        <v>18</v>
      </c>
      <c r="N464" s="182" t="s">
        <v>42</v>
      </c>
      <c r="O464" s="66"/>
      <c r="P464" s="183">
        <f>O464*H464</f>
        <v>0</v>
      </c>
      <c r="Q464" s="183">
        <v>0</v>
      </c>
      <c r="R464" s="183">
        <f>Q464*H464</f>
        <v>0</v>
      </c>
      <c r="S464" s="183">
        <v>0</v>
      </c>
      <c r="T464" s="183">
        <f>S464*H464</f>
        <v>0</v>
      </c>
      <c r="U464" s="184" t="s">
        <v>18</v>
      </c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85" t="s">
        <v>259</v>
      </c>
      <c r="AT464" s="185" t="s">
        <v>141</v>
      </c>
      <c r="AU464" s="185" t="s">
        <v>81</v>
      </c>
      <c r="AY464" s="19" t="s">
        <v>136</v>
      </c>
      <c r="BE464" s="186">
        <f>IF(N464="základní",J464,0)</f>
        <v>0</v>
      </c>
      <c r="BF464" s="186">
        <f>IF(N464="snížená",J464,0)</f>
        <v>0</v>
      </c>
      <c r="BG464" s="186">
        <f>IF(N464="zákl. přenesená",J464,0)</f>
        <v>0</v>
      </c>
      <c r="BH464" s="186">
        <f>IF(N464="sníž. přenesená",J464,0)</f>
        <v>0</v>
      </c>
      <c r="BI464" s="186">
        <f>IF(N464="nulová",J464,0)</f>
        <v>0</v>
      </c>
      <c r="BJ464" s="19" t="s">
        <v>79</v>
      </c>
      <c r="BK464" s="186">
        <f>ROUND(I464*H464,1)</f>
        <v>0</v>
      </c>
      <c r="BL464" s="19" t="s">
        <v>259</v>
      </c>
      <c r="BM464" s="185" t="s">
        <v>671</v>
      </c>
    </row>
    <row r="465" spans="1:47" s="2" customFormat="1" ht="11.25">
      <c r="A465" s="36"/>
      <c r="B465" s="37"/>
      <c r="C465" s="38"/>
      <c r="D465" s="187" t="s">
        <v>148</v>
      </c>
      <c r="E465" s="38"/>
      <c r="F465" s="188" t="s">
        <v>672</v>
      </c>
      <c r="G465" s="38"/>
      <c r="H465" s="38"/>
      <c r="I465" s="189"/>
      <c r="J465" s="38"/>
      <c r="K465" s="38"/>
      <c r="L465" s="41"/>
      <c r="M465" s="190"/>
      <c r="N465" s="191"/>
      <c r="O465" s="66"/>
      <c r="P465" s="66"/>
      <c r="Q465" s="66"/>
      <c r="R465" s="66"/>
      <c r="S465" s="66"/>
      <c r="T465" s="66"/>
      <c r="U465" s="67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9" t="s">
        <v>148</v>
      </c>
      <c r="AU465" s="19" t="s">
        <v>81</v>
      </c>
    </row>
    <row r="466" spans="2:51" s="13" customFormat="1" ht="11.25">
      <c r="B466" s="192"/>
      <c r="C466" s="193"/>
      <c r="D466" s="194" t="s">
        <v>150</v>
      </c>
      <c r="E466" s="195" t="s">
        <v>18</v>
      </c>
      <c r="F466" s="196" t="s">
        <v>673</v>
      </c>
      <c r="G466" s="193"/>
      <c r="H466" s="197">
        <v>60.12</v>
      </c>
      <c r="I466" s="198"/>
      <c r="J466" s="193"/>
      <c r="K466" s="193"/>
      <c r="L466" s="199"/>
      <c r="M466" s="200"/>
      <c r="N466" s="201"/>
      <c r="O466" s="201"/>
      <c r="P466" s="201"/>
      <c r="Q466" s="201"/>
      <c r="R466" s="201"/>
      <c r="S466" s="201"/>
      <c r="T466" s="201"/>
      <c r="U466" s="202"/>
      <c r="AT466" s="203" t="s">
        <v>150</v>
      </c>
      <c r="AU466" s="203" t="s">
        <v>81</v>
      </c>
      <c r="AV466" s="13" t="s">
        <v>81</v>
      </c>
      <c r="AW466" s="13" t="s">
        <v>32</v>
      </c>
      <c r="AX466" s="13" t="s">
        <v>71</v>
      </c>
      <c r="AY466" s="203" t="s">
        <v>136</v>
      </c>
    </row>
    <row r="467" spans="2:51" s="13" customFormat="1" ht="11.25">
      <c r="B467" s="192"/>
      <c r="C467" s="193"/>
      <c r="D467" s="194" t="s">
        <v>150</v>
      </c>
      <c r="E467" s="195" t="s">
        <v>18</v>
      </c>
      <c r="F467" s="196" t="s">
        <v>674</v>
      </c>
      <c r="G467" s="193"/>
      <c r="H467" s="197">
        <v>47.4</v>
      </c>
      <c r="I467" s="198"/>
      <c r="J467" s="193"/>
      <c r="K467" s="193"/>
      <c r="L467" s="199"/>
      <c r="M467" s="200"/>
      <c r="N467" s="201"/>
      <c r="O467" s="201"/>
      <c r="P467" s="201"/>
      <c r="Q467" s="201"/>
      <c r="R467" s="201"/>
      <c r="S467" s="201"/>
      <c r="T467" s="201"/>
      <c r="U467" s="202"/>
      <c r="AT467" s="203" t="s">
        <v>150</v>
      </c>
      <c r="AU467" s="203" t="s">
        <v>81</v>
      </c>
      <c r="AV467" s="13" t="s">
        <v>81</v>
      </c>
      <c r="AW467" s="13" t="s">
        <v>32</v>
      </c>
      <c r="AX467" s="13" t="s">
        <v>71</v>
      </c>
      <c r="AY467" s="203" t="s">
        <v>136</v>
      </c>
    </row>
    <row r="468" spans="2:51" s="14" customFormat="1" ht="11.25">
      <c r="B468" s="204"/>
      <c r="C468" s="205"/>
      <c r="D468" s="194" t="s">
        <v>150</v>
      </c>
      <c r="E468" s="206" t="s">
        <v>18</v>
      </c>
      <c r="F468" s="207" t="s">
        <v>183</v>
      </c>
      <c r="G468" s="205"/>
      <c r="H468" s="208">
        <v>107.52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2"/>
      <c r="U468" s="213"/>
      <c r="AT468" s="214" t="s">
        <v>150</v>
      </c>
      <c r="AU468" s="214" t="s">
        <v>81</v>
      </c>
      <c r="AV468" s="14" t="s">
        <v>146</v>
      </c>
      <c r="AW468" s="14" t="s">
        <v>32</v>
      </c>
      <c r="AX468" s="14" t="s">
        <v>79</v>
      </c>
      <c r="AY468" s="214" t="s">
        <v>136</v>
      </c>
    </row>
    <row r="469" spans="1:65" s="2" customFormat="1" ht="21.75" customHeight="1">
      <c r="A469" s="36"/>
      <c r="B469" s="37"/>
      <c r="C469" s="174" t="s">
        <v>675</v>
      </c>
      <c r="D469" s="174" t="s">
        <v>141</v>
      </c>
      <c r="E469" s="175" t="s">
        <v>676</v>
      </c>
      <c r="F469" s="176" t="s">
        <v>677</v>
      </c>
      <c r="G469" s="177" t="s">
        <v>368</v>
      </c>
      <c r="H469" s="178">
        <v>22.5</v>
      </c>
      <c r="I469" s="179"/>
      <c r="J469" s="180">
        <f>ROUND(I469*H469,1)</f>
        <v>0</v>
      </c>
      <c r="K469" s="176" t="s">
        <v>145</v>
      </c>
      <c r="L469" s="41"/>
      <c r="M469" s="181" t="s">
        <v>18</v>
      </c>
      <c r="N469" s="182" t="s">
        <v>42</v>
      </c>
      <c r="O469" s="66"/>
      <c r="P469" s="183">
        <f>O469*H469</f>
        <v>0</v>
      </c>
      <c r="Q469" s="183">
        <v>0</v>
      </c>
      <c r="R469" s="183">
        <f>Q469*H469</f>
        <v>0</v>
      </c>
      <c r="S469" s="183">
        <v>0</v>
      </c>
      <c r="T469" s="183">
        <f>S469*H469</f>
        <v>0</v>
      </c>
      <c r="U469" s="184" t="s">
        <v>18</v>
      </c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85" t="s">
        <v>259</v>
      </c>
      <c r="AT469" s="185" t="s">
        <v>141</v>
      </c>
      <c r="AU469" s="185" t="s">
        <v>81</v>
      </c>
      <c r="AY469" s="19" t="s">
        <v>136</v>
      </c>
      <c r="BE469" s="186">
        <f>IF(N469="základní",J469,0)</f>
        <v>0</v>
      </c>
      <c r="BF469" s="186">
        <f>IF(N469="snížená",J469,0)</f>
        <v>0</v>
      </c>
      <c r="BG469" s="186">
        <f>IF(N469="zákl. přenesená",J469,0)</f>
        <v>0</v>
      </c>
      <c r="BH469" s="186">
        <f>IF(N469="sníž. přenesená",J469,0)</f>
        <v>0</v>
      </c>
      <c r="BI469" s="186">
        <f>IF(N469="nulová",J469,0)</f>
        <v>0</v>
      </c>
      <c r="BJ469" s="19" t="s">
        <v>79</v>
      </c>
      <c r="BK469" s="186">
        <f>ROUND(I469*H469,1)</f>
        <v>0</v>
      </c>
      <c r="BL469" s="19" t="s">
        <v>259</v>
      </c>
      <c r="BM469" s="185" t="s">
        <v>678</v>
      </c>
    </row>
    <row r="470" spans="1:47" s="2" customFormat="1" ht="11.25">
      <c r="A470" s="36"/>
      <c r="B470" s="37"/>
      <c r="C470" s="38"/>
      <c r="D470" s="187" t="s">
        <v>148</v>
      </c>
      <c r="E470" s="38"/>
      <c r="F470" s="188" t="s">
        <v>679</v>
      </c>
      <c r="G470" s="38"/>
      <c r="H470" s="38"/>
      <c r="I470" s="189"/>
      <c r="J470" s="38"/>
      <c r="K470" s="38"/>
      <c r="L470" s="41"/>
      <c r="M470" s="190"/>
      <c r="N470" s="191"/>
      <c r="O470" s="66"/>
      <c r="P470" s="66"/>
      <c r="Q470" s="66"/>
      <c r="R470" s="66"/>
      <c r="S470" s="66"/>
      <c r="T470" s="66"/>
      <c r="U470" s="67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9" t="s">
        <v>148</v>
      </c>
      <c r="AU470" s="19" t="s">
        <v>81</v>
      </c>
    </row>
    <row r="471" spans="2:51" s="13" customFormat="1" ht="11.25">
      <c r="B471" s="192"/>
      <c r="C471" s="193"/>
      <c r="D471" s="194" t="s">
        <v>150</v>
      </c>
      <c r="E471" s="195" t="s">
        <v>18</v>
      </c>
      <c r="F471" s="196" t="s">
        <v>680</v>
      </c>
      <c r="G471" s="193"/>
      <c r="H471" s="197">
        <v>20</v>
      </c>
      <c r="I471" s="198"/>
      <c r="J471" s="193"/>
      <c r="K471" s="193"/>
      <c r="L471" s="199"/>
      <c r="M471" s="200"/>
      <c r="N471" s="201"/>
      <c r="O471" s="201"/>
      <c r="P471" s="201"/>
      <c r="Q471" s="201"/>
      <c r="R471" s="201"/>
      <c r="S471" s="201"/>
      <c r="T471" s="201"/>
      <c r="U471" s="202"/>
      <c r="AT471" s="203" t="s">
        <v>150</v>
      </c>
      <c r="AU471" s="203" t="s">
        <v>81</v>
      </c>
      <c r="AV471" s="13" t="s">
        <v>81</v>
      </c>
      <c r="AW471" s="13" t="s">
        <v>32</v>
      </c>
      <c r="AX471" s="13" t="s">
        <v>71</v>
      </c>
      <c r="AY471" s="203" t="s">
        <v>136</v>
      </c>
    </row>
    <row r="472" spans="2:51" s="13" customFormat="1" ht="11.25">
      <c r="B472" s="192"/>
      <c r="C472" s="193"/>
      <c r="D472" s="194" t="s">
        <v>150</v>
      </c>
      <c r="E472" s="195" t="s">
        <v>18</v>
      </c>
      <c r="F472" s="196" t="s">
        <v>681</v>
      </c>
      <c r="G472" s="193"/>
      <c r="H472" s="197">
        <v>2.5</v>
      </c>
      <c r="I472" s="198"/>
      <c r="J472" s="193"/>
      <c r="K472" s="193"/>
      <c r="L472" s="199"/>
      <c r="M472" s="200"/>
      <c r="N472" s="201"/>
      <c r="O472" s="201"/>
      <c r="P472" s="201"/>
      <c r="Q472" s="201"/>
      <c r="R472" s="201"/>
      <c r="S472" s="201"/>
      <c r="T472" s="201"/>
      <c r="U472" s="202"/>
      <c r="AT472" s="203" t="s">
        <v>150</v>
      </c>
      <c r="AU472" s="203" t="s">
        <v>81</v>
      </c>
      <c r="AV472" s="13" t="s">
        <v>81</v>
      </c>
      <c r="AW472" s="13" t="s">
        <v>32</v>
      </c>
      <c r="AX472" s="13" t="s">
        <v>71</v>
      </c>
      <c r="AY472" s="203" t="s">
        <v>136</v>
      </c>
    </row>
    <row r="473" spans="2:51" s="14" customFormat="1" ht="11.25">
      <c r="B473" s="204"/>
      <c r="C473" s="205"/>
      <c r="D473" s="194" t="s">
        <v>150</v>
      </c>
      <c r="E473" s="206" t="s">
        <v>18</v>
      </c>
      <c r="F473" s="207" t="s">
        <v>183</v>
      </c>
      <c r="G473" s="205"/>
      <c r="H473" s="208">
        <v>22.5</v>
      </c>
      <c r="I473" s="209"/>
      <c r="J473" s="205"/>
      <c r="K473" s="205"/>
      <c r="L473" s="210"/>
      <c r="M473" s="211"/>
      <c r="N473" s="212"/>
      <c r="O473" s="212"/>
      <c r="P473" s="212"/>
      <c r="Q473" s="212"/>
      <c r="R473" s="212"/>
      <c r="S473" s="212"/>
      <c r="T473" s="212"/>
      <c r="U473" s="213"/>
      <c r="AT473" s="214" t="s">
        <v>150</v>
      </c>
      <c r="AU473" s="214" t="s">
        <v>81</v>
      </c>
      <c r="AV473" s="14" t="s">
        <v>146</v>
      </c>
      <c r="AW473" s="14" t="s">
        <v>32</v>
      </c>
      <c r="AX473" s="14" t="s">
        <v>79</v>
      </c>
      <c r="AY473" s="214" t="s">
        <v>136</v>
      </c>
    </row>
    <row r="474" spans="1:65" s="2" customFormat="1" ht="24.2" customHeight="1">
      <c r="A474" s="36"/>
      <c r="B474" s="37"/>
      <c r="C474" s="174" t="s">
        <v>682</v>
      </c>
      <c r="D474" s="174" t="s">
        <v>141</v>
      </c>
      <c r="E474" s="175" t="s">
        <v>683</v>
      </c>
      <c r="F474" s="176" t="s">
        <v>684</v>
      </c>
      <c r="G474" s="177" t="s">
        <v>368</v>
      </c>
      <c r="H474" s="178">
        <v>107.52</v>
      </c>
      <c r="I474" s="179"/>
      <c r="J474" s="180">
        <f>ROUND(I474*H474,1)</f>
        <v>0</v>
      </c>
      <c r="K474" s="176" t="s">
        <v>145</v>
      </c>
      <c r="L474" s="41"/>
      <c r="M474" s="181" t="s">
        <v>18</v>
      </c>
      <c r="N474" s="182" t="s">
        <v>42</v>
      </c>
      <c r="O474" s="66"/>
      <c r="P474" s="183">
        <f>O474*H474</f>
        <v>0</v>
      </c>
      <c r="Q474" s="183">
        <v>2E-05</v>
      </c>
      <c r="R474" s="183">
        <f>Q474*H474</f>
        <v>0.0021504000000000002</v>
      </c>
      <c r="S474" s="183">
        <v>0</v>
      </c>
      <c r="T474" s="183">
        <f>S474*H474</f>
        <v>0</v>
      </c>
      <c r="U474" s="184" t="s">
        <v>18</v>
      </c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5" t="s">
        <v>259</v>
      </c>
      <c r="AT474" s="185" t="s">
        <v>141</v>
      </c>
      <c r="AU474" s="185" t="s">
        <v>81</v>
      </c>
      <c r="AY474" s="19" t="s">
        <v>136</v>
      </c>
      <c r="BE474" s="186">
        <f>IF(N474="základní",J474,0)</f>
        <v>0</v>
      </c>
      <c r="BF474" s="186">
        <f>IF(N474="snížená",J474,0)</f>
        <v>0</v>
      </c>
      <c r="BG474" s="186">
        <f>IF(N474="zákl. přenesená",J474,0)</f>
        <v>0</v>
      </c>
      <c r="BH474" s="186">
        <f>IF(N474="sníž. přenesená",J474,0)</f>
        <v>0</v>
      </c>
      <c r="BI474" s="186">
        <f>IF(N474="nulová",J474,0)</f>
        <v>0</v>
      </c>
      <c r="BJ474" s="19" t="s">
        <v>79</v>
      </c>
      <c r="BK474" s="186">
        <f>ROUND(I474*H474,1)</f>
        <v>0</v>
      </c>
      <c r="BL474" s="19" t="s">
        <v>259</v>
      </c>
      <c r="BM474" s="185" t="s">
        <v>685</v>
      </c>
    </row>
    <row r="475" spans="1:47" s="2" customFormat="1" ht="11.25">
      <c r="A475" s="36"/>
      <c r="B475" s="37"/>
      <c r="C475" s="38"/>
      <c r="D475" s="187" t="s">
        <v>148</v>
      </c>
      <c r="E475" s="38"/>
      <c r="F475" s="188" t="s">
        <v>686</v>
      </c>
      <c r="G475" s="38"/>
      <c r="H475" s="38"/>
      <c r="I475" s="189"/>
      <c r="J475" s="38"/>
      <c r="K475" s="38"/>
      <c r="L475" s="41"/>
      <c r="M475" s="190"/>
      <c r="N475" s="191"/>
      <c r="O475" s="66"/>
      <c r="P475" s="66"/>
      <c r="Q475" s="66"/>
      <c r="R475" s="66"/>
      <c r="S475" s="66"/>
      <c r="T475" s="66"/>
      <c r="U475" s="67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9" t="s">
        <v>148</v>
      </c>
      <c r="AU475" s="19" t="s">
        <v>81</v>
      </c>
    </row>
    <row r="476" spans="2:51" s="13" customFormat="1" ht="11.25">
      <c r="B476" s="192"/>
      <c r="C476" s="193"/>
      <c r="D476" s="194" t="s">
        <v>150</v>
      </c>
      <c r="E476" s="195" t="s">
        <v>18</v>
      </c>
      <c r="F476" s="196" t="s">
        <v>673</v>
      </c>
      <c r="G476" s="193"/>
      <c r="H476" s="197">
        <v>60.12</v>
      </c>
      <c r="I476" s="198"/>
      <c r="J476" s="193"/>
      <c r="K476" s="193"/>
      <c r="L476" s="199"/>
      <c r="M476" s="200"/>
      <c r="N476" s="201"/>
      <c r="O476" s="201"/>
      <c r="P476" s="201"/>
      <c r="Q476" s="201"/>
      <c r="R476" s="201"/>
      <c r="S476" s="201"/>
      <c r="T476" s="201"/>
      <c r="U476" s="202"/>
      <c r="AT476" s="203" t="s">
        <v>150</v>
      </c>
      <c r="AU476" s="203" t="s">
        <v>81</v>
      </c>
      <c r="AV476" s="13" t="s">
        <v>81</v>
      </c>
      <c r="AW476" s="13" t="s">
        <v>32</v>
      </c>
      <c r="AX476" s="13" t="s">
        <v>71</v>
      </c>
      <c r="AY476" s="203" t="s">
        <v>136</v>
      </c>
    </row>
    <row r="477" spans="2:51" s="13" customFormat="1" ht="11.25">
      <c r="B477" s="192"/>
      <c r="C477" s="193"/>
      <c r="D477" s="194" t="s">
        <v>150</v>
      </c>
      <c r="E477" s="195" t="s">
        <v>18</v>
      </c>
      <c r="F477" s="196" t="s">
        <v>674</v>
      </c>
      <c r="G477" s="193"/>
      <c r="H477" s="197">
        <v>47.4</v>
      </c>
      <c r="I477" s="198"/>
      <c r="J477" s="193"/>
      <c r="K477" s="193"/>
      <c r="L477" s="199"/>
      <c r="M477" s="200"/>
      <c r="N477" s="201"/>
      <c r="O477" s="201"/>
      <c r="P477" s="201"/>
      <c r="Q477" s="201"/>
      <c r="R477" s="201"/>
      <c r="S477" s="201"/>
      <c r="T477" s="201"/>
      <c r="U477" s="202"/>
      <c r="AT477" s="203" t="s">
        <v>150</v>
      </c>
      <c r="AU477" s="203" t="s">
        <v>81</v>
      </c>
      <c r="AV477" s="13" t="s">
        <v>81</v>
      </c>
      <c r="AW477" s="13" t="s">
        <v>32</v>
      </c>
      <c r="AX477" s="13" t="s">
        <v>71</v>
      </c>
      <c r="AY477" s="203" t="s">
        <v>136</v>
      </c>
    </row>
    <row r="478" spans="2:51" s="14" customFormat="1" ht="11.25">
      <c r="B478" s="204"/>
      <c r="C478" s="205"/>
      <c r="D478" s="194" t="s">
        <v>150</v>
      </c>
      <c r="E478" s="206" t="s">
        <v>18</v>
      </c>
      <c r="F478" s="207" t="s">
        <v>183</v>
      </c>
      <c r="G478" s="205"/>
      <c r="H478" s="208">
        <v>107.52</v>
      </c>
      <c r="I478" s="209"/>
      <c r="J478" s="205"/>
      <c r="K478" s="205"/>
      <c r="L478" s="210"/>
      <c r="M478" s="211"/>
      <c r="N478" s="212"/>
      <c r="O478" s="212"/>
      <c r="P478" s="212"/>
      <c r="Q478" s="212"/>
      <c r="R478" s="212"/>
      <c r="S478" s="212"/>
      <c r="T478" s="212"/>
      <c r="U478" s="213"/>
      <c r="AT478" s="214" t="s">
        <v>150</v>
      </c>
      <c r="AU478" s="214" t="s">
        <v>81</v>
      </c>
      <c r="AV478" s="14" t="s">
        <v>146</v>
      </c>
      <c r="AW478" s="14" t="s">
        <v>32</v>
      </c>
      <c r="AX478" s="14" t="s">
        <v>79</v>
      </c>
      <c r="AY478" s="214" t="s">
        <v>136</v>
      </c>
    </row>
    <row r="479" spans="1:65" s="2" customFormat="1" ht="24.2" customHeight="1">
      <c r="A479" s="36"/>
      <c r="B479" s="37"/>
      <c r="C479" s="174" t="s">
        <v>687</v>
      </c>
      <c r="D479" s="174" t="s">
        <v>141</v>
      </c>
      <c r="E479" s="175" t="s">
        <v>688</v>
      </c>
      <c r="F479" s="176" t="s">
        <v>689</v>
      </c>
      <c r="G479" s="177" t="s">
        <v>368</v>
      </c>
      <c r="H479" s="178">
        <v>22.5</v>
      </c>
      <c r="I479" s="179"/>
      <c r="J479" s="180">
        <f>ROUND(I479*H479,1)</f>
        <v>0</v>
      </c>
      <c r="K479" s="176" t="s">
        <v>145</v>
      </c>
      <c r="L479" s="41"/>
      <c r="M479" s="181" t="s">
        <v>18</v>
      </c>
      <c r="N479" s="182" t="s">
        <v>42</v>
      </c>
      <c r="O479" s="66"/>
      <c r="P479" s="183">
        <f>O479*H479</f>
        <v>0</v>
      </c>
      <c r="Q479" s="183">
        <v>3E-05</v>
      </c>
      <c r="R479" s="183">
        <f>Q479*H479</f>
        <v>0.000675</v>
      </c>
      <c r="S479" s="183">
        <v>0</v>
      </c>
      <c r="T479" s="183">
        <f>S479*H479</f>
        <v>0</v>
      </c>
      <c r="U479" s="184" t="s">
        <v>18</v>
      </c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85" t="s">
        <v>259</v>
      </c>
      <c r="AT479" s="185" t="s">
        <v>141</v>
      </c>
      <c r="AU479" s="185" t="s">
        <v>81</v>
      </c>
      <c r="AY479" s="19" t="s">
        <v>136</v>
      </c>
      <c r="BE479" s="186">
        <f>IF(N479="základní",J479,0)</f>
        <v>0</v>
      </c>
      <c r="BF479" s="186">
        <f>IF(N479="snížená",J479,0)</f>
        <v>0</v>
      </c>
      <c r="BG479" s="186">
        <f>IF(N479="zákl. přenesená",J479,0)</f>
        <v>0</v>
      </c>
      <c r="BH479" s="186">
        <f>IF(N479="sníž. přenesená",J479,0)</f>
        <v>0</v>
      </c>
      <c r="BI479" s="186">
        <f>IF(N479="nulová",J479,0)</f>
        <v>0</v>
      </c>
      <c r="BJ479" s="19" t="s">
        <v>79</v>
      </c>
      <c r="BK479" s="186">
        <f>ROUND(I479*H479,1)</f>
        <v>0</v>
      </c>
      <c r="BL479" s="19" t="s">
        <v>259</v>
      </c>
      <c r="BM479" s="185" t="s">
        <v>690</v>
      </c>
    </row>
    <row r="480" spans="1:47" s="2" customFormat="1" ht="11.25">
      <c r="A480" s="36"/>
      <c r="B480" s="37"/>
      <c r="C480" s="38"/>
      <c r="D480" s="187" t="s">
        <v>148</v>
      </c>
      <c r="E480" s="38"/>
      <c r="F480" s="188" t="s">
        <v>691</v>
      </c>
      <c r="G480" s="38"/>
      <c r="H480" s="38"/>
      <c r="I480" s="189"/>
      <c r="J480" s="38"/>
      <c r="K480" s="38"/>
      <c r="L480" s="41"/>
      <c r="M480" s="190"/>
      <c r="N480" s="191"/>
      <c r="O480" s="66"/>
      <c r="P480" s="66"/>
      <c r="Q480" s="66"/>
      <c r="R480" s="66"/>
      <c r="S480" s="66"/>
      <c r="T480" s="66"/>
      <c r="U480" s="67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T480" s="19" t="s">
        <v>148</v>
      </c>
      <c r="AU480" s="19" t="s">
        <v>81</v>
      </c>
    </row>
    <row r="481" spans="2:51" s="13" customFormat="1" ht="11.25">
      <c r="B481" s="192"/>
      <c r="C481" s="193"/>
      <c r="D481" s="194" t="s">
        <v>150</v>
      </c>
      <c r="E481" s="195" t="s">
        <v>18</v>
      </c>
      <c r="F481" s="196" t="s">
        <v>680</v>
      </c>
      <c r="G481" s="193"/>
      <c r="H481" s="197">
        <v>20</v>
      </c>
      <c r="I481" s="198"/>
      <c r="J481" s="193"/>
      <c r="K481" s="193"/>
      <c r="L481" s="199"/>
      <c r="M481" s="200"/>
      <c r="N481" s="201"/>
      <c r="O481" s="201"/>
      <c r="P481" s="201"/>
      <c r="Q481" s="201"/>
      <c r="R481" s="201"/>
      <c r="S481" s="201"/>
      <c r="T481" s="201"/>
      <c r="U481" s="202"/>
      <c r="AT481" s="203" t="s">
        <v>150</v>
      </c>
      <c r="AU481" s="203" t="s">
        <v>81</v>
      </c>
      <c r="AV481" s="13" t="s">
        <v>81</v>
      </c>
      <c r="AW481" s="13" t="s">
        <v>32</v>
      </c>
      <c r="AX481" s="13" t="s">
        <v>71</v>
      </c>
      <c r="AY481" s="203" t="s">
        <v>136</v>
      </c>
    </row>
    <row r="482" spans="2:51" s="13" customFormat="1" ht="11.25">
      <c r="B482" s="192"/>
      <c r="C482" s="193"/>
      <c r="D482" s="194" t="s">
        <v>150</v>
      </c>
      <c r="E482" s="195" t="s">
        <v>18</v>
      </c>
      <c r="F482" s="196" t="s">
        <v>681</v>
      </c>
      <c r="G482" s="193"/>
      <c r="H482" s="197">
        <v>2.5</v>
      </c>
      <c r="I482" s="198"/>
      <c r="J482" s="193"/>
      <c r="K482" s="193"/>
      <c r="L482" s="199"/>
      <c r="M482" s="200"/>
      <c r="N482" s="201"/>
      <c r="O482" s="201"/>
      <c r="P482" s="201"/>
      <c r="Q482" s="201"/>
      <c r="R482" s="201"/>
      <c r="S482" s="201"/>
      <c r="T482" s="201"/>
      <c r="U482" s="202"/>
      <c r="AT482" s="203" t="s">
        <v>150</v>
      </c>
      <c r="AU482" s="203" t="s">
        <v>81</v>
      </c>
      <c r="AV482" s="13" t="s">
        <v>81</v>
      </c>
      <c r="AW482" s="13" t="s">
        <v>32</v>
      </c>
      <c r="AX482" s="13" t="s">
        <v>71</v>
      </c>
      <c r="AY482" s="203" t="s">
        <v>136</v>
      </c>
    </row>
    <row r="483" spans="2:51" s="14" customFormat="1" ht="11.25">
      <c r="B483" s="204"/>
      <c r="C483" s="205"/>
      <c r="D483" s="194" t="s">
        <v>150</v>
      </c>
      <c r="E483" s="206" t="s">
        <v>18</v>
      </c>
      <c r="F483" s="207" t="s">
        <v>183</v>
      </c>
      <c r="G483" s="205"/>
      <c r="H483" s="208">
        <v>22.5</v>
      </c>
      <c r="I483" s="209"/>
      <c r="J483" s="205"/>
      <c r="K483" s="205"/>
      <c r="L483" s="210"/>
      <c r="M483" s="211"/>
      <c r="N483" s="212"/>
      <c r="O483" s="212"/>
      <c r="P483" s="212"/>
      <c r="Q483" s="212"/>
      <c r="R483" s="212"/>
      <c r="S483" s="212"/>
      <c r="T483" s="212"/>
      <c r="U483" s="213"/>
      <c r="AT483" s="214" t="s">
        <v>150</v>
      </c>
      <c r="AU483" s="214" t="s">
        <v>81</v>
      </c>
      <c r="AV483" s="14" t="s">
        <v>146</v>
      </c>
      <c r="AW483" s="14" t="s">
        <v>32</v>
      </c>
      <c r="AX483" s="14" t="s">
        <v>79</v>
      </c>
      <c r="AY483" s="214" t="s">
        <v>136</v>
      </c>
    </row>
    <row r="484" spans="1:65" s="2" customFormat="1" ht="16.5" customHeight="1">
      <c r="A484" s="36"/>
      <c r="B484" s="37"/>
      <c r="C484" s="174" t="s">
        <v>692</v>
      </c>
      <c r="D484" s="174" t="s">
        <v>141</v>
      </c>
      <c r="E484" s="175" t="s">
        <v>693</v>
      </c>
      <c r="F484" s="176" t="s">
        <v>694</v>
      </c>
      <c r="G484" s="177" t="s">
        <v>368</v>
      </c>
      <c r="H484" s="178">
        <v>107.52</v>
      </c>
      <c r="I484" s="179"/>
      <c r="J484" s="180">
        <f>ROUND(I484*H484,1)</f>
        <v>0</v>
      </c>
      <c r="K484" s="176" t="s">
        <v>145</v>
      </c>
      <c r="L484" s="41"/>
      <c r="M484" s="181" t="s">
        <v>18</v>
      </c>
      <c r="N484" s="182" t="s">
        <v>42</v>
      </c>
      <c r="O484" s="66"/>
      <c r="P484" s="183">
        <f>O484*H484</f>
        <v>0</v>
      </c>
      <c r="Q484" s="183">
        <v>2E-05</v>
      </c>
      <c r="R484" s="183">
        <f>Q484*H484</f>
        <v>0.0021504000000000002</v>
      </c>
      <c r="S484" s="183">
        <v>0</v>
      </c>
      <c r="T484" s="183">
        <f>S484*H484</f>
        <v>0</v>
      </c>
      <c r="U484" s="184" t="s">
        <v>18</v>
      </c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5" t="s">
        <v>259</v>
      </c>
      <c r="AT484" s="185" t="s">
        <v>141</v>
      </c>
      <c r="AU484" s="185" t="s">
        <v>81</v>
      </c>
      <c r="AY484" s="19" t="s">
        <v>136</v>
      </c>
      <c r="BE484" s="186">
        <f>IF(N484="základní",J484,0)</f>
        <v>0</v>
      </c>
      <c r="BF484" s="186">
        <f>IF(N484="snížená",J484,0)</f>
        <v>0</v>
      </c>
      <c r="BG484" s="186">
        <f>IF(N484="zákl. přenesená",J484,0)</f>
        <v>0</v>
      </c>
      <c r="BH484" s="186">
        <f>IF(N484="sníž. přenesená",J484,0)</f>
        <v>0</v>
      </c>
      <c r="BI484" s="186">
        <f>IF(N484="nulová",J484,0)</f>
        <v>0</v>
      </c>
      <c r="BJ484" s="19" t="s">
        <v>79</v>
      </c>
      <c r="BK484" s="186">
        <f>ROUND(I484*H484,1)</f>
        <v>0</v>
      </c>
      <c r="BL484" s="19" t="s">
        <v>259</v>
      </c>
      <c r="BM484" s="185" t="s">
        <v>695</v>
      </c>
    </row>
    <row r="485" spans="1:47" s="2" customFormat="1" ht="11.25">
      <c r="A485" s="36"/>
      <c r="B485" s="37"/>
      <c r="C485" s="38"/>
      <c r="D485" s="187" t="s">
        <v>148</v>
      </c>
      <c r="E485" s="38"/>
      <c r="F485" s="188" t="s">
        <v>696</v>
      </c>
      <c r="G485" s="38"/>
      <c r="H485" s="38"/>
      <c r="I485" s="189"/>
      <c r="J485" s="38"/>
      <c r="K485" s="38"/>
      <c r="L485" s="41"/>
      <c r="M485" s="190"/>
      <c r="N485" s="191"/>
      <c r="O485" s="66"/>
      <c r="P485" s="66"/>
      <c r="Q485" s="66"/>
      <c r="R485" s="66"/>
      <c r="S485" s="66"/>
      <c r="T485" s="66"/>
      <c r="U485" s="67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148</v>
      </c>
      <c r="AU485" s="19" t="s">
        <v>81</v>
      </c>
    </row>
    <row r="486" spans="2:51" s="13" customFormat="1" ht="11.25">
      <c r="B486" s="192"/>
      <c r="C486" s="193"/>
      <c r="D486" s="194" t="s">
        <v>150</v>
      </c>
      <c r="E486" s="195" t="s">
        <v>18</v>
      </c>
      <c r="F486" s="196" t="s">
        <v>673</v>
      </c>
      <c r="G486" s="193"/>
      <c r="H486" s="197">
        <v>60.12</v>
      </c>
      <c r="I486" s="198"/>
      <c r="J486" s="193"/>
      <c r="K486" s="193"/>
      <c r="L486" s="199"/>
      <c r="M486" s="200"/>
      <c r="N486" s="201"/>
      <c r="O486" s="201"/>
      <c r="P486" s="201"/>
      <c r="Q486" s="201"/>
      <c r="R486" s="201"/>
      <c r="S486" s="201"/>
      <c r="T486" s="201"/>
      <c r="U486" s="202"/>
      <c r="AT486" s="203" t="s">
        <v>150</v>
      </c>
      <c r="AU486" s="203" t="s">
        <v>81</v>
      </c>
      <c r="AV486" s="13" t="s">
        <v>81</v>
      </c>
      <c r="AW486" s="13" t="s">
        <v>32</v>
      </c>
      <c r="AX486" s="13" t="s">
        <v>71</v>
      </c>
      <c r="AY486" s="203" t="s">
        <v>136</v>
      </c>
    </row>
    <row r="487" spans="2:51" s="13" customFormat="1" ht="11.25">
      <c r="B487" s="192"/>
      <c r="C487" s="193"/>
      <c r="D487" s="194" t="s">
        <v>150</v>
      </c>
      <c r="E487" s="195" t="s">
        <v>18</v>
      </c>
      <c r="F487" s="196" t="s">
        <v>674</v>
      </c>
      <c r="G487" s="193"/>
      <c r="H487" s="197">
        <v>47.4</v>
      </c>
      <c r="I487" s="198"/>
      <c r="J487" s="193"/>
      <c r="K487" s="193"/>
      <c r="L487" s="199"/>
      <c r="M487" s="200"/>
      <c r="N487" s="201"/>
      <c r="O487" s="201"/>
      <c r="P487" s="201"/>
      <c r="Q487" s="201"/>
      <c r="R487" s="201"/>
      <c r="S487" s="201"/>
      <c r="T487" s="201"/>
      <c r="U487" s="202"/>
      <c r="AT487" s="203" t="s">
        <v>150</v>
      </c>
      <c r="AU487" s="203" t="s">
        <v>81</v>
      </c>
      <c r="AV487" s="13" t="s">
        <v>81</v>
      </c>
      <c r="AW487" s="13" t="s">
        <v>32</v>
      </c>
      <c r="AX487" s="13" t="s">
        <v>71</v>
      </c>
      <c r="AY487" s="203" t="s">
        <v>136</v>
      </c>
    </row>
    <row r="488" spans="2:51" s="14" customFormat="1" ht="11.25">
      <c r="B488" s="204"/>
      <c r="C488" s="205"/>
      <c r="D488" s="194" t="s">
        <v>150</v>
      </c>
      <c r="E488" s="206" t="s">
        <v>18</v>
      </c>
      <c r="F488" s="207" t="s">
        <v>183</v>
      </c>
      <c r="G488" s="205"/>
      <c r="H488" s="208">
        <v>107.52</v>
      </c>
      <c r="I488" s="209"/>
      <c r="J488" s="205"/>
      <c r="K488" s="205"/>
      <c r="L488" s="210"/>
      <c r="M488" s="211"/>
      <c r="N488" s="212"/>
      <c r="O488" s="212"/>
      <c r="P488" s="212"/>
      <c r="Q488" s="212"/>
      <c r="R488" s="212"/>
      <c r="S488" s="212"/>
      <c r="T488" s="212"/>
      <c r="U488" s="213"/>
      <c r="AT488" s="214" t="s">
        <v>150</v>
      </c>
      <c r="AU488" s="214" t="s">
        <v>81</v>
      </c>
      <c r="AV488" s="14" t="s">
        <v>146</v>
      </c>
      <c r="AW488" s="14" t="s">
        <v>32</v>
      </c>
      <c r="AX488" s="14" t="s">
        <v>79</v>
      </c>
      <c r="AY488" s="214" t="s">
        <v>136</v>
      </c>
    </row>
    <row r="489" spans="1:65" s="2" customFormat="1" ht="21.75" customHeight="1">
      <c r="A489" s="36"/>
      <c r="B489" s="37"/>
      <c r="C489" s="174" t="s">
        <v>697</v>
      </c>
      <c r="D489" s="174" t="s">
        <v>141</v>
      </c>
      <c r="E489" s="175" t="s">
        <v>698</v>
      </c>
      <c r="F489" s="176" t="s">
        <v>699</v>
      </c>
      <c r="G489" s="177" t="s">
        <v>368</v>
      </c>
      <c r="H489" s="178">
        <v>22.5</v>
      </c>
      <c r="I489" s="179"/>
      <c r="J489" s="180">
        <f>ROUND(I489*H489,1)</f>
        <v>0</v>
      </c>
      <c r="K489" s="176" t="s">
        <v>145</v>
      </c>
      <c r="L489" s="41"/>
      <c r="M489" s="181" t="s">
        <v>18</v>
      </c>
      <c r="N489" s="182" t="s">
        <v>42</v>
      </c>
      <c r="O489" s="66"/>
      <c r="P489" s="183">
        <f>O489*H489</f>
        <v>0</v>
      </c>
      <c r="Q489" s="183">
        <v>4E-05</v>
      </c>
      <c r="R489" s="183">
        <f>Q489*H489</f>
        <v>0.0009000000000000001</v>
      </c>
      <c r="S489" s="183">
        <v>0</v>
      </c>
      <c r="T489" s="183">
        <f>S489*H489</f>
        <v>0</v>
      </c>
      <c r="U489" s="184" t="s">
        <v>18</v>
      </c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85" t="s">
        <v>259</v>
      </c>
      <c r="AT489" s="185" t="s">
        <v>141</v>
      </c>
      <c r="AU489" s="185" t="s">
        <v>81</v>
      </c>
      <c r="AY489" s="19" t="s">
        <v>136</v>
      </c>
      <c r="BE489" s="186">
        <f>IF(N489="základní",J489,0)</f>
        <v>0</v>
      </c>
      <c r="BF489" s="186">
        <f>IF(N489="snížená",J489,0)</f>
        <v>0</v>
      </c>
      <c r="BG489" s="186">
        <f>IF(N489="zákl. přenesená",J489,0)</f>
        <v>0</v>
      </c>
      <c r="BH489" s="186">
        <f>IF(N489="sníž. přenesená",J489,0)</f>
        <v>0</v>
      </c>
      <c r="BI489" s="186">
        <f>IF(N489="nulová",J489,0)</f>
        <v>0</v>
      </c>
      <c r="BJ489" s="19" t="s">
        <v>79</v>
      </c>
      <c r="BK489" s="186">
        <f>ROUND(I489*H489,1)</f>
        <v>0</v>
      </c>
      <c r="BL489" s="19" t="s">
        <v>259</v>
      </c>
      <c r="BM489" s="185" t="s">
        <v>700</v>
      </c>
    </row>
    <row r="490" spans="1:47" s="2" customFormat="1" ht="11.25">
      <c r="A490" s="36"/>
      <c r="B490" s="37"/>
      <c r="C490" s="38"/>
      <c r="D490" s="187" t="s">
        <v>148</v>
      </c>
      <c r="E490" s="38"/>
      <c r="F490" s="188" t="s">
        <v>701</v>
      </c>
      <c r="G490" s="38"/>
      <c r="H490" s="38"/>
      <c r="I490" s="189"/>
      <c r="J490" s="38"/>
      <c r="K490" s="38"/>
      <c r="L490" s="41"/>
      <c r="M490" s="190"/>
      <c r="N490" s="191"/>
      <c r="O490" s="66"/>
      <c r="P490" s="66"/>
      <c r="Q490" s="66"/>
      <c r="R490" s="66"/>
      <c r="S490" s="66"/>
      <c r="T490" s="66"/>
      <c r="U490" s="67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9" t="s">
        <v>148</v>
      </c>
      <c r="AU490" s="19" t="s">
        <v>81</v>
      </c>
    </row>
    <row r="491" spans="2:51" s="13" customFormat="1" ht="11.25">
      <c r="B491" s="192"/>
      <c r="C491" s="193"/>
      <c r="D491" s="194" t="s">
        <v>150</v>
      </c>
      <c r="E491" s="195" t="s">
        <v>18</v>
      </c>
      <c r="F491" s="196" t="s">
        <v>680</v>
      </c>
      <c r="G491" s="193"/>
      <c r="H491" s="197">
        <v>20</v>
      </c>
      <c r="I491" s="198"/>
      <c r="J491" s="193"/>
      <c r="K491" s="193"/>
      <c r="L491" s="199"/>
      <c r="M491" s="200"/>
      <c r="N491" s="201"/>
      <c r="O491" s="201"/>
      <c r="P491" s="201"/>
      <c r="Q491" s="201"/>
      <c r="R491" s="201"/>
      <c r="S491" s="201"/>
      <c r="T491" s="201"/>
      <c r="U491" s="202"/>
      <c r="AT491" s="203" t="s">
        <v>150</v>
      </c>
      <c r="AU491" s="203" t="s">
        <v>81</v>
      </c>
      <c r="AV491" s="13" t="s">
        <v>81</v>
      </c>
      <c r="AW491" s="13" t="s">
        <v>32</v>
      </c>
      <c r="AX491" s="13" t="s">
        <v>71</v>
      </c>
      <c r="AY491" s="203" t="s">
        <v>136</v>
      </c>
    </row>
    <row r="492" spans="2:51" s="13" customFormat="1" ht="11.25">
      <c r="B492" s="192"/>
      <c r="C492" s="193"/>
      <c r="D492" s="194" t="s">
        <v>150</v>
      </c>
      <c r="E492" s="195" t="s">
        <v>18</v>
      </c>
      <c r="F492" s="196" t="s">
        <v>681</v>
      </c>
      <c r="G492" s="193"/>
      <c r="H492" s="197">
        <v>2.5</v>
      </c>
      <c r="I492" s="198"/>
      <c r="J492" s="193"/>
      <c r="K492" s="193"/>
      <c r="L492" s="199"/>
      <c r="M492" s="200"/>
      <c r="N492" s="201"/>
      <c r="O492" s="201"/>
      <c r="P492" s="201"/>
      <c r="Q492" s="201"/>
      <c r="R492" s="201"/>
      <c r="S492" s="201"/>
      <c r="T492" s="201"/>
      <c r="U492" s="202"/>
      <c r="AT492" s="203" t="s">
        <v>150</v>
      </c>
      <c r="AU492" s="203" t="s">
        <v>81</v>
      </c>
      <c r="AV492" s="13" t="s">
        <v>81</v>
      </c>
      <c r="AW492" s="13" t="s">
        <v>32</v>
      </c>
      <c r="AX492" s="13" t="s">
        <v>71</v>
      </c>
      <c r="AY492" s="203" t="s">
        <v>136</v>
      </c>
    </row>
    <row r="493" spans="2:51" s="14" customFormat="1" ht="11.25">
      <c r="B493" s="204"/>
      <c r="C493" s="205"/>
      <c r="D493" s="194" t="s">
        <v>150</v>
      </c>
      <c r="E493" s="206" t="s">
        <v>18</v>
      </c>
      <c r="F493" s="207" t="s">
        <v>183</v>
      </c>
      <c r="G493" s="205"/>
      <c r="H493" s="208">
        <v>22.5</v>
      </c>
      <c r="I493" s="209"/>
      <c r="J493" s="205"/>
      <c r="K493" s="205"/>
      <c r="L493" s="210"/>
      <c r="M493" s="211"/>
      <c r="N493" s="212"/>
      <c r="O493" s="212"/>
      <c r="P493" s="212"/>
      <c r="Q493" s="212"/>
      <c r="R493" s="212"/>
      <c r="S493" s="212"/>
      <c r="T493" s="212"/>
      <c r="U493" s="213"/>
      <c r="AT493" s="214" t="s">
        <v>150</v>
      </c>
      <c r="AU493" s="214" t="s">
        <v>81</v>
      </c>
      <c r="AV493" s="14" t="s">
        <v>146</v>
      </c>
      <c r="AW493" s="14" t="s">
        <v>32</v>
      </c>
      <c r="AX493" s="14" t="s">
        <v>79</v>
      </c>
      <c r="AY493" s="214" t="s">
        <v>136</v>
      </c>
    </row>
    <row r="494" spans="1:65" s="2" customFormat="1" ht="21.75" customHeight="1">
      <c r="A494" s="36"/>
      <c r="B494" s="37"/>
      <c r="C494" s="174" t="s">
        <v>702</v>
      </c>
      <c r="D494" s="174" t="s">
        <v>141</v>
      </c>
      <c r="E494" s="175" t="s">
        <v>703</v>
      </c>
      <c r="F494" s="176" t="s">
        <v>704</v>
      </c>
      <c r="G494" s="177" t="s">
        <v>368</v>
      </c>
      <c r="H494" s="178">
        <v>107.52</v>
      </c>
      <c r="I494" s="179"/>
      <c r="J494" s="180">
        <f>ROUND(I494*H494,1)</f>
        <v>0</v>
      </c>
      <c r="K494" s="176" t="s">
        <v>145</v>
      </c>
      <c r="L494" s="41"/>
      <c r="M494" s="181" t="s">
        <v>18</v>
      </c>
      <c r="N494" s="182" t="s">
        <v>42</v>
      </c>
      <c r="O494" s="66"/>
      <c r="P494" s="183">
        <f>O494*H494</f>
        <v>0</v>
      </c>
      <c r="Q494" s="183">
        <v>2E-05</v>
      </c>
      <c r="R494" s="183">
        <f>Q494*H494</f>
        <v>0.0021504000000000002</v>
      </c>
      <c r="S494" s="183">
        <v>0</v>
      </c>
      <c r="T494" s="183">
        <f>S494*H494</f>
        <v>0</v>
      </c>
      <c r="U494" s="184" t="s">
        <v>18</v>
      </c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85" t="s">
        <v>259</v>
      </c>
      <c r="AT494" s="185" t="s">
        <v>141</v>
      </c>
      <c r="AU494" s="185" t="s">
        <v>81</v>
      </c>
      <c r="AY494" s="19" t="s">
        <v>136</v>
      </c>
      <c r="BE494" s="186">
        <f>IF(N494="základní",J494,0)</f>
        <v>0</v>
      </c>
      <c r="BF494" s="186">
        <f>IF(N494="snížená",J494,0)</f>
        <v>0</v>
      </c>
      <c r="BG494" s="186">
        <f>IF(N494="zákl. přenesená",J494,0)</f>
        <v>0</v>
      </c>
      <c r="BH494" s="186">
        <f>IF(N494="sníž. přenesená",J494,0)</f>
        <v>0</v>
      </c>
      <c r="BI494" s="186">
        <f>IF(N494="nulová",J494,0)</f>
        <v>0</v>
      </c>
      <c r="BJ494" s="19" t="s">
        <v>79</v>
      </c>
      <c r="BK494" s="186">
        <f>ROUND(I494*H494,1)</f>
        <v>0</v>
      </c>
      <c r="BL494" s="19" t="s">
        <v>259</v>
      </c>
      <c r="BM494" s="185" t="s">
        <v>705</v>
      </c>
    </row>
    <row r="495" spans="1:47" s="2" customFormat="1" ht="11.25">
      <c r="A495" s="36"/>
      <c r="B495" s="37"/>
      <c r="C495" s="38"/>
      <c r="D495" s="187" t="s">
        <v>148</v>
      </c>
      <c r="E495" s="38"/>
      <c r="F495" s="188" t="s">
        <v>706</v>
      </c>
      <c r="G495" s="38"/>
      <c r="H495" s="38"/>
      <c r="I495" s="189"/>
      <c r="J495" s="38"/>
      <c r="K495" s="38"/>
      <c r="L495" s="41"/>
      <c r="M495" s="190"/>
      <c r="N495" s="191"/>
      <c r="O495" s="66"/>
      <c r="P495" s="66"/>
      <c r="Q495" s="66"/>
      <c r="R495" s="66"/>
      <c r="S495" s="66"/>
      <c r="T495" s="66"/>
      <c r="U495" s="67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148</v>
      </c>
      <c r="AU495" s="19" t="s">
        <v>81</v>
      </c>
    </row>
    <row r="496" spans="2:51" s="13" customFormat="1" ht="11.25">
      <c r="B496" s="192"/>
      <c r="C496" s="193"/>
      <c r="D496" s="194" t="s">
        <v>150</v>
      </c>
      <c r="E496" s="195" t="s">
        <v>18</v>
      </c>
      <c r="F496" s="196" t="s">
        <v>673</v>
      </c>
      <c r="G496" s="193"/>
      <c r="H496" s="197">
        <v>60.12</v>
      </c>
      <c r="I496" s="198"/>
      <c r="J496" s="193"/>
      <c r="K496" s="193"/>
      <c r="L496" s="199"/>
      <c r="M496" s="200"/>
      <c r="N496" s="201"/>
      <c r="O496" s="201"/>
      <c r="P496" s="201"/>
      <c r="Q496" s="201"/>
      <c r="R496" s="201"/>
      <c r="S496" s="201"/>
      <c r="T496" s="201"/>
      <c r="U496" s="202"/>
      <c r="AT496" s="203" t="s">
        <v>150</v>
      </c>
      <c r="AU496" s="203" t="s">
        <v>81</v>
      </c>
      <c r="AV496" s="13" t="s">
        <v>81</v>
      </c>
      <c r="AW496" s="13" t="s">
        <v>32</v>
      </c>
      <c r="AX496" s="13" t="s">
        <v>71</v>
      </c>
      <c r="AY496" s="203" t="s">
        <v>136</v>
      </c>
    </row>
    <row r="497" spans="2:51" s="13" customFormat="1" ht="11.25">
      <c r="B497" s="192"/>
      <c r="C497" s="193"/>
      <c r="D497" s="194" t="s">
        <v>150</v>
      </c>
      <c r="E497" s="195" t="s">
        <v>18</v>
      </c>
      <c r="F497" s="196" t="s">
        <v>674</v>
      </c>
      <c r="G497" s="193"/>
      <c r="H497" s="197">
        <v>47.4</v>
      </c>
      <c r="I497" s="198"/>
      <c r="J497" s="193"/>
      <c r="K497" s="193"/>
      <c r="L497" s="199"/>
      <c r="M497" s="200"/>
      <c r="N497" s="201"/>
      <c r="O497" s="201"/>
      <c r="P497" s="201"/>
      <c r="Q497" s="201"/>
      <c r="R497" s="201"/>
      <c r="S497" s="201"/>
      <c r="T497" s="201"/>
      <c r="U497" s="202"/>
      <c r="AT497" s="203" t="s">
        <v>150</v>
      </c>
      <c r="AU497" s="203" t="s">
        <v>81</v>
      </c>
      <c r="AV497" s="13" t="s">
        <v>81</v>
      </c>
      <c r="AW497" s="13" t="s">
        <v>32</v>
      </c>
      <c r="AX497" s="13" t="s">
        <v>71</v>
      </c>
      <c r="AY497" s="203" t="s">
        <v>136</v>
      </c>
    </row>
    <row r="498" spans="2:51" s="14" customFormat="1" ht="11.25">
      <c r="B498" s="204"/>
      <c r="C498" s="205"/>
      <c r="D498" s="194" t="s">
        <v>150</v>
      </c>
      <c r="E498" s="206" t="s">
        <v>18</v>
      </c>
      <c r="F498" s="207" t="s">
        <v>183</v>
      </c>
      <c r="G498" s="205"/>
      <c r="H498" s="208">
        <v>107.52</v>
      </c>
      <c r="I498" s="209"/>
      <c r="J498" s="205"/>
      <c r="K498" s="205"/>
      <c r="L498" s="210"/>
      <c r="M498" s="211"/>
      <c r="N498" s="212"/>
      <c r="O498" s="212"/>
      <c r="P498" s="212"/>
      <c r="Q498" s="212"/>
      <c r="R498" s="212"/>
      <c r="S498" s="212"/>
      <c r="T498" s="212"/>
      <c r="U498" s="213"/>
      <c r="AT498" s="214" t="s">
        <v>150</v>
      </c>
      <c r="AU498" s="214" t="s">
        <v>81</v>
      </c>
      <c r="AV498" s="14" t="s">
        <v>146</v>
      </c>
      <c r="AW498" s="14" t="s">
        <v>32</v>
      </c>
      <c r="AX498" s="14" t="s">
        <v>79</v>
      </c>
      <c r="AY498" s="214" t="s">
        <v>136</v>
      </c>
    </row>
    <row r="499" spans="1:65" s="2" customFormat="1" ht="24.2" customHeight="1">
      <c r="A499" s="36"/>
      <c r="B499" s="37"/>
      <c r="C499" s="174" t="s">
        <v>707</v>
      </c>
      <c r="D499" s="174" t="s">
        <v>141</v>
      </c>
      <c r="E499" s="175" t="s">
        <v>708</v>
      </c>
      <c r="F499" s="176" t="s">
        <v>709</v>
      </c>
      <c r="G499" s="177" t="s">
        <v>368</v>
      </c>
      <c r="H499" s="178">
        <v>22.5</v>
      </c>
      <c r="I499" s="179"/>
      <c r="J499" s="180">
        <f>ROUND(I499*H499,1)</f>
        <v>0</v>
      </c>
      <c r="K499" s="176" t="s">
        <v>145</v>
      </c>
      <c r="L499" s="41"/>
      <c r="M499" s="181" t="s">
        <v>18</v>
      </c>
      <c r="N499" s="182" t="s">
        <v>42</v>
      </c>
      <c r="O499" s="66"/>
      <c r="P499" s="183">
        <f>O499*H499</f>
        <v>0</v>
      </c>
      <c r="Q499" s="183">
        <v>4E-05</v>
      </c>
      <c r="R499" s="183">
        <f>Q499*H499</f>
        <v>0.0009000000000000001</v>
      </c>
      <c r="S499" s="183">
        <v>0</v>
      </c>
      <c r="T499" s="183">
        <f>S499*H499</f>
        <v>0</v>
      </c>
      <c r="U499" s="184" t="s">
        <v>18</v>
      </c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85" t="s">
        <v>259</v>
      </c>
      <c r="AT499" s="185" t="s">
        <v>141</v>
      </c>
      <c r="AU499" s="185" t="s">
        <v>81</v>
      </c>
      <c r="AY499" s="19" t="s">
        <v>136</v>
      </c>
      <c r="BE499" s="186">
        <f>IF(N499="základní",J499,0)</f>
        <v>0</v>
      </c>
      <c r="BF499" s="186">
        <f>IF(N499="snížená",J499,0)</f>
        <v>0</v>
      </c>
      <c r="BG499" s="186">
        <f>IF(N499="zákl. přenesená",J499,0)</f>
        <v>0</v>
      </c>
      <c r="BH499" s="186">
        <f>IF(N499="sníž. přenesená",J499,0)</f>
        <v>0</v>
      </c>
      <c r="BI499" s="186">
        <f>IF(N499="nulová",J499,0)</f>
        <v>0</v>
      </c>
      <c r="BJ499" s="19" t="s">
        <v>79</v>
      </c>
      <c r="BK499" s="186">
        <f>ROUND(I499*H499,1)</f>
        <v>0</v>
      </c>
      <c r="BL499" s="19" t="s">
        <v>259</v>
      </c>
      <c r="BM499" s="185" t="s">
        <v>710</v>
      </c>
    </row>
    <row r="500" spans="1:47" s="2" customFormat="1" ht="11.25">
      <c r="A500" s="36"/>
      <c r="B500" s="37"/>
      <c r="C500" s="38"/>
      <c r="D500" s="187" t="s">
        <v>148</v>
      </c>
      <c r="E500" s="38"/>
      <c r="F500" s="188" t="s">
        <v>711</v>
      </c>
      <c r="G500" s="38"/>
      <c r="H500" s="38"/>
      <c r="I500" s="189"/>
      <c r="J500" s="38"/>
      <c r="K500" s="38"/>
      <c r="L500" s="41"/>
      <c r="M500" s="190"/>
      <c r="N500" s="191"/>
      <c r="O500" s="66"/>
      <c r="P500" s="66"/>
      <c r="Q500" s="66"/>
      <c r="R500" s="66"/>
      <c r="S500" s="66"/>
      <c r="T500" s="66"/>
      <c r="U500" s="67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148</v>
      </c>
      <c r="AU500" s="19" t="s">
        <v>81</v>
      </c>
    </row>
    <row r="501" spans="2:51" s="13" customFormat="1" ht="11.25">
      <c r="B501" s="192"/>
      <c r="C501" s="193"/>
      <c r="D501" s="194" t="s">
        <v>150</v>
      </c>
      <c r="E501" s="195" t="s">
        <v>18</v>
      </c>
      <c r="F501" s="196" t="s">
        <v>680</v>
      </c>
      <c r="G501" s="193"/>
      <c r="H501" s="197">
        <v>20</v>
      </c>
      <c r="I501" s="198"/>
      <c r="J501" s="193"/>
      <c r="K501" s="193"/>
      <c r="L501" s="199"/>
      <c r="M501" s="200"/>
      <c r="N501" s="201"/>
      <c r="O501" s="201"/>
      <c r="P501" s="201"/>
      <c r="Q501" s="201"/>
      <c r="R501" s="201"/>
      <c r="S501" s="201"/>
      <c r="T501" s="201"/>
      <c r="U501" s="202"/>
      <c r="AT501" s="203" t="s">
        <v>150</v>
      </c>
      <c r="AU501" s="203" t="s">
        <v>81</v>
      </c>
      <c r="AV501" s="13" t="s">
        <v>81</v>
      </c>
      <c r="AW501" s="13" t="s">
        <v>32</v>
      </c>
      <c r="AX501" s="13" t="s">
        <v>71</v>
      </c>
      <c r="AY501" s="203" t="s">
        <v>136</v>
      </c>
    </row>
    <row r="502" spans="2:51" s="13" customFormat="1" ht="11.25">
      <c r="B502" s="192"/>
      <c r="C502" s="193"/>
      <c r="D502" s="194" t="s">
        <v>150</v>
      </c>
      <c r="E502" s="195" t="s">
        <v>18</v>
      </c>
      <c r="F502" s="196" t="s">
        <v>681</v>
      </c>
      <c r="G502" s="193"/>
      <c r="H502" s="197">
        <v>2.5</v>
      </c>
      <c r="I502" s="198"/>
      <c r="J502" s="193"/>
      <c r="K502" s="193"/>
      <c r="L502" s="199"/>
      <c r="M502" s="200"/>
      <c r="N502" s="201"/>
      <c r="O502" s="201"/>
      <c r="P502" s="201"/>
      <c r="Q502" s="201"/>
      <c r="R502" s="201"/>
      <c r="S502" s="201"/>
      <c r="T502" s="201"/>
      <c r="U502" s="202"/>
      <c r="AT502" s="203" t="s">
        <v>150</v>
      </c>
      <c r="AU502" s="203" t="s">
        <v>81</v>
      </c>
      <c r="AV502" s="13" t="s">
        <v>81</v>
      </c>
      <c r="AW502" s="13" t="s">
        <v>32</v>
      </c>
      <c r="AX502" s="13" t="s">
        <v>71</v>
      </c>
      <c r="AY502" s="203" t="s">
        <v>136</v>
      </c>
    </row>
    <row r="503" spans="2:51" s="14" customFormat="1" ht="11.25">
      <c r="B503" s="204"/>
      <c r="C503" s="205"/>
      <c r="D503" s="194" t="s">
        <v>150</v>
      </c>
      <c r="E503" s="206" t="s">
        <v>18</v>
      </c>
      <c r="F503" s="207" t="s">
        <v>183</v>
      </c>
      <c r="G503" s="205"/>
      <c r="H503" s="208">
        <v>22.5</v>
      </c>
      <c r="I503" s="209"/>
      <c r="J503" s="205"/>
      <c r="K503" s="205"/>
      <c r="L503" s="210"/>
      <c r="M503" s="211"/>
      <c r="N503" s="212"/>
      <c r="O503" s="212"/>
      <c r="P503" s="212"/>
      <c r="Q503" s="212"/>
      <c r="R503" s="212"/>
      <c r="S503" s="212"/>
      <c r="T503" s="212"/>
      <c r="U503" s="213"/>
      <c r="AT503" s="214" t="s">
        <v>150</v>
      </c>
      <c r="AU503" s="214" t="s">
        <v>81</v>
      </c>
      <c r="AV503" s="14" t="s">
        <v>146</v>
      </c>
      <c r="AW503" s="14" t="s">
        <v>32</v>
      </c>
      <c r="AX503" s="14" t="s">
        <v>79</v>
      </c>
      <c r="AY503" s="214" t="s">
        <v>136</v>
      </c>
    </row>
    <row r="504" spans="2:63" s="12" customFormat="1" ht="22.9" customHeight="1">
      <c r="B504" s="158"/>
      <c r="C504" s="159"/>
      <c r="D504" s="160" t="s">
        <v>70</v>
      </c>
      <c r="E504" s="172" t="s">
        <v>712</v>
      </c>
      <c r="F504" s="172" t="s">
        <v>713</v>
      </c>
      <c r="G504" s="159"/>
      <c r="H504" s="159"/>
      <c r="I504" s="162"/>
      <c r="J504" s="173">
        <f>BK504</f>
        <v>0</v>
      </c>
      <c r="K504" s="159"/>
      <c r="L504" s="164"/>
      <c r="M504" s="165"/>
      <c r="N504" s="166"/>
      <c r="O504" s="166"/>
      <c r="P504" s="167">
        <f>SUM(P505:P566)</f>
        <v>0</v>
      </c>
      <c r="Q504" s="166"/>
      <c r="R504" s="167">
        <f>SUM(R505:R566)</f>
        <v>0.16579073999999996</v>
      </c>
      <c r="S504" s="166"/>
      <c r="T504" s="167">
        <f>SUM(T505:T566)</f>
        <v>0</v>
      </c>
      <c r="U504" s="168"/>
      <c r="AR504" s="169" t="s">
        <v>81</v>
      </c>
      <c r="AT504" s="170" t="s">
        <v>70</v>
      </c>
      <c r="AU504" s="170" t="s">
        <v>79</v>
      </c>
      <c r="AY504" s="169" t="s">
        <v>136</v>
      </c>
      <c r="BK504" s="171">
        <f>SUM(BK505:BK566)</f>
        <v>0</v>
      </c>
    </row>
    <row r="505" spans="1:65" s="2" customFormat="1" ht="21.75" customHeight="1">
      <c r="A505" s="36"/>
      <c r="B505" s="37"/>
      <c r="C505" s="174" t="s">
        <v>714</v>
      </c>
      <c r="D505" s="174" t="s">
        <v>141</v>
      </c>
      <c r="E505" s="175" t="s">
        <v>715</v>
      </c>
      <c r="F505" s="176" t="s">
        <v>716</v>
      </c>
      <c r="G505" s="177" t="s">
        <v>144</v>
      </c>
      <c r="H505" s="178">
        <v>236.377</v>
      </c>
      <c r="I505" s="179"/>
      <c r="J505" s="180">
        <f>ROUND(I505*H505,1)</f>
        <v>0</v>
      </c>
      <c r="K505" s="176" t="s">
        <v>145</v>
      </c>
      <c r="L505" s="41"/>
      <c r="M505" s="181" t="s">
        <v>18</v>
      </c>
      <c r="N505" s="182" t="s">
        <v>42</v>
      </c>
      <c r="O505" s="66"/>
      <c r="P505" s="183">
        <f>O505*H505</f>
        <v>0</v>
      </c>
      <c r="Q505" s="183">
        <v>0.0002</v>
      </c>
      <c r="R505" s="183">
        <f>Q505*H505</f>
        <v>0.0472754</v>
      </c>
      <c r="S505" s="183">
        <v>0</v>
      </c>
      <c r="T505" s="183">
        <f>S505*H505</f>
        <v>0</v>
      </c>
      <c r="U505" s="184" t="s">
        <v>18</v>
      </c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185" t="s">
        <v>259</v>
      </c>
      <c r="AT505" s="185" t="s">
        <v>141</v>
      </c>
      <c r="AU505" s="185" t="s">
        <v>81</v>
      </c>
      <c r="AY505" s="19" t="s">
        <v>136</v>
      </c>
      <c r="BE505" s="186">
        <f>IF(N505="základní",J505,0)</f>
        <v>0</v>
      </c>
      <c r="BF505" s="186">
        <f>IF(N505="snížená",J505,0)</f>
        <v>0</v>
      </c>
      <c r="BG505" s="186">
        <f>IF(N505="zákl. přenesená",J505,0)</f>
        <v>0</v>
      </c>
      <c r="BH505" s="186">
        <f>IF(N505="sníž. přenesená",J505,0)</f>
        <v>0</v>
      </c>
      <c r="BI505" s="186">
        <f>IF(N505="nulová",J505,0)</f>
        <v>0</v>
      </c>
      <c r="BJ505" s="19" t="s">
        <v>79</v>
      </c>
      <c r="BK505" s="186">
        <f>ROUND(I505*H505,1)</f>
        <v>0</v>
      </c>
      <c r="BL505" s="19" t="s">
        <v>259</v>
      </c>
      <c r="BM505" s="185" t="s">
        <v>717</v>
      </c>
    </row>
    <row r="506" spans="1:47" s="2" customFormat="1" ht="11.25">
      <c r="A506" s="36"/>
      <c r="B506" s="37"/>
      <c r="C506" s="38"/>
      <c r="D506" s="187" t="s">
        <v>148</v>
      </c>
      <c r="E506" s="38"/>
      <c r="F506" s="188" t="s">
        <v>718</v>
      </c>
      <c r="G506" s="38"/>
      <c r="H506" s="38"/>
      <c r="I506" s="189"/>
      <c r="J506" s="38"/>
      <c r="K506" s="38"/>
      <c r="L506" s="41"/>
      <c r="M506" s="190"/>
      <c r="N506" s="191"/>
      <c r="O506" s="66"/>
      <c r="P506" s="66"/>
      <c r="Q506" s="66"/>
      <c r="R506" s="66"/>
      <c r="S506" s="66"/>
      <c r="T506" s="66"/>
      <c r="U506" s="67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148</v>
      </c>
      <c r="AU506" s="19" t="s">
        <v>81</v>
      </c>
    </row>
    <row r="507" spans="2:51" s="13" customFormat="1" ht="11.25">
      <c r="B507" s="192"/>
      <c r="C507" s="193"/>
      <c r="D507" s="194" t="s">
        <v>150</v>
      </c>
      <c r="E507" s="195" t="s">
        <v>18</v>
      </c>
      <c r="F507" s="196" t="s">
        <v>170</v>
      </c>
      <c r="G507" s="193"/>
      <c r="H507" s="197">
        <v>292.1</v>
      </c>
      <c r="I507" s="198"/>
      <c r="J507" s="193"/>
      <c r="K507" s="193"/>
      <c r="L507" s="199"/>
      <c r="M507" s="200"/>
      <c r="N507" s="201"/>
      <c r="O507" s="201"/>
      <c r="P507" s="201"/>
      <c r="Q507" s="201"/>
      <c r="R507" s="201"/>
      <c r="S507" s="201"/>
      <c r="T507" s="201"/>
      <c r="U507" s="202"/>
      <c r="AT507" s="203" t="s">
        <v>150</v>
      </c>
      <c r="AU507" s="203" t="s">
        <v>81</v>
      </c>
      <c r="AV507" s="13" t="s">
        <v>81</v>
      </c>
      <c r="AW507" s="13" t="s">
        <v>32</v>
      </c>
      <c r="AX507" s="13" t="s">
        <v>71</v>
      </c>
      <c r="AY507" s="203" t="s">
        <v>136</v>
      </c>
    </row>
    <row r="508" spans="2:51" s="13" customFormat="1" ht="11.25">
      <c r="B508" s="192"/>
      <c r="C508" s="193"/>
      <c r="D508" s="194" t="s">
        <v>150</v>
      </c>
      <c r="E508" s="195" t="s">
        <v>18</v>
      </c>
      <c r="F508" s="196" t="s">
        <v>171</v>
      </c>
      <c r="G508" s="193"/>
      <c r="H508" s="197">
        <v>-42.693</v>
      </c>
      <c r="I508" s="198"/>
      <c r="J508" s="193"/>
      <c r="K508" s="193"/>
      <c r="L508" s="199"/>
      <c r="M508" s="200"/>
      <c r="N508" s="201"/>
      <c r="O508" s="201"/>
      <c r="P508" s="201"/>
      <c r="Q508" s="201"/>
      <c r="R508" s="201"/>
      <c r="S508" s="201"/>
      <c r="T508" s="201"/>
      <c r="U508" s="202"/>
      <c r="AT508" s="203" t="s">
        <v>150</v>
      </c>
      <c r="AU508" s="203" t="s">
        <v>81</v>
      </c>
      <c r="AV508" s="13" t="s">
        <v>81</v>
      </c>
      <c r="AW508" s="13" t="s">
        <v>32</v>
      </c>
      <c r="AX508" s="13" t="s">
        <v>71</v>
      </c>
      <c r="AY508" s="203" t="s">
        <v>136</v>
      </c>
    </row>
    <row r="509" spans="2:51" s="13" customFormat="1" ht="11.25">
      <c r="B509" s="192"/>
      <c r="C509" s="193"/>
      <c r="D509" s="194" t="s">
        <v>150</v>
      </c>
      <c r="E509" s="195" t="s">
        <v>18</v>
      </c>
      <c r="F509" s="196" t="s">
        <v>172</v>
      </c>
      <c r="G509" s="193"/>
      <c r="H509" s="197">
        <v>-19.323</v>
      </c>
      <c r="I509" s="198"/>
      <c r="J509" s="193"/>
      <c r="K509" s="193"/>
      <c r="L509" s="199"/>
      <c r="M509" s="200"/>
      <c r="N509" s="201"/>
      <c r="O509" s="201"/>
      <c r="P509" s="201"/>
      <c r="Q509" s="201"/>
      <c r="R509" s="201"/>
      <c r="S509" s="201"/>
      <c r="T509" s="201"/>
      <c r="U509" s="202"/>
      <c r="AT509" s="203" t="s">
        <v>150</v>
      </c>
      <c r="AU509" s="203" t="s">
        <v>81</v>
      </c>
      <c r="AV509" s="13" t="s">
        <v>81</v>
      </c>
      <c r="AW509" s="13" t="s">
        <v>32</v>
      </c>
      <c r="AX509" s="13" t="s">
        <v>71</v>
      </c>
      <c r="AY509" s="203" t="s">
        <v>136</v>
      </c>
    </row>
    <row r="510" spans="2:51" s="15" customFormat="1" ht="11.25">
      <c r="B510" s="215"/>
      <c r="C510" s="216"/>
      <c r="D510" s="194" t="s">
        <v>150</v>
      </c>
      <c r="E510" s="217" t="s">
        <v>18</v>
      </c>
      <c r="F510" s="218" t="s">
        <v>719</v>
      </c>
      <c r="G510" s="216"/>
      <c r="H510" s="219">
        <v>230.08400000000003</v>
      </c>
      <c r="I510" s="220"/>
      <c r="J510" s="216"/>
      <c r="K510" s="216"/>
      <c r="L510" s="221"/>
      <c r="M510" s="222"/>
      <c r="N510" s="223"/>
      <c r="O510" s="223"/>
      <c r="P510" s="223"/>
      <c r="Q510" s="223"/>
      <c r="R510" s="223"/>
      <c r="S510" s="223"/>
      <c r="T510" s="223"/>
      <c r="U510" s="224"/>
      <c r="AT510" s="225" t="s">
        <v>150</v>
      </c>
      <c r="AU510" s="225" t="s">
        <v>81</v>
      </c>
      <c r="AV510" s="15" t="s">
        <v>137</v>
      </c>
      <c r="AW510" s="15" t="s">
        <v>32</v>
      </c>
      <c r="AX510" s="15" t="s">
        <v>71</v>
      </c>
      <c r="AY510" s="225" t="s">
        <v>136</v>
      </c>
    </row>
    <row r="511" spans="2:51" s="13" customFormat="1" ht="11.25">
      <c r="B511" s="192"/>
      <c r="C511" s="193"/>
      <c r="D511" s="194" t="s">
        <v>150</v>
      </c>
      <c r="E511" s="195" t="s">
        <v>18</v>
      </c>
      <c r="F511" s="196" t="s">
        <v>189</v>
      </c>
      <c r="G511" s="193"/>
      <c r="H511" s="197">
        <v>6.293</v>
      </c>
      <c r="I511" s="198"/>
      <c r="J511" s="193"/>
      <c r="K511" s="193"/>
      <c r="L511" s="199"/>
      <c r="M511" s="200"/>
      <c r="N511" s="201"/>
      <c r="O511" s="201"/>
      <c r="P511" s="201"/>
      <c r="Q511" s="201"/>
      <c r="R511" s="201"/>
      <c r="S511" s="201"/>
      <c r="T511" s="201"/>
      <c r="U511" s="202"/>
      <c r="AT511" s="203" t="s">
        <v>150</v>
      </c>
      <c r="AU511" s="203" t="s">
        <v>81</v>
      </c>
      <c r="AV511" s="13" t="s">
        <v>81</v>
      </c>
      <c r="AW511" s="13" t="s">
        <v>32</v>
      </c>
      <c r="AX511" s="13" t="s">
        <v>71</v>
      </c>
      <c r="AY511" s="203" t="s">
        <v>136</v>
      </c>
    </row>
    <row r="512" spans="2:51" s="15" customFormat="1" ht="11.25">
      <c r="B512" s="215"/>
      <c r="C512" s="216"/>
      <c r="D512" s="194" t="s">
        <v>150</v>
      </c>
      <c r="E512" s="217" t="s">
        <v>18</v>
      </c>
      <c r="F512" s="218" t="s">
        <v>191</v>
      </c>
      <c r="G512" s="216"/>
      <c r="H512" s="219">
        <v>6.293</v>
      </c>
      <c r="I512" s="220"/>
      <c r="J512" s="216"/>
      <c r="K512" s="216"/>
      <c r="L512" s="221"/>
      <c r="M512" s="222"/>
      <c r="N512" s="223"/>
      <c r="O512" s="223"/>
      <c r="P512" s="223"/>
      <c r="Q512" s="223"/>
      <c r="R512" s="223"/>
      <c r="S512" s="223"/>
      <c r="T512" s="223"/>
      <c r="U512" s="224"/>
      <c r="AT512" s="225" t="s">
        <v>150</v>
      </c>
      <c r="AU512" s="225" t="s">
        <v>81</v>
      </c>
      <c r="AV512" s="15" t="s">
        <v>137</v>
      </c>
      <c r="AW512" s="15" t="s">
        <v>32</v>
      </c>
      <c r="AX512" s="15" t="s">
        <v>71</v>
      </c>
      <c r="AY512" s="225" t="s">
        <v>136</v>
      </c>
    </row>
    <row r="513" spans="2:51" s="14" customFormat="1" ht="11.25">
      <c r="B513" s="204"/>
      <c r="C513" s="205"/>
      <c r="D513" s="194" t="s">
        <v>150</v>
      </c>
      <c r="E513" s="206" t="s">
        <v>18</v>
      </c>
      <c r="F513" s="207" t="s">
        <v>183</v>
      </c>
      <c r="G513" s="205"/>
      <c r="H513" s="208">
        <v>236.37700000000004</v>
      </c>
      <c r="I513" s="209"/>
      <c r="J513" s="205"/>
      <c r="K513" s="205"/>
      <c r="L513" s="210"/>
      <c r="M513" s="211"/>
      <c r="N513" s="212"/>
      <c r="O513" s="212"/>
      <c r="P513" s="212"/>
      <c r="Q513" s="212"/>
      <c r="R513" s="212"/>
      <c r="S513" s="212"/>
      <c r="T513" s="212"/>
      <c r="U513" s="213"/>
      <c r="AT513" s="214" t="s">
        <v>150</v>
      </c>
      <c r="AU513" s="214" t="s">
        <v>81</v>
      </c>
      <c r="AV513" s="14" t="s">
        <v>146</v>
      </c>
      <c r="AW513" s="14" t="s">
        <v>32</v>
      </c>
      <c r="AX513" s="14" t="s">
        <v>79</v>
      </c>
      <c r="AY513" s="214" t="s">
        <v>136</v>
      </c>
    </row>
    <row r="514" spans="1:65" s="2" customFormat="1" ht="21.75" customHeight="1">
      <c r="A514" s="36"/>
      <c r="B514" s="37"/>
      <c r="C514" s="174" t="s">
        <v>720</v>
      </c>
      <c r="D514" s="174" t="s">
        <v>141</v>
      </c>
      <c r="E514" s="175" t="s">
        <v>721</v>
      </c>
      <c r="F514" s="176" t="s">
        <v>722</v>
      </c>
      <c r="G514" s="177" t="s">
        <v>144</v>
      </c>
      <c r="H514" s="178">
        <v>96.19</v>
      </c>
      <c r="I514" s="179"/>
      <c r="J514" s="180">
        <f>ROUND(I514*H514,1)</f>
        <v>0</v>
      </c>
      <c r="K514" s="176" t="s">
        <v>145</v>
      </c>
      <c r="L514" s="41"/>
      <c r="M514" s="181" t="s">
        <v>18</v>
      </c>
      <c r="N514" s="182" t="s">
        <v>42</v>
      </c>
      <c r="O514" s="66"/>
      <c r="P514" s="183">
        <f>O514*H514</f>
        <v>0</v>
      </c>
      <c r="Q514" s="183">
        <v>0.0002</v>
      </c>
      <c r="R514" s="183">
        <f>Q514*H514</f>
        <v>0.019238</v>
      </c>
      <c r="S514" s="183">
        <v>0</v>
      </c>
      <c r="T514" s="183">
        <f>S514*H514</f>
        <v>0</v>
      </c>
      <c r="U514" s="184" t="s">
        <v>18</v>
      </c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85" t="s">
        <v>259</v>
      </c>
      <c r="AT514" s="185" t="s">
        <v>141</v>
      </c>
      <c r="AU514" s="185" t="s">
        <v>81</v>
      </c>
      <c r="AY514" s="19" t="s">
        <v>136</v>
      </c>
      <c r="BE514" s="186">
        <f>IF(N514="základní",J514,0)</f>
        <v>0</v>
      </c>
      <c r="BF514" s="186">
        <f>IF(N514="snížená",J514,0)</f>
        <v>0</v>
      </c>
      <c r="BG514" s="186">
        <f>IF(N514="zákl. přenesená",J514,0)</f>
        <v>0</v>
      </c>
      <c r="BH514" s="186">
        <f>IF(N514="sníž. přenesená",J514,0)</f>
        <v>0</v>
      </c>
      <c r="BI514" s="186">
        <f>IF(N514="nulová",J514,0)</f>
        <v>0</v>
      </c>
      <c r="BJ514" s="19" t="s">
        <v>79</v>
      </c>
      <c r="BK514" s="186">
        <f>ROUND(I514*H514,1)</f>
        <v>0</v>
      </c>
      <c r="BL514" s="19" t="s">
        <v>259</v>
      </c>
      <c r="BM514" s="185" t="s">
        <v>723</v>
      </c>
    </row>
    <row r="515" spans="1:47" s="2" customFormat="1" ht="11.25">
      <c r="A515" s="36"/>
      <c r="B515" s="37"/>
      <c r="C515" s="38"/>
      <c r="D515" s="187" t="s">
        <v>148</v>
      </c>
      <c r="E515" s="38"/>
      <c r="F515" s="188" t="s">
        <v>724</v>
      </c>
      <c r="G515" s="38"/>
      <c r="H515" s="38"/>
      <c r="I515" s="189"/>
      <c r="J515" s="38"/>
      <c r="K515" s="38"/>
      <c r="L515" s="41"/>
      <c r="M515" s="190"/>
      <c r="N515" s="191"/>
      <c r="O515" s="66"/>
      <c r="P515" s="66"/>
      <c r="Q515" s="66"/>
      <c r="R515" s="66"/>
      <c r="S515" s="66"/>
      <c r="T515" s="66"/>
      <c r="U515" s="67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T515" s="19" t="s">
        <v>148</v>
      </c>
      <c r="AU515" s="19" t="s">
        <v>81</v>
      </c>
    </row>
    <row r="516" spans="2:51" s="13" customFormat="1" ht="11.25">
      <c r="B516" s="192"/>
      <c r="C516" s="193"/>
      <c r="D516" s="194" t="s">
        <v>150</v>
      </c>
      <c r="E516" s="195" t="s">
        <v>18</v>
      </c>
      <c r="F516" s="196" t="s">
        <v>177</v>
      </c>
      <c r="G516" s="193"/>
      <c r="H516" s="197">
        <v>71.552</v>
      </c>
      <c r="I516" s="198"/>
      <c r="J516" s="193"/>
      <c r="K516" s="193"/>
      <c r="L516" s="199"/>
      <c r="M516" s="200"/>
      <c r="N516" s="201"/>
      <c r="O516" s="201"/>
      <c r="P516" s="201"/>
      <c r="Q516" s="201"/>
      <c r="R516" s="201"/>
      <c r="S516" s="201"/>
      <c r="T516" s="201"/>
      <c r="U516" s="202"/>
      <c r="AT516" s="203" t="s">
        <v>150</v>
      </c>
      <c r="AU516" s="203" t="s">
        <v>81</v>
      </c>
      <c r="AV516" s="13" t="s">
        <v>81</v>
      </c>
      <c r="AW516" s="13" t="s">
        <v>32</v>
      </c>
      <c r="AX516" s="13" t="s">
        <v>71</v>
      </c>
      <c r="AY516" s="203" t="s">
        <v>136</v>
      </c>
    </row>
    <row r="517" spans="2:51" s="15" customFormat="1" ht="11.25">
      <c r="B517" s="215"/>
      <c r="C517" s="216"/>
      <c r="D517" s="194" t="s">
        <v>150</v>
      </c>
      <c r="E517" s="217" t="s">
        <v>18</v>
      </c>
      <c r="F517" s="218" t="s">
        <v>725</v>
      </c>
      <c r="G517" s="216"/>
      <c r="H517" s="219">
        <v>71.552</v>
      </c>
      <c r="I517" s="220"/>
      <c r="J517" s="216"/>
      <c r="K517" s="216"/>
      <c r="L517" s="221"/>
      <c r="M517" s="222"/>
      <c r="N517" s="223"/>
      <c r="O517" s="223"/>
      <c r="P517" s="223"/>
      <c r="Q517" s="223"/>
      <c r="R517" s="223"/>
      <c r="S517" s="223"/>
      <c r="T517" s="223"/>
      <c r="U517" s="224"/>
      <c r="AT517" s="225" t="s">
        <v>150</v>
      </c>
      <c r="AU517" s="225" t="s">
        <v>81</v>
      </c>
      <c r="AV517" s="15" t="s">
        <v>137</v>
      </c>
      <c r="AW517" s="15" t="s">
        <v>32</v>
      </c>
      <c r="AX517" s="15" t="s">
        <v>71</v>
      </c>
      <c r="AY517" s="225" t="s">
        <v>136</v>
      </c>
    </row>
    <row r="518" spans="2:51" s="13" customFormat="1" ht="11.25">
      <c r="B518" s="192"/>
      <c r="C518" s="193"/>
      <c r="D518" s="194" t="s">
        <v>150</v>
      </c>
      <c r="E518" s="195" t="s">
        <v>18</v>
      </c>
      <c r="F518" s="196" t="s">
        <v>203</v>
      </c>
      <c r="G518" s="193"/>
      <c r="H518" s="197">
        <v>24.638</v>
      </c>
      <c r="I518" s="198"/>
      <c r="J518" s="193"/>
      <c r="K518" s="193"/>
      <c r="L518" s="199"/>
      <c r="M518" s="200"/>
      <c r="N518" s="201"/>
      <c r="O518" s="201"/>
      <c r="P518" s="201"/>
      <c r="Q518" s="201"/>
      <c r="R518" s="201"/>
      <c r="S518" s="201"/>
      <c r="T518" s="201"/>
      <c r="U518" s="202"/>
      <c r="AT518" s="203" t="s">
        <v>150</v>
      </c>
      <c r="AU518" s="203" t="s">
        <v>81</v>
      </c>
      <c r="AV518" s="13" t="s">
        <v>81</v>
      </c>
      <c r="AW518" s="13" t="s">
        <v>32</v>
      </c>
      <c r="AX518" s="13" t="s">
        <v>71</v>
      </c>
      <c r="AY518" s="203" t="s">
        <v>136</v>
      </c>
    </row>
    <row r="519" spans="2:51" s="15" customFormat="1" ht="11.25">
      <c r="B519" s="215"/>
      <c r="C519" s="216"/>
      <c r="D519" s="194" t="s">
        <v>150</v>
      </c>
      <c r="E519" s="217" t="s">
        <v>18</v>
      </c>
      <c r="F519" s="218" t="s">
        <v>726</v>
      </c>
      <c r="G519" s="216"/>
      <c r="H519" s="219">
        <v>24.638</v>
      </c>
      <c r="I519" s="220"/>
      <c r="J519" s="216"/>
      <c r="K519" s="216"/>
      <c r="L519" s="221"/>
      <c r="M519" s="222"/>
      <c r="N519" s="223"/>
      <c r="O519" s="223"/>
      <c r="P519" s="223"/>
      <c r="Q519" s="223"/>
      <c r="R519" s="223"/>
      <c r="S519" s="223"/>
      <c r="T519" s="223"/>
      <c r="U519" s="224"/>
      <c r="AT519" s="225" t="s">
        <v>150</v>
      </c>
      <c r="AU519" s="225" t="s">
        <v>81</v>
      </c>
      <c r="AV519" s="15" t="s">
        <v>137</v>
      </c>
      <c r="AW519" s="15" t="s">
        <v>32</v>
      </c>
      <c r="AX519" s="15" t="s">
        <v>71</v>
      </c>
      <c r="AY519" s="225" t="s">
        <v>136</v>
      </c>
    </row>
    <row r="520" spans="2:51" s="14" customFormat="1" ht="11.25">
      <c r="B520" s="204"/>
      <c r="C520" s="205"/>
      <c r="D520" s="194" t="s">
        <v>150</v>
      </c>
      <c r="E520" s="206" t="s">
        <v>18</v>
      </c>
      <c r="F520" s="207" t="s">
        <v>183</v>
      </c>
      <c r="G520" s="205"/>
      <c r="H520" s="208">
        <v>96.19000000000001</v>
      </c>
      <c r="I520" s="209"/>
      <c r="J520" s="205"/>
      <c r="K520" s="205"/>
      <c r="L520" s="210"/>
      <c r="M520" s="211"/>
      <c r="N520" s="212"/>
      <c r="O520" s="212"/>
      <c r="P520" s="212"/>
      <c r="Q520" s="212"/>
      <c r="R520" s="212"/>
      <c r="S520" s="212"/>
      <c r="T520" s="212"/>
      <c r="U520" s="213"/>
      <c r="AT520" s="214" t="s">
        <v>150</v>
      </c>
      <c r="AU520" s="214" t="s">
        <v>81</v>
      </c>
      <c r="AV520" s="14" t="s">
        <v>146</v>
      </c>
      <c r="AW520" s="14" t="s">
        <v>32</v>
      </c>
      <c r="AX520" s="14" t="s">
        <v>79</v>
      </c>
      <c r="AY520" s="214" t="s">
        <v>136</v>
      </c>
    </row>
    <row r="521" spans="1:65" s="2" customFormat="1" ht="24.2" customHeight="1">
      <c r="A521" s="36"/>
      <c r="B521" s="37"/>
      <c r="C521" s="174" t="s">
        <v>727</v>
      </c>
      <c r="D521" s="174" t="s">
        <v>141</v>
      </c>
      <c r="E521" s="175" t="s">
        <v>728</v>
      </c>
      <c r="F521" s="176" t="s">
        <v>729</v>
      </c>
      <c r="G521" s="177" t="s">
        <v>144</v>
      </c>
      <c r="H521" s="178">
        <v>236.377</v>
      </c>
      <c r="I521" s="179"/>
      <c r="J521" s="180">
        <f>ROUND(I521*H521,1)</f>
        <v>0</v>
      </c>
      <c r="K521" s="176" t="s">
        <v>145</v>
      </c>
      <c r="L521" s="41"/>
      <c r="M521" s="181" t="s">
        <v>18</v>
      </c>
      <c r="N521" s="182" t="s">
        <v>42</v>
      </c>
      <c r="O521" s="66"/>
      <c r="P521" s="183">
        <f>O521*H521</f>
        <v>0</v>
      </c>
      <c r="Q521" s="183">
        <v>0.00028</v>
      </c>
      <c r="R521" s="183">
        <f>Q521*H521</f>
        <v>0.06618555999999999</v>
      </c>
      <c r="S521" s="183">
        <v>0</v>
      </c>
      <c r="T521" s="183">
        <f>S521*H521</f>
        <v>0</v>
      </c>
      <c r="U521" s="184" t="s">
        <v>18</v>
      </c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185" t="s">
        <v>259</v>
      </c>
      <c r="AT521" s="185" t="s">
        <v>141</v>
      </c>
      <c r="AU521" s="185" t="s">
        <v>81</v>
      </c>
      <c r="AY521" s="19" t="s">
        <v>136</v>
      </c>
      <c r="BE521" s="186">
        <f>IF(N521="základní",J521,0)</f>
        <v>0</v>
      </c>
      <c r="BF521" s="186">
        <f>IF(N521="snížená",J521,0)</f>
        <v>0</v>
      </c>
      <c r="BG521" s="186">
        <f>IF(N521="zákl. přenesená",J521,0)</f>
        <v>0</v>
      </c>
      <c r="BH521" s="186">
        <f>IF(N521="sníž. přenesená",J521,0)</f>
        <v>0</v>
      </c>
      <c r="BI521" s="186">
        <f>IF(N521="nulová",J521,0)</f>
        <v>0</v>
      </c>
      <c r="BJ521" s="19" t="s">
        <v>79</v>
      </c>
      <c r="BK521" s="186">
        <f>ROUND(I521*H521,1)</f>
        <v>0</v>
      </c>
      <c r="BL521" s="19" t="s">
        <v>259</v>
      </c>
      <c r="BM521" s="185" t="s">
        <v>730</v>
      </c>
    </row>
    <row r="522" spans="1:47" s="2" customFormat="1" ht="11.25">
      <c r="A522" s="36"/>
      <c r="B522" s="37"/>
      <c r="C522" s="38"/>
      <c r="D522" s="187" t="s">
        <v>148</v>
      </c>
      <c r="E522" s="38"/>
      <c r="F522" s="188" t="s">
        <v>731</v>
      </c>
      <c r="G522" s="38"/>
      <c r="H522" s="38"/>
      <c r="I522" s="189"/>
      <c r="J522" s="38"/>
      <c r="K522" s="38"/>
      <c r="L522" s="41"/>
      <c r="M522" s="190"/>
      <c r="N522" s="191"/>
      <c r="O522" s="66"/>
      <c r="P522" s="66"/>
      <c r="Q522" s="66"/>
      <c r="R522" s="66"/>
      <c r="S522" s="66"/>
      <c r="T522" s="66"/>
      <c r="U522" s="67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T522" s="19" t="s">
        <v>148</v>
      </c>
      <c r="AU522" s="19" t="s">
        <v>81</v>
      </c>
    </row>
    <row r="523" spans="2:51" s="13" customFormat="1" ht="11.25">
      <c r="B523" s="192"/>
      <c r="C523" s="193"/>
      <c r="D523" s="194" t="s">
        <v>150</v>
      </c>
      <c r="E523" s="195" t="s">
        <v>18</v>
      </c>
      <c r="F523" s="196" t="s">
        <v>170</v>
      </c>
      <c r="G523" s="193"/>
      <c r="H523" s="197">
        <v>292.1</v>
      </c>
      <c r="I523" s="198"/>
      <c r="J523" s="193"/>
      <c r="K523" s="193"/>
      <c r="L523" s="199"/>
      <c r="M523" s="200"/>
      <c r="N523" s="201"/>
      <c r="O523" s="201"/>
      <c r="P523" s="201"/>
      <c r="Q523" s="201"/>
      <c r="R523" s="201"/>
      <c r="S523" s="201"/>
      <c r="T523" s="201"/>
      <c r="U523" s="202"/>
      <c r="AT523" s="203" t="s">
        <v>150</v>
      </c>
      <c r="AU523" s="203" t="s">
        <v>81</v>
      </c>
      <c r="AV523" s="13" t="s">
        <v>81</v>
      </c>
      <c r="AW523" s="13" t="s">
        <v>32</v>
      </c>
      <c r="AX523" s="13" t="s">
        <v>71</v>
      </c>
      <c r="AY523" s="203" t="s">
        <v>136</v>
      </c>
    </row>
    <row r="524" spans="2:51" s="13" customFormat="1" ht="11.25">
      <c r="B524" s="192"/>
      <c r="C524" s="193"/>
      <c r="D524" s="194" t="s">
        <v>150</v>
      </c>
      <c r="E524" s="195" t="s">
        <v>18</v>
      </c>
      <c r="F524" s="196" t="s">
        <v>171</v>
      </c>
      <c r="G524" s="193"/>
      <c r="H524" s="197">
        <v>-42.693</v>
      </c>
      <c r="I524" s="198"/>
      <c r="J524" s="193"/>
      <c r="K524" s="193"/>
      <c r="L524" s="199"/>
      <c r="M524" s="200"/>
      <c r="N524" s="201"/>
      <c r="O524" s="201"/>
      <c r="P524" s="201"/>
      <c r="Q524" s="201"/>
      <c r="R524" s="201"/>
      <c r="S524" s="201"/>
      <c r="T524" s="201"/>
      <c r="U524" s="202"/>
      <c r="AT524" s="203" t="s">
        <v>150</v>
      </c>
      <c r="AU524" s="203" t="s">
        <v>81</v>
      </c>
      <c r="AV524" s="13" t="s">
        <v>81</v>
      </c>
      <c r="AW524" s="13" t="s">
        <v>32</v>
      </c>
      <c r="AX524" s="13" t="s">
        <v>71</v>
      </c>
      <c r="AY524" s="203" t="s">
        <v>136</v>
      </c>
    </row>
    <row r="525" spans="2:51" s="13" customFormat="1" ht="11.25">
      <c r="B525" s="192"/>
      <c r="C525" s="193"/>
      <c r="D525" s="194" t="s">
        <v>150</v>
      </c>
      <c r="E525" s="195" t="s">
        <v>18</v>
      </c>
      <c r="F525" s="196" t="s">
        <v>172</v>
      </c>
      <c r="G525" s="193"/>
      <c r="H525" s="197">
        <v>-19.323</v>
      </c>
      <c r="I525" s="198"/>
      <c r="J525" s="193"/>
      <c r="K525" s="193"/>
      <c r="L525" s="199"/>
      <c r="M525" s="200"/>
      <c r="N525" s="201"/>
      <c r="O525" s="201"/>
      <c r="P525" s="201"/>
      <c r="Q525" s="201"/>
      <c r="R525" s="201"/>
      <c r="S525" s="201"/>
      <c r="T525" s="201"/>
      <c r="U525" s="202"/>
      <c r="AT525" s="203" t="s">
        <v>150</v>
      </c>
      <c r="AU525" s="203" t="s">
        <v>81</v>
      </c>
      <c r="AV525" s="13" t="s">
        <v>81</v>
      </c>
      <c r="AW525" s="13" t="s">
        <v>32</v>
      </c>
      <c r="AX525" s="13" t="s">
        <v>71</v>
      </c>
      <c r="AY525" s="203" t="s">
        <v>136</v>
      </c>
    </row>
    <row r="526" spans="2:51" s="15" customFormat="1" ht="11.25">
      <c r="B526" s="215"/>
      <c r="C526" s="216"/>
      <c r="D526" s="194" t="s">
        <v>150</v>
      </c>
      <c r="E526" s="217" t="s">
        <v>18</v>
      </c>
      <c r="F526" s="218" t="s">
        <v>719</v>
      </c>
      <c r="G526" s="216"/>
      <c r="H526" s="219">
        <v>230.08400000000003</v>
      </c>
      <c r="I526" s="220"/>
      <c r="J526" s="216"/>
      <c r="K526" s="216"/>
      <c r="L526" s="221"/>
      <c r="M526" s="222"/>
      <c r="N526" s="223"/>
      <c r="O526" s="223"/>
      <c r="P526" s="223"/>
      <c r="Q526" s="223"/>
      <c r="R526" s="223"/>
      <c r="S526" s="223"/>
      <c r="T526" s="223"/>
      <c r="U526" s="224"/>
      <c r="AT526" s="225" t="s">
        <v>150</v>
      </c>
      <c r="AU526" s="225" t="s">
        <v>81</v>
      </c>
      <c r="AV526" s="15" t="s">
        <v>137</v>
      </c>
      <c r="AW526" s="15" t="s">
        <v>32</v>
      </c>
      <c r="AX526" s="15" t="s">
        <v>71</v>
      </c>
      <c r="AY526" s="225" t="s">
        <v>136</v>
      </c>
    </row>
    <row r="527" spans="2:51" s="13" customFormat="1" ht="11.25">
      <c r="B527" s="192"/>
      <c r="C527" s="193"/>
      <c r="D527" s="194" t="s">
        <v>150</v>
      </c>
      <c r="E527" s="195" t="s">
        <v>18</v>
      </c>
      <c r="F527" s="196" t="s">
        <v>189</v>
      </c>
      <c r="G527" s="193"/>
      <c r="H527" s="197">
        <v>6.293</v>
      </c>
      <c r="I527" s="198"/>
      <c r="J527" s="193"/>
      <c r="K527" s="193"/>
      <c r="L527" s="199"/>
      <c r="M527" s="200"/>
      <c r="N527" s="201"/>
      <c r="O527" s="201"/>
      <c r="P527" s="201"/>
      <c r="Q527" s="201"/>
      <c r="R527" s="201"/>
      <c r="S527" s="201"/>
      <c r="T527" s="201"/>
      <c r="U527" s="202"/>
      <c r="AT527" s="203" t="s">
        <v>150</v>
      </c>
      <c r="AU527" s="203" t="s">
        <v>81</v>
      </c>
      <c r="AV527" s="13" t="s">
        <v>81</v>
      </c>
      <c r="AW527" s="13" t="s">
        <v>32</v>
      </c>
      <c r="AX527" s="13" t="s">
        <v>71</v>
      </c>
      <c r="AY527" s="203" t="s">
        <v>136</v>
      </c>
    </row>
    <row r="528" spans="2:51" s="15" customFormat="1" ht="11.25">
      <c r="B528" s="215"/>
      <c r="C528" s="216"/>
      <c r="D528" s="194" t="s">
        <v>150</v>
      </c>
      <c r="E528" s="217" t="s">
        <v>18</v>
      </c>
      <c r="F528" s="218" t="s">
        <v>191</v>
      </c>
      <c r="G528" s="216"/>
      <c r="H528" s="219">
        <v>6.293</v>
      </c>
      <c r="I528" s="220"/>
      <c r="J528" s="216"/>
      <c r="K528" s="216"/>
      <c r="L528" s="221"/>
      <c r="M528" s="222"/>
      <c r="N528" s="223"/>
      <c r="O528" s="223"/>
      <c r="P528" s="223"/>
      <c r="Q528" s="223"/>
      <c r="R528" s="223"/>
      <c r="S528" s="223"/>
      <c r="T528" s="223"/>
      <c r="U528" s="224"/>
      <c r="AT528" s="225" t="s">
        <v>150</v>
      </c>
      <c r="AU528" s="225" t="s">
        <v>81</v>
      </c>
      <c r="AV528" s="15" t="s">
        <v>137</v>
      </c>
      <c r="AW528" s="15" t="s">
        <v>32</v>
      </c>
      <c r="AX528" s="15" t="s">
        <v>71</v>
      </c>
      <c r="AY528" s="225" t="s">
        <v>136</v>
      </c>
    </row>
    <row r="529" spans="2:51" s="14" customFormat="1" ht="11.25">
      <c r="B529" s="204"/>
      <c r="C529" s="205"/>
      <c r="D529" s="194" t="s">
        <v>150</v>
      </c>
      <c r="E529" s="206" t="s">
        <v>18</v>
      </c>
      <c r="F529" s="207" t="s">
        <v>183</v>
      </c>
      <c r="G529" s="205"/>
      <c r="H529" s="208">
        <v>236.37700000000004</v>
      </c>
      <c r="I529" s="209"/>
      <c r="J529" s="205"/>
      <c r="K529" s="205"/>
      <c r="L529" s="210"/>
      <c r="M529" s="211"/>
      <c r="N529" s="212"/>
      <c r="O529" s="212"/>
      <c r="P529" s="212"/>
      <c r="Q529" s="212"/>
      <c r="R529" s="212"/>
      <c r="S529" s="212"/>
      <c r="T529" s="212"/>
      <c r="U529" s="213"/>
      <c r="AT529" s="214" t="s">
        <v>150</v>
      </c>
      <c r="AU529" s="214" t="s">
        <v>81</v>
      </c>
      <c r="AV529" s="14" t="s">
        <v>146</v>
      </c>
      <c r="AW529" s="14" t="s">
        <v>32</v>
      </c>
      <c r="AX529" s="14" t="s">
        <v>79</v>
      </c>
      <c r="AY529" s="214" t="s">
        <v>136</v>
      </c>
    </row>
    <row r="530" spans="1:65" s="2" customFormat="1" ht="24.2" customHeight="1">
      <c r="A530" s="36"/>
      <c r="B530" s="37"/>
      <c r="C530" s="174" t="s">
        <v>732</v>
      </c>
      <c r="D530" s="174" t="s">
        <v>141</v>
      </c>
      <c r="E530" s="175" t="s">
        <v>733</v>
      </c>
      <c r="F530" s="176" t="s">
        <v>734</v>
      </c>
      <c r="G530" s="177" t="s">
        <v>144</v>
      </c>
      <c r="H530" s="178">
        <v>96.19</v>
      </c>
      <c r="I530" s="179"/>
      <c r="J530" s="180">
        <f>ROUND(I530*H530,1)</f>
        <v>0</v>
      </c>
      <c r="K530" s="176" t="s">
        <v>145</v>
      </c>
      <c r="L530" s="41"/>
      <c r="M530" s="181" t="s">
        <v>18</v>
      </c>
      <c r="N530" s="182" t="s">
        <v>42</v>
      </c>
      <c r="O530" s="66"/>
      <c r="P530" s="183">
        <f>O530*H530</f>
        <v>0</v>
      </c>
      <c r="Q530" s="183">
        <v>0.00028</v>
      </c>
      <c r="R530" s="183">
        <f>Q530*H530</f>
        <v>0.026933199999999997</v>
      </c>
      <c r="S530" s="183">
        <v>0</v>
      </c>
      <c r="T530" s="183">
        <f>S530*H530</f>
        <v>0</v>
      </c>
      <c r="U530" s="184" t="s">
        <v>18</v>
      </c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5" t="s">
        <v>259</v>
      </c>
      <c r="AT530" s="185" t="s">
        <v>141</v>
      </c>
      <c r="AU530" s="185" t="s">
        <v>81</v>
      </c>
      <c r="AY530" s="19" t="s">
        <v>136</v>
      </c>
      <c r="BE530" s="186">
        <f>IF(N530="základní",J530,0)</f>
        <v>0</v>
      </c>
      <c r="BF530" s="186">
        <f>IF(N530="snížená",J530,0)</f>
        <v>0</v>
      </c>
      <c r="BG530" s="186">
        <f>IF(N530="zákl. přenesená",J530,0)</f>
        <v>0</v>
      </c>
      <c r="BH530" s="186">
        <f>IF(N530="sníž. přenesená",J530,0)</f>
        <v>0</v>
      </c>
      <c r="BI530" s="186">
        <f>IF(N530="nulová",J530,0)</f>
        <v>0</v>
      </c>
      <c r="BJ530" s="19" t="s">
        <v>79</v>
      </c>
      <c r="BK530" s="186">
        <f>ROUND(I530*H530,1)</f>
        <v>0</v>
      </c>
      <c r="BL530" s="19" t="s">
        <v>259</v>
      </c>
      <c r="BM530" s="185" t="s">
        <v>735</v>
      </c>
    </row>
    <row r="531" spans="1:47" s="2" customFormat="1" ht="11.25">
      <c r="A531" s="36"/>
      <c r="B531" s="37"/>
      <c r="C531" s="38"/>
      <c r="D531" s="187" t="s">
        <v>148</v>
      </c>
      <c r="E531" s="38"/>
      <c r="F531" s="188" t="s">
        <v>736</v>
      </c>
      <c r="G531" s="38"/>
      <c r="H531" s="38"/>
      <c r="I531" s="189"/>
      <c r="J531" s="38"/>
      <c r="K531" s="38"/>
      <c r="L531" s="41"/>
      <c r="M531" s="190"/>
      <c r="N531" s="191"/>
      <c r="O531" s="66"/>
      <c r="P531" s="66"/>
      <c r="Q531" s="66"/>
      <c r="R531" s="66"/>
      <c r="S531" s="66"/>
      <c r="T531" s="66"/>
      <c r="U531" s="67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148</v>
      </c>
      <c r="AU531" s="19" t="s">
        <v>81</v>
      </c>
    </row>
    <row r="532" spans="2:51" s="13" customFormat="1" ht="11.25">
      <c r="B532" s="192"/>
      <c r="C532" s="193"/>
      <c r="D532" s="194" t="s">
        <v>150</v>
      </c>
      <c r="E532" s="195" t="s">
        <v>18</v>
      </c>
      <c r="F532" s="196" t="s">
        <v>177</v>
      </c>
      <c r="G532" s="193"/>
      <c r="H532" s="197">
        <v>71.552</v>
      </c>
      <c r="I532" s="198"/>
      <c r="J532" s="193"/>
      <c r="K532" s="193"/>
      <c r="L532" s="199"/>
      <c r="M532" s="200"/>
      <c r="N532" s="201"/>
      <c r="O532" s="201"/>
      <c r="P532" s="201"/>
      <c r="Q532" s="201"/>
      <c r="R532" s="201"/>
      <c r="S532" s="201"/>
      <c r="T532" s="201"/>
      <c r="U532" s="202"/>
      <c r="AT532" s="203" t="s">
        <v>150</v>
      </c>
      <c r="AU532" s="203" t="s">
        <v>81</v>
      </c>
      <c r="AV532" s="13" t="s">
        <v>81</v>
      </c>
      <c r="AW532" s="13" t="s">
        <v>32</v>
      </c>
      <c r="AX532" s="13" t="s">
        <v>71</v>
      </c>
      <c r="AY532" s="203" t="s">
        <v>136</v>
      </c>
    </row>
    <row r="533" spans="2:51" s="15" customFormat="1" ht="11.25">
      <c r="B533" s="215"/>
      <c r="C533" s="216"/>
      <c r="D533" s="194" t="s">
        <v>150</v>
      </c>
      <c r="E533" s="217" t="s">
        <v>18</v>
      </c>
      <c r="F533" s="218" t="s">
        <v>725</v>
      </c>
      <c r="G533" s="216"/>
      <c r="H533" s="219">
        <v>71.552</v>
      </c>
      <c r="I533" s="220"/>
      <c r="J533" s="216"/>
      <c r="K533" s="216"/>
      <c r="L533" s="221"/>
      <c r="M533" s="222"/>
      <c r="N533" s="223"/>
      <c r="O533" s="223"/>
      <c r="P533" s="223"/>
      <c r="Q533" s="223"/>
      <c r="R533" s="223"/>
      <c r="S533" s="223"/>
      <c r="T533" s="223"/>
      <c r="U533" s="224"/>
      <c r="AT533" s="225" t="s">
        <v>150</v>
      </c>
      <c r="AU533" s="225" t="s">
        <v>81</v>
      </c>
      <c r="AV533" s="15" t="s">
        <v>137</v>
      </c>
      <c r="AW533" s="15" t="s">
        <v>32</v>
      </c>
      <c r="AX533" s="15" t="s">
        <v>71</v>
      </c>
      <c r="AY533" s="225" t="s">
        <v>136</v>
      </c>
    </row>
    <row r="534" spans="2:51" s="13" customFormat="1" ht="11.25">
      <c r="B534" s="192"/>
      <c r="C534" s="193"/>
      <c r="D534" s="194" t="s">
        <v>150</v>
      </c>
      <c r="E534" s="195" t="s">
        <v>18</v>
      </c>
      <c r="F534" s="196" t="s">
        <v>203</v>
      </c>
      <c r="G534" s="193"/>
      <c r="H534" s="197">
        <v>24.638</v>
      </c>
      <c r="I534" s="198"/>
      <c r="J534" s="193"/>
      <c r="K534" s="193"/>
      <c r="L534" s="199"/>
      <c r="M534" s="200"/>
      <c r="N534" s="201"/>
      <c r="O534" s="201"/>
      <c r="P534" s="201"/>
      <c r="Q534" s="201"/>
      <c r="R534" s="201"/>
      <c r="S534" s="201"/>
      <c r="T534" s="201"/>
      <c r="U534" s="202"/>
      <c r="AT534" s="203" t="s">
        <v>150</v>
      </c>
      <c r="AU534" s="203" t="s">
        <v>81</v>
      </c>
      <c r="AV534" s="13" t="s">
        <v>81</v>
      </c>
      <c r="AW534" s="13" t="s">
        <v>32</v>
      </c>
      <c r="AX534" s="13" t="s">
        <v>71</v>
      </c>
      <c r="AY534" s="203" t="s">
        <v>136</v>
      </c>
    </row>
    <row r="535" spans="2:51" s="15" customFormat="1" ht="11.25">
      <c r="B535" s="215"/>
      <c r="C535" s="216"/>
      <c r="D535" s="194" t="s">
        <v>150</v>
      </c>
      <c r="E535" s="217" t="s">
        <v>18</v>
      </c>
      <c r="F535" s="218" t="s">
        <v>726</v>
      </c>
      <c r="G535" s="216"/>
      <c r="H535" s="219">
        <v>24.638</v>
      </c>
      <c r="I535" s="220"/>
      <c r="J535" s="216"/>
      <c r="K535" s="216"/>
      <c r="L535" s="221"/>
      <c r="M535" s="222"/>
      <c r="N535" s="223"/>
      <c r="O535" s="223"/>
      <c r="P535" s="223"/>
      <c r="Q535" s="223"/>
      <c r="R535" s="223"/>
      <c r="S535" s="223"/>
      <c r="T535" s="223"/>
      <c r="U535" s="224"/>
      <c r="AT535" s="225" t="s">
        <v>150</v>
      </c>
      <c r="AU535" s="225" t="s">
        <v>81</v>
      </c>
      <c r="AV535" s="15" t="s">
        <v>137</v>
      </c>
      <c r="AW535" s="15" t="s">
        <v>32</v>
      </c>
      <c r="AX535" s="15" t="s">
        <v>71</v>
      </c>
      <c r="AY535" s="225" t="s">
        <v>136</v>
      </c>
    </row>
    <row r="536" spans="2:51" s="14" customFormat="1" ht="11.25">
      <c r="B536" s="204"/>
      <c r="C536" s="205"/>
      <c r="D536" s="194" t="s">
        <v>150</v>
      </c>
      <c r="E536" s="206" t="s">
        <v>18</v>
      </c>
      <c r="F536" s="207" t="s">
        <v>183</v>
      </c>
      <c r="G536" s="205"/>
      <c r="H536" s="208">
        <v>96.19000000000001</v>
      </c>
      <c r="I536" s="209"/>
      <c r="J536" s="205"/>
      <c r="K536" s="205"/>
      <c r="L536" s="210"/>
      <c r="M536" s="211"/>
      <c r="N536" s="212"/>
      <c r="O536" s="212"/>
      <c r="P536" s="212"/>
      <c r="Q536" s="212"/>
      <c r="R536" s="212"/>
      <c r="S536" s="212"/>
      <c r="T536" s="212"/>
      <c r="U536" s="213"/>
      <c r="AT536" s="214" t="s">
        <v>150</v>
      </c>
      <c r="AU536" s="214" t="s">
        <v>81</v>
      </c>
      <c r="AV536" s="14" t="s">
        <v>146</v>
      </c>
      <c r="AW536" s="14" t="s">
        <v>32</v>
      </c>
      <c r="AX536" s="14" t="s">
        <v>79</v>
      </c>
      <c r="AY536" s="214" t="s">
        <v>136</v>
      </c>
    </row>
    <row r="537" spans="1:65" s="2" customFormat="1" ht="24.2" customHeight="1">
      <c r="A537" s="36"/>
      <c r="B537" s="37"/>
      <c r="C537" s="174" t="s">
        <v>217</v>
      </c>
      <c r="D537" s="174" t="s">
        <v>141</v>
      </c>
      <c r="E537" s="175" t="s">
        <v>737</v>
      </c>
      <c r="F537" s="176" t="s">
        <v>738</v>
      </c>
      <c r="G537" s="177" t="s">
        <v>144</v>
      </c>
      <c r="H537" s="178">
        <v>307.929</v>
      </c>
      <c r="I537" s="179"/>
      <c r="J537" s="180">
        <f>ROUND(I537*H537,1)</f>
        <v>0</v>
      </c>
      <c r="K537" s="176" t="s">
        <v>145</v>
      </c>
      <c r="L537" s="41"/>
      <c r="M537" s="181" t="s">
        <v>18</v>
      </c>
      <c r="N537" s="182" t="s">
        <v>42</v>
      </c>
      <c r="O537" s="66"/>
      <c r="P537" s="183">
        <f>O537*H537</f>
        <v>0</v>
      </c>
      <c r="Q537" s="183">
        <v>2E-05</v>
      </c>
      <c r="R537" s="183">
        <f>Q537*H537</f>
        <v>0.00615858</v>
      </c>
      <c r="S537" s="183">
        <v>0</v>
      </c>
      <c r="T537" s="183">
        <f>S537*H537</f>
        <v>0</v>
      </c>
      <c r="U537" s="184" t="s">
        <v>18</v>
      </c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85" t="s">
        <v>259</v>
      </c>
      <c r="AT537" s="185" t="s">
        <v>141</v>
      </c>
      <c r="AU537" s="185" t="s">
        <v>81</v>
      </c>
      <c r="AY537" s="19" t="s">
        <v>136</v>
      </c>
      <c r="BE537" s="186">
        <f>IF(N537="základní",J537,0)</f>
        <v>0</v>
      </c>
      <c r="BF537" s="186">
        <f>IF(N537="snížená",J537,0)</f>
        <v>0</v>
      </c>
      <c r="BG537" s="186">
        <f>IF(N537="zákl. přenesená",J537,0)</f>
        <v>0</v>
      </c>
      <c r="BH537" s="186">
        <f>IF(N537="sníž. přenesená",J537,0)</f>
        <v>0</v>
      </c>
      <c r="BI537" s="186">
        <f>IF(N537="nulová",J537,0)</f>
        <v>0</v>
      </c>
      <c r="BJ537" s="19" t="s">
        <v>79</v>
      </c>
      <c r="BK537" s="186">
        <f>ROUND(I537*H537,1)</f>
        <v>0</v>
      </c>
      <c r="BL537" s="19" t="s">
        <v>259</v>
      </c>
      <c r="BM537" s="185" t="s">
        <v>739</v>
      </c>
    </row>
    <row r="538" spans="1:47" s="2" customFormat="1" ht="11.25">
      <c r="A538" s="36"/>
      <c r="B538" s="37"/>
      <c r="C538" s="38"/>
      <c r="D538" s="187" t="s">
        <v>148</v>
      </c>
      <c r="E538" s="38"/>
      <c r="F538" s="188" t="s">
        <v>740</v>
      </c>
      <c r="G538" s="38"/>
      <c r="H538" s="38"/>
      <c r="I538" s="189"/>
      <c r="J538" s="38"/>
      <c r="K538" s="38"/>
      <c r="L538" s="41"/>
      <c r="M538" s="190"/>
      <c r="N538" s="191"/>
      <c r="O538" s="66"/>
      <c r="P538" s="66"/>
      <c r="Q538" s="66"/>
      <c r="R538" s="66"/>
      <c r="S538" s="66"/>
      <c r="T538" s="66"/>
      <c r="U538" s="67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9" t="s">
        <v>148</v>
      </c>
      <c r="AU538" s="19" t="s">
        <v>81</v>
      </c>
    </row>
    <row r="539" spans="2:51" s="13" customFormat="1" ht="11.25">
      <c r="B539" s="192"/>
      <c r="C539" s="193"/>
      <c r="D539" s="194" t="s">
        <v>150</v>
      </c>
      <c r="E539" s="195" t="s">
        <v>18</v>
      </c>
      <c r="F539" s="196" t="s">
        <v>170</v>
      </c>
      <c r="G539" s="193"/>
      <c r="H539" s="197">
        <v>292.1</v>
      </c>
      <c r="I539" s="198"/>
      <c r="J539" s="193"/>
      <c r="K539" s="193"/>
      <c r="L539" s="199"/>
      <c r="M539" s="200"/>
      <c r="N539" s="201"/>
      <c r="O539" s="201"/>
      <c r="P539" s="201"/>
      <c r="Q539" s="201"/>
      <c r="R539" s="201"/>
      <c r="S539" s="201"/>
      <c r="T539" s="201"/>
      <c r="U539" s="202"/>
      <c r="AT539" s="203" t="s">
        <v>150</v>
      </c>
      <c r="AU539" s="203" t="s">
        <v>81</v>
      </c>
      <c r="AV539" s="13" t="s">
        <v>81</v>
      </c>
      <c r="AW539" s="13" t="s">
        <v>32</v>
      </c>
      <c r="AX539" s="13" t="s">
        <v>71</v>
      </c>
      <c r="AY539" s="203" t="s">
        <v>136</v>
      </c>
    </row>
    <row r="540" spans="2:51" s="13" customFormat="1" ht="11.25">
      <c r="B540" s="192"/>
      <c r="C540" s="193"/>
      <c r="D540" s="194" t="s">
        <v>150</v>
      </c>
      <c r="E540" s="195" t="s">
        <v>18</v>
      </c>
      <c r="F540" s="196" t="s">
        <v>171</v>
      </c>
      <c r="G540" s="193"/>
      <c r="H540" s="197">
        <v>-42.693</v>
      </c>
      <c r="I540" s="198"/>
      <c r="J540" s="193"/>
      <c r="K540" s="193"/>
      <c r="L540" s="199"/>
      <c r="M540" s="200"/>
      <c r="N540" s="201"/>
      <c r="O540" s="201"/>
      <c r="P540" s="201"/>
      <c r="Q540" s="201"/>
      <c r="R540" s="201"/>
      <c r="S540" s="201"/>
      <c r="T540" s="201"/>
      <c r="U540" s="202"/>
      <c r="AT540" s="203" t="s">
        <v>150</v>
      </c>
      <c r="AU540" s="203" t="s">
        <v>81</v>
      </c>
      <c r="AV540" s="13" t="s">
        <v>81</v>
      </c>
      <c r="AW540" s="13" t="s">
        <v>32</v>
      </c>
      <c r="AX540" s="13" t="s">
        <v>71</v>
      </c>
      <c r="AY540" s="203" t="s">
        <v>136</v>
      </c>
    </row>
    <row r="541" spans="2:51" s="13" customFormat="1" ht="11.25">
      <c r="B541" s="192"/>
      <c r="C541" s="193"/>
      <c r="D541" s="194" t="s">
        <v>150</v>
      </c>
      <c r="E541" s="195" t="s">
        <v>18</v>
      </c>
      <c r="F541" s="196" t="s">
        <v>172</v>
      </c>
      <c r="G541" s="193"/>
      <c r="H541" s="197">
        <v>-19.323</v>
      </c>
      <c r="I541" s="198"/>
      <c r="J541" s="193"/>
      <c r="K541" s="193"/>
      <c r="L541" s="199"/>
      <c r="M541" s="200"/>
      <c r="N541" s="201"/>
      <c r="O541" s="201"/>
      <c r="P541" s="201"/>
      <c r="Q541" s="201"/>
      <c r="R541" s="201"/>
      <c r="S541" s="201"/>
      <c r="T541" s="201"/>
      <c r="U541" s="202"/>
      <c r="AT541" s="203" t="s">
        <v>150</v>
      </c>
      <c r="AU541" s="203" t="s">
        <v>81</v>
      </c>
      <c r="AV541" s="13" t="s">
        <v>81</v>
      </c>
      <c r="AW541" s="13" t="s">
        <v>32</v>
      </c>
      <c r="AX541" s="13" t="s">
        <v>71</v>
      </c>
      <c r="AY541" s="203" t="s">
        <v>136</v>
      </c>
    </row>
    <row r="542" spans="2:51" s="15" customFormat="1" ht="11.25">
      <c r="B542" s="215"/>
      <c r="C542" s="216"/>
      <c r="D542" s="194" t="s">
        <v>150</v>
      </c>
      <c r="E542" s="217" t="s">
        <v>18</v>
      </c>
      <c r="F542" s="218" t="s">
        <v>719</v>
      </c>
      <c r="G542" s="216"/>
      <c r="H542" s="219">
        <v>230.08400000000003</v>
      </c>
      <c r="I542" s="220"/>
      <c r="J542" s="216"/>
      <c r="K542" s="216"/>
      <c r="L542" s="221"/>
      <c r="M542" s="222"/>
      <c r="N542" s="223"/>
      <c r="O542" s="223"/>
      <c r="P542" s="223"/>
      <c r="Q542" s="223"/>
      <c r="R542" s="223"/>
      <c r="S542" s="223"/>
      <c r="T542" s="223"/>
      <c r="U542" s="224"/>
      <c r="AT542" s="225" t="s">
        <v>150</v>
      </c>
      <c r="AU542" s="225" t="s">
        <v>81</v>
      </c>
      <c r="AV542" s="15" t="s">
        <v>137</v>
      </c>
      <c r="AW542" s="15" t="s">
        <v>32</v>
      </c>
      <c r="AX542" s="15" t="s">
        <v>71</v>
      </c>
      <c r="AY542" s="225" t="s">
        <v>136</v>
      </c>
    </row>
    <row r="543" spans="2:51" s="13" customFormat="1" ht="11.25">
      <c r="B543" s="192"/>
      <c r="C543" s="193"/>
      <c r="D543" s="194" t="s">
        <v>150</v>
      </c>
      <c r="E543" s="195" t="s">
        <v>18</v>
      </c>
      <c r="F543" s="196" t="s">
        <v>189</v>
      </c>
      <c r="G543" s="193"/>
      <c r="H543" s="197">
        <v>6.293</v>
      </c>
      <c r="I543" s="198"/>
      <c r="J543" s="193"/>
      <c r="K543" s="193"/>
      <c r="L543" s="199"/>
      <c r="M543" s="200"/>
      <c r="N543" s="201"/>
      <c r="O543" s="201"/>
      <c r="P543" s="201"/>
      <c r="Q543" s="201"/>
      <c r="R543" s="201"/>
      <c r="S543" s="201"/>
      <c r="T543" s="201"/>
      <c r="U543" s="202"/>
      <c r="AT543" s="203" t="s">
        <v>150</v>
      </c>
      <c r="AU543" s="203" t="s">
        <v>81</v>
      </c>
      <c r="AV543" s="13" t="s">
        <v>81</v>
      </c>
      <c r="AW543" s="13" t="s">
        <v>32</v>
      </c>
      <c r="AX543" s="13" t="s">
        <v>71</v>
      </c>
      <c r="AY543" s="203" t="s">
        <v>136</v>
      </c>
    </row>
    <row r="544" spans="2:51" s="15" customFormat="1" ht="11.25">
      <c r="B544" s="215"/>
      <c r="C544" s="216"/>
      <c r="D544" s="194" t="s">
        <v>150</v>
      </c>
      <c r="E544" s="217" t="s">
        <v>18</v>
      </c>
      <c r="F544" s="218" t="s">
        <v>191</v>
      </c>
      <c r="G544" s="216"/>
      <c r="H544" s="219">
        <v>6.293</v>
      </c>
      <c r="I544" s="220"/>
      <c r="J544" s="216"/>
      <c r="K544" s="216"/>
      <c r="L544" s="221"/>
      <c r="M544" s="222"/>
      <c r="N544" s="223"/>
      <c r="O544" s="223"/>
      <c r="P544" s="223"/>
      <c r="Q544" s="223"/>
      <c r="R544" s="223"/>
      <c r="S544" s="223"/>
      <c r="T544" s="223"/>
      <c r="U544" s="224"/>
      <c r="AT544" s="225" t="s">
        <v>150</v>
      </c>
      <c r="AU544" s="225" t="s">
        <v>81</v>
      </c>
      <c r="AV544" s="15" t="s">
        <v>137</v>
      </c>
      <c r="AW544" s="15" t="s">
        <v>32</v>
      </c>
      <c r="AX544" s="15" t="s">
        <v>71</v>
      </c>
      <c r="AY544" s="225" t="s">
        <v>136</v>
      </c>
    </row>
    <row r="545" spans="2:51" s="13" customFormat="1" ht="11.25">
      <c r="B545" s="192"/>
      <c r="C545" s="193"/>
      <c r="D545" s="194" t="s">
        <v>150</v>
      </c>
      <c r="E545" s="195" t="s">
        <v>18</v>
      </c>
      <c r="F545" s="196" t="s">
        <v>177</v>
      </c>
      <c r="G545" s="193"/>
      <c r="H545" s="197">
        <v>71.552</v>
      </c>
      <c r="I545" s="198"/>
      <c r="J545" s="193"/>
      <c r="K545" s="193"/>
      <c r="L545" s="199"/>
      <c r="M545" s="200"/>
      <c r="N545" s="201"/>
      <c r="O545" s="201"/>
      <c r="P545" s="201"/>
      <c r="Q545" s="201"/>
      <c r="R545" s="201"/>
      <c r="S545" s="201"/>
      <c r="T545" s="201"/>
      <c r="U545" s="202"/>
      <c r="AT545" s="203" t="s">
        <v>150</v>
      </c>
      <c r="AU545" s="203" t="s">
        <v>81</v>
      </c>
      <c r="AV545" s="13" t="s">
        <v>81</v>
      </c>
      <c r="AW545" s="13" t="s">
        <v>32</v>
      </c>
      <c r="AX545" s="13" t="s">
        <v>71</v>
      </c>
      <c r="AY545" s="203" t="s">
        <v>136</v>
      </c>
    </row>
    <row r="546" spans="2:51" s="15" customFormat="1" ht="11.25">
      <c r="B546" s="215"/>
      <c r="C546" s="216"/>
      <c r="D546" s="194" t="s">
        <v>150</v>
      </c>
      <c r="E546" s="217" t="s">
        <v>18</v>
      </c>
      <c r="F546" s="218" t="s">
        <v>725</v>
      </c>
      <c r="G546" s="216"/>
      <c r="H546" s="219">
        <v>71.552</v>
      </c>
      <c r="I546" s="220"/>
      <c r="J546" s="216"/>
      <c r="K546" s="216"/>
      <c r="L546" s="221"/>
      <c r="M546" s="222"/>
      <c r="N546" s="223"/>
      <c r="O546" s="223"/>
      <c r="P546" s="223"/>
      <c r="Q546" s="223"/>
      <c r="R546" s="223"/>
      <c r="S546" s="223"/>
      <c r="T546" s="223"/>
      <c r="U546" s="224"/>
      <c r="AT546" s="225" t="s">
        <v>150</v>
      </c>
      <c r="AU546" s="225" t="s">
        <v>81</v>
      </c>
      <c r="AV546" s="15" t="s">
        <v>137</v>
      </c>
      <c r="AW546" s="15" t="s">
        <v>32</v>
      </c>
      <c r="AX546" s="15" t="s">
        <v>71</v>
      </c>
      <c r="AY546" s="225" t="s">
        <v>136</v>
      </c>
    </row>
    <row r="547" spans="2:51" s="14" customFormat="1" ht="11.25">
      <c r="B547" s="204"/>
      <c r="C547" s="205"/>
      <c r="D547" s="194" t="s">
        <v>150</v>
      </c>
      <c r="E547" s="206" t="s">
        <v>18</v>
      </c>
      <c r="F547" s="207" t="s">
        <v>183</v>
      </c>
      <c r="G547" s="205"/>
      <c r="H547" s="208">
        <v>307.92900000000003</v>
      </c>
      <c r="I547" s="209"/>
      <c r="J547" s="205"/>
      <c r="K547" s="205"/>
      <c r="L547" s="210"/>
      <c r="M547" s="211"/>
      <c r="N547" s="212"/>
      <c r="O547" s="212"/>
      <c r="P547" s="212"/>
      <c r="Q547" s="212"/>
      <c r="R547" s="212"/>
      <c r="S547" s="212"/>
      <c r="T547" s="212"/>
      <c r="U547" s="213"/>
      <c r="AT547" s="214" t="s">
        <v>150</v>
      </c>
      <c r="AU547" s="214" t="s">
        <v>81</v>
      </c>
      <c r="AV547" s="14" t="s">
        <v>146</v>
      </c>
      <c r="AW547" s="14" t="s">
        <v>32</v>
      </c>
      <c r="AX547" s="14" t="s">
        <v>79</v>
      </c>
      <c r="AY547" s="214" t="s">
        <v>136</v>
      </c>
    </row>
    <row r="548" spans="1:65" s="2" customFormat="1" ht="16.5" customHeight="1">
      <c r="A548" s="36"/>
      <c r="B548" s="37"/>
      <c r="C548" s="174" t="s">
        <v>741</v>
      </c>
      <c r="D548" s="174" t="s">
        <v>141</v>
      </c>
      <c r="E548" s="175" t="s">
        <v>742</v>
      </c>
      <c r="F548" s="176" t="s">
        <v>743</v>
      </c>
      <c r="G548" s="177" t="s">
        <v>144</v>
      </c>
      <c r="H548" s="178">
        <v>178.53</v>
      </c>
      <c r="I548" s="179"/>
      <c r="J548" s="180">
        <f>ROUND(I548*H548,1)</f>
        <v>0</v>
      </c>
      <c r="K548" s="176" t="s">
        <v>145</v>
      </c>
      <c r="L548" s="41"/>
      <c r="M548" s="181" t="s">
        <v>18</v>
      </c>
      <c r="N548" s="182" t="s">
        <v>42</v>
      </c>
      <c r="O548" s="66"/>
      <c r="P548" s="183">
        <f>O548*H548</f>
        <v>0</v>
      </c>
      <c r="Q548" s="183">
        <v>0</v>
      </c>
      <c r="R548" s="183">
        <f>Q548*H548</f>
        <v>0</v>
      </c>
      <c r="S548" s="183">
        <v>0</v>
      </c>
      <c r="T548" s="183">
        <f>S548*H548</f>
        <v>0</v>
      </c>
      <c r="U548" s="184" t="s">
        <v>18</v>
      </c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185" t="s">
        <v>259</v>
      </c>
      <c r="AT548" s="185" t="s">
        <v>141</v>
      </c>
      <c r="AU548" s="185" t="s">
        <v>81</v>
      </c>
      <c r="AY548" s="19" t="s">
        <v>136</v>
      </c>
      <c r="BE548" s="186">
        <f>IF(N548="základní",J548,0)</f>
        <v>0</v>
      </c>
      <c r="BF548" s="186">
        <f>IF(N548="snížená",J548,0)</f>
        <v>0</v>
      </c>
      <c r="BG548" s="186">
        <f>IF(N548="zákl. přenesená",J548,0)</f>
        <v>0</v>
      </c>
      <c r="BH548" s="186">
        <f>IF(N548="sníž. přenesená",J548,0)</f>
        <v>0</v>
      </c>
      <c r="BI548" s="186">
        <f>IF(N548="nulová",J548,0)</f>
        <v>0</v>
      </c>
      <c r="BJ548" s="19" t="s">
        <v>79</v>
      </c>
      <c r="BK548" s="186">
        <f>ROUND(I548*H548,1)</f>
        <v>0</v>
      </c>
      <c r="BL548" s="19" t="s">
        <v>259</v>
      </c>
      <c r="BM548" s="185" t="s">
        <v>744</v>
      </c>
    </row>
    <row r="549" spans="1:47" s="2" customFormat="1" ht="11.25">
      <c r="A549" s="36"/>
      <c r="B549" s="37"/>
      <c r="C549" s="38"/>
      <c r="D549" s="187" t="s">
        <v>148</v>
      </c>
      <c r="E549" s="38"/>
      <c r="F549" s="188" t="s">
        <v>745</v>
      </c>
      <c r="G549" s="38"/>
      <c r="H549" s="38"/>
      <c r="I549" s="189"/>
      <c r="J549" s="38"/>
      <c r="K549" s="38"/>
      <c r="L549" s="41"/>
      <c r="M549" s="190"/>
      <c r="N549" s="191"/>
      <c r="O549" s="66"/>
      <c r="P549" s="66"/>
      <c r="Q549" s="66"/>
      <c r="R549" s="66"/>
      <c r="S549" s="66"/>
      <c r="T549" s="66"/>
      <c r="U549" s="67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9" t="s">
        <v>148</v>
      </c>
      <c r="AU549" s="19" t="s">
        <v>81</v>
      </c>
    </row>
    <row r="550" spans="2:51" s="13" customFormat="1" ht="11.25">
      <c r="B550" s="192"/>
      <c r="C550" s="193"/>
      <c r="D550" s="194" t="s">
        <v>150</v>
      </c>
      <c r="E550" s="195" t="s">
        <v>18</v>
      </c>
      <c r="F550" s="196" t="s">
        <v>746</v>
      </c>
      <c r="G550" s="193"/>
      <c r="H550" s="197">
        <v>153.89</v>
      </c>
      <c r="I550" s="198"/>
      <c r="J550" s="193"/>
      <c r="K550" s="193"/>
      <c r="L550" s="199"/>
      <c r="M550" s="200"/>
      <c r="N550" s="201"/>
      <c r="O550" s="201"/>
      <c r="P550" s="201"/>
      <c r="Q550" s="201"/>
      <c r="R550" s="201"/>
      <c r="S550" s="201"/>
      <c r="T550" s="201"/>
      <c r="U550" s="202"/>
      <c r="AT550" s="203" t="s">
        <v>150</v>
      </c>
      <c r="AU550" s="203" t="s">
        <v>81</v>
      </c>
      <c r="AV550" s="13" t="s">
        <v>81</v>
      </c>
      <c r="AW550" s="13" t="s">
        <v>32</v>
      </c>
      <c r="AX550" s="13" t="s">
        <v>71</v>
      </c>
      <c r="AY550" s="203" t="s">
        <v>136</v>
      </c>
    </row>
    <row r="551" spans="2:51" s="13" customFormat="1" ht="11.25">
      <c r="B551" s="192"/>
      <c r="C551" s="193"/>
      <c r="D551" s="194" t="s">
        <v>150</v>
      </c>
      <c r="E551" s="195" t="s">
        <v>18</v>
      </c>
      <c r="F551" s="196" t="s">
        <v>747</v>
      </c>
      <c r="G551" s="193"/>
      <c r="H551" s="197">
        <v>24.64</v>
      </c>
      <c r="I551" s="198"/>
      <c r="J551" s="193"/>
      <c r="K551" s="193"/>
      <c r="L551" s="199"/>
      <c r="M551" s="200"/>
      <c r="N551" s="201"/>
      <c r="O551" s="201"/>
      <c r="P551" s="201"/>
      <c r="Q551" s="201"/>
      <c r="R551" s="201"/>
      <c r="S551" s="201"/>
      <c r="T551" s="201"/>
      <c r="U551" s="202"/>
      <c r="AT551" s="203" t="s">
        <v>150</v>
      </c>
      <c r="AU551" s="203" t="s">
        <v>81</v>
      </c>
      <c r="AV551" s="13" t="s">
        <v>81</v>
      </c>
      <c r="AW551" s="13" t="s">
        <v>32</v>
      </c>
      <c r="AX551" s="13" t="s">
        <v>71</v>
      </c>
      <c r="AY551" s="203" t="s">
        <v>136</v>
      </c>
    </row>
    <row r="552" spans="2:51" s="14" customFormat="1" ht="11.25">
      <c r="B552" s="204"/>
      <c r="C552" s="205"/>
      <c r="D552" s="194" t="s">
        <v>150</v>
      </c>
      <c r="E552" s="206" t="s">
        <v>18</v>
      </c>
      <c r="F552" s="207" t="s">
        <v>183</v>
      </c>
      <c r="G552" s="205"/>
      <c r="H552" s="208">
        <v>178.52999999999997</v>
      </c>
      <c r="I552" s="209"/>
      <c r="J552" s="205"/>
      <c r="K552" s="205"/>
      <c r="L552" s="210"/>
      <c r="M552" s="211"/>
      <c r="N552" s="212"/>
      <c r="O552" s="212"/>
      <c r="P552" s="212"/>
      <c r="Q552" s="212"/>
      <c r="R552" s="212"/>
      <c r="S552" s="212"/>
      <c r="T552" s="212"/>
      <c r="U552" s="213"/>
      <c r="AT552" s="214" t="s">
        <v>150</v>
      </c>
      <c r="AU552" s="214" t="s">
        <v>81</v>
      </c>
      <c r="AV552" s="14" t="s">
        <v>146</v>
      </c>
      <c r="AW552" s="14" t="s">
        <v>32</v>
      </c>
      <c r="AX552" s="14" t="s">
        <v>79</v>
      </c>
      <c r="AY552" s="214" t="s">
        <v>136</v>
      </c>
    </row>
    <row r="553" spans="1:65" s="2" customFormat="1" ht="16.5" customHeight="1">
      <c r="A553" s="36"/>
      <c r="B553" s="37"/>
      <c r="C553" s="236" t="s">
        <v>748</v>
      </c>
      <c r="D553" s="236" t="s">
        <v>470</v>
      </c>
      <c r="E553" s="237" t="s">
        <v>749</v>
      </c>
      <c r="F553" s="238" t="s">
        <v>750</v>
      </c>
      <c r="G553" s="239" t="s">
        <v>144</v>
      </c>
      <c r="H553" s="240">
        <v>187.457</v>
      </c>
      <c r="I553" s="241"/>
      <c r="J553" s="242">
        <f>ROUND(I553*H553,1)</f>
        <v>0</v>
      </c>
      <c r="K553" s="238" t="s">
        <v>145</v>
      </c>
      <c r="L553" s="243"/>
      <c r="M553" s="244" t="s">
        <v>18</v>
      </c>
      <c r="N553" s="245" t="s">
        <v>42</v>
      </c>
      <c r="O553" s="66"/>
      <c r="P553" s="183">
        <f>O553*H553</f>
        <v>0</v>
      </c>
      <c r="Q553" s="183">
        <v>0</v>
      </c>
      <c r="R553" s="183">
        <f>Q553*H553</f>
        <v>0</v>
      </c>
      <c r="S553" s="183">
        <v>0</v>
      </c>
      <c r="T553" s="183">
        <f>S553*H553</f>
        <v>0</v>
      </c>
      <c r="U553" s="184" t="s">
        <v>18</v>
      </c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185" t="s">
        <v>360</v>
      </c>
      <c r="AT553" s="185" t="s">
        <v>470</v>
      </c>
      <c r="AU553" s="185" t="s">
        <v>81</v>
      </c>
      <c r="AY553" s="19" t="s">
        <v>136</v>
      </c>
      <c r="BE553" s="186">
        <f>IF(N553="základní",J553,0)</f>
        <v>0</v>
      </c>
      <c r="BF553" s="186">
        <f>IF(N553="snížená",J553,0)</f>
        <v>0</v>
      </c>
      <c r="BG553" s="186">
        <f>IF(N553="zákl. přenesená",J553,0)</f>
        <v>0</v>
      </c>
      <c r="BH553" s="186">
        <f>IF(N553="sníž. přenesená",J553,0)</f>
        <v>0</v>
      </c>
      <c r="BI553" s="186">
        <f>IF(N553="nulová",J553,0)</f>
        <v>0</v>
      </c>
      <c r="BJ553" s="19" t="s">
        <v>79</v>
      </c>
      <c r="BK553" s="186">
        <f>ROUND(I553*H553,1)</f>
        <v>0</v>
      </c>
      <c r="BL553" s="19" t="s">
        <v>259</v>
      </c>
      <c r="BM553" s="185" t="s">
        <v>751</v>
      </c>
    </row>
    <row r="554" spans="2:51" s="13" customFormat="1" ht="11.25">
      <c r="B554" s="192"/>
      <c r="C554" s="193"/>
      <c r="D554" s="194" t="s">
        <v>150</v>
      </c>
      <c r="E554" s="195" t="s">
        <v>18</v>
      </c>
      <c r="F554" s="196" t="s">
        <v>752</v>
      </c>
      <c r="G554" s="193"/>
      <c r="H554" s="197">
        <v>187.457</v>
      </c>
      <c r="I554" s="198"/>
      <c r="J554" s="193"/>
      <c r="K554" s="193"/>
      <c r="L554" s="199"/>
      <c r="M554" s="200"/>
      <c r="N554" s="201"/>
      <c r="O554" s="201"/>
      <c r="P554" s="201"/>
      <c r="Q554" s="201"/>
      <c r="R554" s="201"/>
      <c r="S554" s="201"/>
      <c r="T554" s="201"/>
      <c r="U554" s="202"/>
      <c r="AT554" s="203" t="s">
        <v>150</v>
      </c>
      <c r="AU554" s="203" t="s">
        <v>81</v>
      </c>
      <c r="AV554" s="13" t="s">
        <v>81</v>
      </c>
      <c r="AW554" s="13" t="s">
        <v>32</v>
      </c>
      <c r="AX554" s="13" t="s">
        <v>79</v>
      </c>
      <c r="AY554" s="203" t="s">
        <v>136</v>
      </c>
    </row>
    <row r="555" spans="1:65" s="2" customFormat="1" ht="24.2" customHeight="1">
      <c r="A555" s="36"/>
      <c r="B555" s="37"/>
      <c r="C555" s="174" t="s">
        <v>753</v>
      </c>
      <c r="D555" s="174" t="s">
        <v>141</v>
      </c>
      <c r="E555" s="175" t="s">
        <v>754</v>
      </c>
      <c r="F555" s="176" t="s">
        <v>755</v>
      </c>
      <c r="G555" s="177" t="s">
        <v>144</v>
      </c>
      <c r="H555" s="178">
        <v>56.02</v>
      </c>
      <c r="I555" s="179"/>
      <c r="J555" s="180">
        <f>ROUND(I555*H555,1)</f>
        <v>0</v>
      </c>
      <c r="K555" s="176" t="s">
        <v>145</v>
      </c>
      <c r="L555" s="41"/>
      <c r="M555" s="181" t="s">
        <v>18</v>
      </c>
      <c r="N555" s="182" t="s">
        <v>42</v>
      </c>
      <c r="O555" s="66"/>
      <c r="P555" s="183">
        <f>O555*H555</f>
        <v>0</v>
      </c>
      <c r="Q555" s="183">
        <v>0</v>
      </c>
      <c r="R555" s="183">
        <f>Q555*H555</f>
        <v>0</v>
      </c>
      <c r="S555" s="183">
        <v>0</v>
      </c>
      <c r="T555" s="183">
        <f>S555*H555</f>
        <v>0</v>
      </c>
      <c r="U555" s="184" t="s">
        <v>18</v>
      </c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85" t="s">
        <v>259</v>
      </c>
      <c r="AT555" s="185" t="s">
        <v>141</v>
      </c>
      <c r="AU555" s="185" t="s">
        <v>81</v>
      </c>
      <c r="AY555" s="19" t="s">
        <v>136</v>
      </c>
      <c r="BE555" s="186">
        <f>IF(N555="základní",J555,0)</f>
        <v>0</v>
      </c>
      <c r="BF555" s="186">
        <f>IF(N555="snížená",J555,0)</f>
        <v>0</v>
      </c>
      <c r="BG555" s="186">
        <f>IF(N555="zákl. přenesená",J555,0)</f>
        <v>0</v>
      </c>
      <c r="BH555" s="186">
        <f>IF(N555="sníž. přenesená",J555,0)</f>
        <v>0</v>
      </c>
      <c r="BI555" s="186">
        <f>IF(N555="nulová",J555,0)</f>
        <v>0</v>
      </c>
      <c r="BJ555" s="19" t="s">
        <v>79</v>
      </c>
      <c r="BK555" s="186">
        <f>ROUND(I555*H555,1)</f>
        <v>0</v>
      </c>
      <c r="BL555" s="19" t="s">
        <v>259</v>
      </c>
      <c r="BM555" s="185" t="s">
        <v>756</v>
      </c>
    </row>
    <row r="556" spans="1:47" s="2" customFormat="1" ht="11.25">
      <c r="A556" s="36"/>
      <c r="B556" s="37"/>
      <c r="C556" s="38"/>
      <c r="D556" s="187" t="s">
        <v>148</v>
      </c>
      <c r="E556" s="38"/>
      <c r="F556" s="188" t="s">
        <v>757</v>
      </c>
      <c r="G556" s="38"/>
      <c r="H556" s="38"/>
      <c r="I556" s="189"/>
      <c r="J556" s="38"/>
      <c r="K556" s="38"/>
      <c r="L556" s="41"/>
      <c r="M556" s="190"/>
      <c r="N556" s="191"/>
      <c r="O556" s="66"/>
      <c r="P556" s="66"/>
      <c r="Q556" s="66"/>
      <c r="R556" s="66"/>
      <c r="S556" s="66"/>
      <c r="T556" s="66"/>
      <c r="U556" s="67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148</v>
      </c>
      <c r="AU556" s="19" t="s">
        <v>81</v>
      </c>
    </row>
    <row r="557" spans="2:51" s="13" customFormat="1" ht="11.25">
      <c r="B557" s="192"/>
      <c r="C557" s="193"/>
      <c r="D557" s="194" t="s">
        <v>150</v>
      </c>
      <c r="E557" s="195" t="s">
        <v>18</v>
      </c>
      <c r="F557" s="196" t="s">
        <v>294</v>
      </c>
      <c r="G557" s="193"/>
      <c r="H557" s="197">
        <v>43.2</v>
      </c>
      <c r="I557" s="198"/>
      <c r="J557" s="193"/>
      <c r="K557" s="193"/>
      <c r="L557" s="199"/>
      <c r="M557" s="200"/>
      <c r="N557" s="201"/>
      <c r="O557" s="201"/>
      <c r="P557" s="201"/>
      <c r="Q557" s="201"/>
      <c r="R557" s="201"/>
      <c r="S557" s="201"/>
      <c r="T557" s="201"/>
      <c r="U557" s="202"/>
      <c r="AT557" s="203" t="s">
        <v>150</v>
      </c>
      <c r="AU557" s="203" t="s">
        <v>81</v>
      </c>
      <c r="AV557" s="13" t="s">
        <v>81</v>
      </c>
      <c r="AW557" s="13" t="s">
        <v>32</v>
      </c>
      <c r="AX557" s="13" t="s">
        <v>71</v>
      </c>
      <c r="AY557" s="203" t="s">
        <v>136</v>
      </c>
    </row>
    <row r="558" spans="2:51" s="13" customFormat="1" ht="11.25">
      <c r="B558" s="192"/>
      <c r="C558" s="193"/>
      <c r="D558" s="194" t="s">
        <v>150</v>
      </c>
      <c r="E558" s="195" t="s">
        <v>18</v>
      </c>
      <c r="F558" s="196" t="s">
        <v>295</v>
      </c>
      <c r="G558" s="193"/>
      <c r="H558" s="197">
        <v>1.5</v>
      </c>
      <c r="I558" s="198"/>
      <c r="J558" s="193"/>
      <c r="K558" s="193"/>
      <c r="L558" s="199"/>
      <c r="M558" s="200"/>
      <c r="N558" s="201"/>
      <c r="O558" s="201"/>
      <c r="P558" s="201"/>
      <c r="Q558" s="201"/>
      <c r="R558" s="201"/>
      <c r="S558" s="201"/>
      <c r="T558" s="201"/>
      <c r="U558" s="202"/>
      <c r="AT558" s="203" t="s">
        <v>150</v>
      </c>
      <c r="AU558" s="203" t="s">
        <v>81</v>
      </c>
      <c r="AV558" s="13" t="s">
        <v>81</v>
      </c>
      <c r="AW558" s="13" t="s">
        <v>32</v>
      </c>
      <c r="AX558" s="13" t="s">
        <v>71</v>
      </c>
      <c r="AY558" s="203" t="s">
        <v>136</v>
      </c>
    </row>
    <row r="559" spans="2:51" s="13" customFormat="1" ht="11.25">
      <c r="B559" s="192"/>
      <c r="C559" s="193"/>
      <c r="D559" s="194" t="s">
        <v>150</v>
      </c>
      <c r="E559" s="195" t="s">
        <v>18</v>
      </c>
      <c r="F559" s="196" t="s">
        <v>296</v>
      </c>
      <c r="G559" s="193"/>
      <c r="H559" s="197">
        <v>7.92</v>
      </c>
      <c r="I559" s="198"/>
      <c r="J559" s="193"/>
      <c r="K559" s="193"/>
      <c r="L559" s="199"/>
      <c r="M559" s="200"/>
      <c r="N559" s="201"/>
      <c r="O559" s="201"/>
      <c r="P559" s="201"/>
      <c r="Q559" s="201"/>
      <c r="R559" s="201"/>
      <c r="S559" s="201"/>
      <c r="T559" s="201"/>
      <c r="U559" s="202"/>
      <c r="AT559" s="203" t="s">
        <v>150</v>
      </c>
      <c r="AU559" s="203" t="s">
        <v>81</v>
      </c>
      <c r="AV559" s="13" t="s">
        <v>81</v>
      </c>
      <c r="AW559" s="13" t="s">
        <v>32</v>
      </c>
      <c r="AX559" s="13" t="s">
        <v>71</v>
      </c>
      <c r="AY559" s="203" t="s">
        <v>136</v>
      </c>
    </row>
    <row r="560" spans="2:51" s="15" customFormat="1" ht="11.25">
      <c r="B560" s="215"/>
      <c r="C560" s="216"/>
      <c r="D560" s="194" t="s">
        <v>150</v>
      </c>
      <c r="E560" s="217" t="s">
        <v>18</v>
      </c>
      <c r="F560" s="218" t="s">
        <v>298</v>
      </c>
      <c r="G560" s="216"/>
      <c r="H560" s="219">
        <v>52.620000000000005</v>
      </c>
      <c r="I560" s="220"/>
      <c r="J560" s="216"/>
      <c r="K560" s="216"/>
      <c r="L560" s="221"/>
      <c r="M560" s="222"/>
      <c r="N560" s="223"/>
      <c r="O560" s="223"/>
      <c r="P560" s="223"/>
      <c r="Q560" s="223"/>
      <c r="R560" s="223"/>
      <c r="S560" s="223"/>
      <c r="T560" s="223"/>
      <c r="U560" s="224"/>
      <c r="AT560" s="225" t="s">
        <v>150</v>
      </c>
      <c r="AU560" s="225" t="s">
        <v>81</v>
      </c>
      <c r="AV560" s="15" t="s">
        <v>137</v>
      </c>
      <c r="AW560" s="15" t="s">
        <v>32</v>
      </c>
      <c r="AX560" s="15" t="s">
        <v>71</v>
      </c>
      <c r="AY560" s="225" t="s">
        <v>136</v>
      </c>
    </row>
    <row r="561" spans="2:51" s="13" customFormat="1" ht="11.25">
      <c r="B561" s="192"/>
      <c r="C561" s="193"/>
      <c r="D561" s="194" t="s">
        <v>150</v>
      </c>
      <c r="E561" s="195" t="s">
        <v>18</v>
      </c>
      <c r="F561" s="196" t="s">
        <v>299</v>
      </c>
      <c r="G561" s="193"/>
      <c r="H561" s="197">
        <v>2</v>
      </c>
      <c r="I561" s="198"/>
      <c r="J561" s="193"/>
      <c r="K561" s="193"/>
      <c r="L561" s="199"/>
      <c r="M561" s="200"/>
      <c r="N561" s="201"/>
      <c r="O561" s="201"/>
      <c r="P561" s="201"/>
      <c r="Q561" s="201"/>
      <c r="R561" s="201"/>
      <c r="S561" s="201"/>
      <c r="T561" s="201"/>
      <c r="U561" s="202"/>
      <c r="AT561" s="203" t="s">
        <v>150</v>
      </c>
      <c r="AU561" s="203" t="s">
        <v>81</v>
      </c>
      <c r="AV561" s="13" t="s">
        <v>81</v>
      </c>
      <c r="AW561" s="13" t="s">
        <v>32</v>
      </c>
      <c r="AX561" s="13" t="s">
        <v>71</v>
      </c>
      <c r="AY561" s="203" t="s">
        <v>136</v>
      </c>
    </row>
    <row r="562" spans="2:51" s="13" customFormat="1" ht="11.25">
      <c r="B562" s="192"/>
      <c r="C562" s="193"/>
      <c r="D562" s="194" t="s">
        <v>150</v>
      </c>
      <c r="E562" s="195" t="s">
        <v>18</v>
      </c>
      <c r="F562" s="196" t="s">
        <v>300</v>
      </c>
      <c r="G562" s="193"/>
      <c r="H562" s="197">
        <v>1.4</v>
      </c>
      <c r="I562" s="198"/>
      <c r="J562" s="193"/>
      <c r="K562" s="193"/>
      <c r="L562" s="199"/>
      <c r="M562" s="200"/>
      <c r="N562" s="201"/>
      <c r="O562" s="201"/>
      <c r="P562" s="201"/>
      <c r="Q562" s="201"/>
      <c r="R562" s="201"/>
      <c r="S562" s="201"/>
      <c r="T562" s="201"/>
      <c r="U562" s="202"/>
      <c r="AT562" s="203" t="s">
        <v>150</v>
      </c>
      <c r="AU562" s="203" t="s">
        <v>81</v>
      </c>
      <c r="AV562" s="13" t="s">
        <v>81</v>
      </c>
      <c r="AW562" s="13" t="s">
        <v>32</v>
      </c>
      <c r="AX562" s="13" t="s">
        <v>71</v>
      </c>
      <c r="AY562" s="203" t="s">
        <v>136</v>
      </c>
    </row>
    <row r="563" spans="2:51" s="15" customFormat="1" ht="11.25">
      <c r="B563" s="215"/>
      <c r="C563" s="216"/>
      <c r="D563" s="194" t="s">
        <v>150</v>
      </c>
      <c r="E563" s="217" t="s">
        <v>18</v>
      </c>
      <c r="F563" s="218" t="s">
        <v>301</v>
      </c>
      <c r="G563" s="216"/>
      <c r="H563" s="219">
        <v>3.4</v>
      </c>
      <c r="I563" s="220"/>
      <c r="J563" s="216"/>
      <c r="K563" s="216"/>
      <c r="L563" s="221"/>
      <c r="M563" s="222"/>
      <c r="N563" s="223"/>
      <c r="O563" s="223"/>
      <c r="P563" s="223"/>
      <c r="Q563" s="223"/>
      <c r="R563" s="223"/>
      <c r="S563" s="223"/>
      <c r="T563" s="223"/>
      <c r="U563" s="224"/>
      <c r="AT563" s="225" t="s">
        <v>150</v>
      </c>
      <c r="AU563" s="225" t="s">
        <v>81</v>
      </c>
      <c r="AV563" s="15" t="s">
        <v>137</v>
      </c>
      <c r="AW563" s="15" t="s">
        <v>32</v>
      </c>
      <c r="AX563" s="15" t="s">
        <v>71</v>
      </c>
      <c r="AY563" s="225" t="s">
        <v>136</v>
      </c>
    </row>
    <row r="564" spans="2:51" s="14" customFormat="1" ht="11.25">
      <c r="B564" s="204"/>
      <c r="C564" s="205"/>
      <c r="D564" s="194" t="s">
        <v>150</v>
      </c>
      <c r="E564" s="206" t="s">
        <v>18</v>
      </c>
      <c r="F564" s="207" t="s">
        <v>183</v>
      </c>
      <c r="G564" s="205"/>
      <c r="H564" s="208">
        <v>56.02</v>
      </c>
      <c r="I564" s="209"/>
      <c r="J564" s="205"/>
      <c r="K564" s="205"/>
      <c r="L564" s="210"/>
      <c r="M564" s="211"/>
      <c r="N564" s="212"/>
      <c r="O564" s="212"/>
      <c r="P564" s="212"/>
      <c r="Q564" s="212"/>
      <c r="R564" s="212"/>
      <c r="S564" s="212"/>
      <c r="T564" s="212"/>
      <c r="U564" s="213"/>
      <c r="AT564" s="214" t="s">
        <v>150</v>
      </c>
      <c r="AU564" s="214" t="s">
        <v>81</v>
      </c>
      <c r="AV564" s="14" t="s">
        <v>146</v>
      </c>
      <c r="AW564" s="14" t="s">
        <v>32</v>
      </c>
      <c r="AX564" s="14" t="s">
        <v>79</v>
      </c>
      <c r="AY564" s="214" t="s">
        <v>136</v>
      </c>
    </row>
    <row r="565" spans="1:65" s="2" customFormat="1" ht="16.5" customHeight="1">
      <c r="A565" s="36"/>
      <c r="B565" s="37"/>
      <c r="C565" s="236" t="s">
        <v>758</v>
      </c>
      <c r="D565" s="236" t="s">
        <v>470</v>
      </c>
      <c r="E565" s="237" t="s">
        <v>749</v>
      </c>
      <c r="F565" s="238" t="s">
        <v>750</v>
      </c>
      <c r="G565" s="239" t="s">
        <v>144</v>
      </c>
      <c r="H565" s="240">
        <v>54.663</v>
      </c>
      <c r="I565" s="241"/>
      <c r="J565" s="242">
        <f>ROUND(I565*H565,1)</f>
        <v>0</v>
      </c>
      <c r="K565" s="238" t="s">
        <v>145</v>
      </c>
      <c r="L565" s="243"/>
      <c r="M565" s="244" t="s">
        <v>18</v>
      </c>
      <c r="N565" s="245" t="s">
        <v>42</v>
      </c>
      <c r="O565" s="66"/>
      <c r="P565" s="183">
        <f>O565*H565</f>
        <v>0</v>
      </c>
      <c r="Q565" s="183">
        <v>0</v>
      </c>
      <c r="R565" s="183">
        <f>Q565*H565</f>
        <v>0</v>
      </c>
      <c r="S565" s="183">
        <v>0</v>
      </c>
      <c r="T565" s="183">
        <f>S565*H565</f>
        <v>0</v>
      </c>
      <c r="U565" s="184" t="s">
        <v>18</v>
      </c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85" t="s">
        <v>360</v>
      </c>
      <c r="AT565" s="185" t="s">
        <v>470</v>
      </c>
      <c r="AU565" s="185" t="s">
        <v>81</v>
      </c>
      <c r="AY565" s="19" t="s">
        <v>136</v>
      </c>
      <c r="BE565" s="186">
        <f>IF(N565="základní",J565,0)</f>
        <v>0</v>
      </c>
      <c r="BF565" s="186">
        <f>IF(N565="snížená",J565,0)</f>
        <v>0</v>
      </c>
      <c r="BG565" s="186">
        <f>IF(N565="zákl. přenesená",J565,0)</f>
        <v>0</v>
      </c>
      <c r="BH565" s="186">
        <f>IF(N565="sníž. přenesená",J565,0)</f>
        <v>0</v>
      </c>
      <c r="BI565" s="186">
        <f>IF(N565="nulová",J565,0)</f>
        <v>0</v>
      </c>
      <c r="BJ565" s="19" t="s">
        <v>79</v>
      </c>
      <c r="BK565" s="186">
        <f>ROUND(I565*H565,1)</f>
        <v>0</v>
      </c>
      <c r="BL565" s="19" t="s">
        <v>259</v>
      </c>
      <c r="BM565" s="185" t="s">
        <v>759</v>
      </c>
    </row>
    <row r="566" spans="2:51" s="13" customFormat="1" ht="11.25">
      <c r="B566" s="192"/>
      <c r="C566" s="193"/>
      <c r="D566" s="194" t="s">
        <v>150</v>
      </c>
      <c r="E566" s="195" t="s">
        <v>18</v>
      </c>
      <c r="F566" s="196" t="s">
        <v>760</v>
      </c>
      <c r="G566" s="193"/>
      <c r="H566" s="197">
        <v>54.663</v>
      </c>
      <c r="I566" s="198"/>
      <c r="J566" s="193"/>
      <c r="K566" s="193"/>
      <c r="L566" s="199"/>
      <c r="M566" s="247"/>
      <c r="N566" s="248"/>
      <c r="O566" s="248"/>
      <c r="P566" s="248"/>
      <c r="Q566" s="248"/>
      <c r="R566" s="248"/>
      <c r="S566" s="248"/>
      <c r="T566" s="248"/>
      <c r="U566" s="249"/>
      <c r="AT566" s="203" t="s">
        <v>150</v>
      </c>
      <c r="AU566" s="203" t="s">
        <v>81</v>
      </c>
      <c r="AV566" s="13" t="s">
        <v>81</v>
      </c>
      <c r="AW566" s="13" t="s">
        <v>32</v>
      </c>
      <c r="AX566" s="13" t="s">
        <v>79</v>
      </c>
      <c r="AY566" s="203" t="s">
        <v>136</v>
      </c>
    </row>
    <row r="567" spans="1:31" s="2" customFormat="1" ht="6.95" customHeight="1">
      <c r="A567" s="36"/>
      <c r="B567" s="49"/>
      <c r="C567" s="50"/>
      <c r="D567" s="50"/>
      <c r="E567" s="50"/>
      <c r="F567" s="50"/>
      <c r="G567" s="50"/>
      <c r="H567" s="50"/>
      <c r="I567" s="50"/>
      <c r="J567" s="50"/>
      <c r="K567" s="50"/>
      <c r="L567" s="41"/>
      <c r="M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</row>
  </sheetData>
  <sheetProtection algorithmName="SHA-512" hashValue="xrWWrP9zPn4bDu6t+wzcfMcFMuZNFcleSN4Q6eLWmYUcGXInGEWzUmUnY96ak0fQAF4rCcXMU4fB7aoqDUDJZw==" saltValue="1e/qoRYIfWhkUy7Ko9p7jeJmS0xxDZD3V+7mAhMWP5XSxOWSELR4EEmfDIp3y/RiSpiMrMRoFE/cnifhXzEEJg==" spinCount="100000" sheet="1" objects="1" scenarios="1" formatColumns="0" formatRows="0" autoFilter="0"/>
  <autoFilter ref="C98:K566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2_01/340271025"/>
    <hyperlink ref="F111" r:id="rId2" display="https://podminky.urs.cz/item/CS_URS_2022_01/612142001"/>
    <hyperlink ref="F117" r:id="rId3" display="https://podminky.urs.cz/item/CS_URS_2022_01/612325413"/>
    <hyperlink ref="F133" r:id="rId4" display="https://podminky.urs.cz/item/CS_URS_2022_01/612131121"/>
    <hyperlink ref="F153" r:id="rId5" display="https://podminky.urs.cz/item/CS_URS_2022_01/612321131"/>
    <hyperlink ref="F156" r:id="rId6" display="https://podminky.urs.cz/item/CS_URS_2022_01/611325413"/>
    <hyperlink ref="F161" r:id="rId7" display="https://podminky.urs.cz/item/CS_URS_2022_01/611131121"/>
    <hyperlink ref="F166" r:id="rId8" display="https://podminky.urs.cz/item/CS_URS_2022_01/611321131"/>
    <hyperlink ref="F173" r:id="rId9" display="https://podminky.urs.cz/item/CS_URS_2022_01/941211111"/>
    <hyperlink ref="F176" r:id="rId10" display="https://podminky.urs.cz/item/CS_URS_2022_01/941211211"/>
    <hyperlink ref="F179" r:id="rId11" display="https://podminky.urs.cz/item/CS_URS_2022_01/941211811"/>
    <hyperlink ref="F181" r:id="rId12" display="https://podminky.urs.cz/item/CS_URS_2022_01/946112114"/>
    <hyperlink ref="F184" r:id="rId13" display="https://podminky.urs.cz/item/CS_URS_2022_01/946112214"/>
    <hyperlink ref="F187" r:id="rId14" display="https://podminky.urs.cz/item/CS_URS_2022_01/946112814"/>
    <hyperlink ref="F189" r:id="rId15" display="https://podminky.urs.cz/item/CS_URS_2022_01/949121113"/>
    <hyperlink ref="F192" r:id="rId16" display="https://podminky.urs.cz/item/CS_URS_2022_01/949121213"/>
    <hyperlink ref="F195" r:id="rId17" display="https://podminky.urs.cz/item/CS_URS_2022_01/949121813"/>
    <hyperlink ref="F205" r:id="rId18" display="https://podminky.urs.cz/item/CS_URS_2022_01/619991011"/>
    <hyperlink ref="F216" r:id="rId19" display="https://podminky.urs.cz/item/CS_URS_2022_01/952901114"/>
    <hyperlink ref="F220" r:id="rId20" display="https://podminky.urs.cz/item/CS_URS_2022_01/775511810"/>
    <hyperlink ref="F225" r:id="rId21" display="https://podminky.urs.cz/item/CS_URS_2022_01/762512811"/>
    <hyperlink ref="F230" r:id="rId22" display="https://podminky.urs.cz/item/CS_URS_2022_01/714180801"/>
    <hyperlink ref="F243" r:id="rId23" display="https://podminky.urs.cz/item/CS_URS_2022_01/767661811"/>
    <hyperlink ref="F247" r:id="rId24" display="https://podminky.urs.cz/item/CS_URS_2022_01/968062456"/>
    <hyperlink ref="F250" r:id="rId25" display="https://podminky.urs.cz/item/CS_URS_2022_01/776201811"/>
    <hyperlink ref="F253" r:id="rId26" display="https://podminky.urs.cz/item/CS_URS_2022_01/776991821"/>
    <hyperlink ref="F256" r:id="rId27" display="https://podminky.urs.cz/item/CS_URS_2022_01/776410811"/>
    <hyperlink ref="F261" r:id="rId28" display="https://podminky.urs.cz/item/CS_URS_2022_01/775411820"/>
    <hyperlink ref="F266" r:id="rId29" display="https://podminky.urs.cz/item/CS_URS_2022_01/978021161"/>
    <hyperlink ref="F282" r:id="rId30" display="https://podminky.urs.cz/item/CS_URS_2022_01/978021261"/>
    <hyperlink ref="F287" r:id="rId31" display="https://podminky.urs.cz/item/CS_URS_2022_01/784121005"/>
    <hyperlink ref="F294" r:id="rId32" display="https://podminky.urs.cz/item/CS_URS_2022_01/784121003"/>
    <hyperlink ref="F302" r:id="rId33" display="https://podminky.urs.cz/item/CS_URS_2022_01/997013211"/>
    <hyperlink ref="F304" r:id="rId34" display="https://podminky.urs.cz/item/CS_URS_2022_01/997013501"/>
    <hyperlink ref="F306" r:id="rId35" display="https://podminky.urs.cz/item/CS_URS_2022_01/997013509"/>
    <hyperlink ref="F309" r:id="rId36" display="https://podminky.urs.cz/item/CS_URS_2022_01/997013811"/>
    <hyperlink ref="F311" r:id="rId37" display="https://podminky.urs.cz/item/CS_URS_2022_01/997013814"/>
    <hyperlink ref="F313" r:id="rId38" display="https://podminky.urs.cz/item/CS_URS_2022_01/997013631"/>
    <hyperlink ref="F320" r:id="rId39" display="https://podminky.urs.cz/item/CS_URS_2022_01/998018002"/>
    <hyperlink ref="F324" r:id="rId40" display="https://podminky.urs.cz/item/CS_URS_2022_01/714123001"/>
    <hyperlink ref="F331" r:id="rId41" display="https://podminky.urs.cz/item/CS_URS_2022_01/714121041"/>
    <hyperlink ref="F336" r:id="rId42" display="https://podminky.urs.cz/item/CS_URS_2022_01/998714202"/>
    <hyperlink ref="F339" r:id="rId43" display="https://podminky.urs.cz/item/CS_URS_2022_01/766660451"/>
    <hyperlink ref="F342" r:id="rId44" display="https://podminky.urs.cz/item/CS_URS_2022_01/766660734"/>
    <hyperlink ref="F345" r:id="rId45" display="https://podminky.urs.cz/item/CS_URS_2022_01/998766202"/>
    <hyperlink ref="F348" r:id="rId46" display="https://podminky.urs.cz/item/CS_URS_2022_01/767995111"/>
    <hyperlink ref="F359" r:id="rId47" display="https://podminky.urs.cz/item/CS_URS_2022_01/998767202"/>
    <hyperlink ref="F367" r:id="rId48" display="https://podminky.urs.cz/item/CS_URS_2022_01/998775202"/>
    <hyperlink ref="F370" r:id="rId49" display="https://podminky.urs.cz/item/CS_URS_2022_01/776111115"/>
    <hyperlink ref="F373" r:id="rId50" display="https://podminky.urs.cz/item/CS_URS_2022_01/776111311"/>
    <hyperlink ref="F375" r:id="rId51" display="https://podminky.urs.cz/item/CS_URS_2022_01/776121112"/>
    <hyperlink ref="F378" r:id="rId52" display="https://podminky.urs.cz/item/CS_URS_2022_01/776141122"/>
    <hyperlink ref="F381" r:id="rId53" display="https://podminky.urs.cz/item/CS_URS_2022_01/776221111"/>
    <hyperlink ref="F386" r:id="rId54" display="https://podminky.urs.cz/item/CS_URS_2022_01/776421111"/>
    <hyperlink ref="F393" r:id="rId55" display="https://podminky.urs.cz/item/CS_URS_2022_01/998776202"/>
    <hyperlink ref="F396" r:id="rId56" display="https://podminky.urs.cz/item/CS_URS_2022_01/783106801"/>
    <hyperlink ref="F405" r:id="rId57" display="https://podminky.urs.cz/item/CS_URS_2022_01/783101401"/>
    <hyperlink ref="F414" r:id="rId58" display="https://podminky.urs.cz/item/CS_URS_2022_01/783114101"/>
    <hyperlink ref="F423" r:id="rId59" display="https://podminky.urs.cz/item/CS_URS_2022_01/783118211"/>
    <hyperlink ref="F432" r:id="rId60" display="https://podminky.urs.cz/item/CS_URS_2022_01/783306809"/>
    <hyperlink ref="F438" r:id="rId61" display="https://podminky.urs.cz/item/CS_URS_2022_01/783301311"/>
    <hyperlink ref="F444" r:id="rId62" display="https://podminky.urs.cz/item/CS_URS_2022_01/783314101"/>
    <hyperlink ref="F450" r:id="rId63" display="https://podminky.urs.cz/item/CS_URS_2022_01/783317101"/>
    <hyperlink ref="F456" r:id="rId64" display="https://podminky.urs.cz/item/CS_URS_2022_01/783601325"/>
    <hyperlink ref="F459" r:id="rId65" display="https://podminky.urs.cz/item/CS_URS_2022_01/783614111"/>
    <hyperlink ref="F462" r:id="rId66" display="https://podminky.urs.cz/item/CS_URS_2022_01/783617111"/>
    <hyperlink ref="F465" r:id="rId67" display="https://podminky.urs.cz/item/CS_URS_2022_01/783606864"/>
    <hyperlink ref="F470" r:id="rId68" display="https://podminky.urs.cz/item/CS_URS_2022_01/783606869"/>
    <hyperlink ref="F475" r:id="rId69" display="https://podminky.urs.cz/item/CS_URS_2022_01/783601713"/>
    <hyperlink ref="F480" r:id="rId70" display="https://podminky.urs.cz/item/CS_URS_2022_01/783601731"/>
    <hyperlink ref="F485" r:id="rId71" display="https://podminky.urs.cz/item/CS_URS_2022_01/783614551"/>
    <hyperlink ref="F490" r:id="rId72" display="https://podminky.urs.cz/item/CS_URS_2022_01/783614561"/>
    <hyperlink ref="F495" r:id="rId73" display="https://podminky.urs.cz/item/CS_URS_2022_01/783617601"/>
    <hyperlink ref="F500" r:id="rId74" display="https://podminky.urs.cz/item/CS_URS_2022_01/783617621"/>
    <hyperlink ref="F506" r:id="rId75" display="https://podminky.urs.cz/item/CS_URS_2022_01/784181125"/>
    <hyperlink ref="F515" r:id="rId76" display="https://podminky.urs.cz/item/CS_URS_2022_01/784181123"/>
    <hyperlink ref="F522" r:id="rId77" display="https://podminky.urs.cz/item/CS_URS_2022_01/784211115"/>
    <hyperlink ref="F531" r:id="rId78" display="https://podminky.urs.cz/item/CS_URS_2022_01/784211113"/>
    <hyperlink ref="F538" r:id="rId79" display="https://podminky.urs.cz/item/CS_URS_2022_01/784211161"/>
    <hyperlink ref="F549" r:id="rId80" display="https://podminky.urs.cz/item/CS_URS_2022_01/784171101"/>
    <hyperlink ref="F556" r:id="rId81" display="https://podminky.urs.cz/item/CS_URS_2022_01/784171115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83"/>
  <headerFooter>
    <oddFooter>&amp;CStrana &amp;P z &amp;N</oddFooter>
  </headerFooter>
  <drawing r:id="rId8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9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2:46" s="1" customFormat="1" ht="24.95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15</v>
      </c>
      <c r="L6" s="22"/>
    </row>
    <row r="7" spans="2:12" s="1" customFormat="1" ht="16.5" customHeight="1">
      <c r="B7" s="22"/>
      <c r="E7" s="379" t="str">
        <f>'Rekapitulace stavby'!K6</f>
        <v>REKONSTRUKCE TĚLOCVIČNY ZŠ, MASARYKOVA 559, CHABAŘOVICE</v>
      </c>
      <c r="F7" s="380"/>
      <c r="G7" s="380"/>
      <c r="H7" s="380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1" t="s">
        <v>761</v>
      </c>
      <c r="F9" s="382"/>
      <c r="G9" s="382"/>
      <c r="H9" s="38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17</v>
      </c>
      <c r="E11" s="36"/>
      <c r="F11" s="109" t="s">
        <v>18</v>
      </c>
      <c r="G11" s="36"/>
      <c r="H11" s="36"/>
      <c r="I11" s="107" t="s">
        <v>19</v>
      </c>
      <c r="J11" s="109" t="s">
        <v>18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20</v>
      </c>
      <c r="E12" s="36"/>
      <c r="F12" s="109" t="s">
        <v>21</v>
      </c>
      <c r="G12" s="36"/>
      <c r="H12" s="36"/>
      <c r="I12" s="107" t="s">
        <v>22</v>
      </c>
      <c r="J12" s="110" t="str">
        <f>'Rekapitulace stavby'!AN8</f>
        <v>21. 2. 2022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18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26</v>
      </c>
      <c r="F15" s="36"/>
      <c r="G15" s="36"/>
      <c r="H15" s="36"/>
      <c r="I15" s="107" t="s">
        <v>27</v>
      </c>
      <c r="J15" s="109" t="s">
        <v>18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3" t="str">
        <f>'Rekapitulace stavby'!E14</f>
        <v>Vyplň údaj</v>
      </c>
      <c r="F18" s="384"/>
      <c r="G18" s="384"/>
      <c r="H18" s="384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25</v>
      </c>
      <c r="J20" s="109" t="s">
        <v>18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31</v>
      </c>
      <c r="F21" s="36"/>
      <c r="G21" s="36"/>
      <c r="H21" s="36"/>
      <c r="I21" s="107" t="s">
        <v>27</v>
      </c>
      <c r="J21" s="109" t="s">
        <v>18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33</v>
      </c>
      <c r="E23" s="36"/>
      <c r="F23" s="36"/>
      <c r="G23" s="36"/>
      <c r="H23" s="36"/>
      <c r="I23" s="107" t="s">
        <v>25</v>
      </c>
      <c r="J23" s="109" t="s">
        <v>18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762</v>
      </c>
      <c r="F24" s="36"/>
      <c r="G24" s="36"/>
      <c r="H24" s="36"/>
      <c r="I24" s="107" t="s">
        <v>27</v>
      </c>
      <c r="J24" s="109" t="s">
        <v>18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35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5" t="s">
        <v>95</v>
      </c>
      <c r="F27" s="385"/>
      <c r="G27" s="385"/>
      <c r="H27" s="38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37</v>
      </c>
      <c r="E30" s="36"/>
      <c r="F30" s="36"/>
      <c r="G30" s="36"/>
      <c r="H30" s="36"/>
      <c r="I30" s="36"/>
      <c r="J30" s="116">
        <f>ROUND(J90,1)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39</v>
      </c>
      <c r="G32" s="36"/>
      <c r="H32" s="36"/>
      <c r="I32" s="117" t="s">
        <v>38</v>
      </c>
      <c r="J32" s="117" t="s">
        <v>40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41</v>
      </c>
      <c r="E33" s="107" t="s">
        <v>42</v>
      </c>
      <c r="F33" s="119">
        <f>ROUND((SUM(BE90:BE136)),1)</f>
        <v>0</v>
      </c>
      <c r="G33" s="36"/>
      <c r="H33" s="36"/>
      <c r="I33" s="120">
        <v>0.21</v>
      </c>
      <c r="J33" s="119">
        <f>ROUND(((SUM(BE90:BE136))*I33),1)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43</v>
      </c>
      <c r="F34" s="119">
        <f>ROUND((SUM(BF90:BF136)),1)</f>
        <v>0</v>
      </c>
      <c r="G34" s="36"/>
      <c r="H34" s="36"/>
      <c r="I34" s="120">
        <v>0.15</v>
      </c>
      <c r="J34" s="119">
        <f>ROUND(((SUM(BF90:BF136))*I34),1)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44</v>
      </c>
      <c r="F35" s="119">
        <f>ROUND((SUM(BG90:BG136)),1)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45</v>
      </c>
      <c r="F36" s="119">
        <f>ROUND((SUM(BH90:BH136)),1)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46</v>
      </c>
      <c r="F37" s="119">
        <f>ROUND((SUM(BI90:BI136)),1)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15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6" t="str">
        <f>E7</f>
        <v>REKONSTRUKCE TĚLOCVIČNY ZŠ, MASARYKOVA 559, CHABAŘOVICE</v>
      </c>
      <c r="F48" s="387"/>
      <c r="G48" s="387"/>
      <c r="H48" s="38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9" t="str">
        <f>E9</f>
        <v>02 - ELEKTROINSTALACE NN</v>
      </c>
      <c r="F50" s="388"/>
      <c r="G50" s="388"/>
      <c r="H50" s="38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20</v>
      </c>
      <c r="D52" s="38"/>
      <c r="E52" s="38"/>
      <c r="F52" s="29" t="str">
        <f>F12</f>
        <v>CHABAŘOVICE</v>
      </c>
      <c r="G52" s="38"/>
      <c r="H52" s="38"/>
      <c r="I52" s="31" t="s">
        <v>22</v>
      </c>
      <c r="J52" s="61" t="str">
        <f>IF(J12="","",J12)</f>
        <v>21. 2. 2022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24</v>
      </c>
      <c r="D54" s="38"/>
      <c r="E54" s="38"/>
      <c r="F54" s="29" t="str">
        <f>E15</f>
        <v>MĚSTSKÝ ÚŘAD CHABAŘOVICE</v>
      </c>
      <c r="G54" s="38"/>
      <c r="H54" s="38"/>
      <c r="I54" s="31" t="s">
        <v>30</v>
      </c>
      <c r="J54" s="34" t="str">
        <f>E21</f>
        <v>Pazour Jiří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69</v>
      </c>
      <c r="D59" s="38"/>
      <c r="E59" s="38"/>
      <c r="F59" s="38"/>
      <c r="G59" s="38"/>
      <c r="H59" s="38"/>
      <c r="I59" s="38"/>
      <c r="J59" s="79">
        <f>J90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2:12" s="9" customFormat="1" ht="24.95" customHeight="1">
      <c r="B60" s="136"/>
      <c r="C60" s="137"/>
      <c r="D60" s="138" t="s">
        <v>100</v>
      </c>
      <c r="E60" s="139"/>
      <c r="F60" s="139"/>
      <c r="G60" s="139"/>
      <c r="H60" s="139"/>
      <c r="I60" s="139"/>
      <c r="J60" s="140">
        <f>J91</f>
        <v>0</v>
      </c>
      <c r="K60" s="137"/>
      <c r="L60" s="141"/>
    </row>
    <row r="61" spans="2:12" s="10" customFormat="1" ht="19.9" customHeight="1">
      <c r="B61" s="142"/>
      <c r="C61" s="143"/>
      <c r="D61" s="144" t="s">
        <v>763</v>
      </c>
      <c r="E61" s="145"/>
      <c r="F61" s="145"/>
      <c r="G61" s="145"/>
      <c r="H61" s="145"/>
      <c r="I61" s="145"/>
      <c r="J61" s="146">
        <f>J92</f>
        <v>0</v>
      </c>
      <c r="K61" s="143"/>
      <c r="L61" s="147"/>
    </row>
    <row r="62" spans="2:12" s="9" customFormat="1" ht="24.95" customHeight="1">
      <c r="B62" s="136"/>
      <c r="C62" s="137"/>
      <c r="D62" s="138" t="s">
        <v>112</v>
      </c>
      <c r="E62" s="139"/>
      <c r="F62" s="139"/>
      <c r="G62" s="139"/>
      <c r="H62" s="139"/>
      <c r="I62" s="139"/>
      <c r="J62" s="140">
        <f>J94</f>
        <v>0</v>
      </c>
      <c r="K62" s="137"/>
      <c r="L62" s="141"/>
    </row>
    <row r="63" spans="2:12" s="10" customFormat="1" ht="19.9" customHeight="1">
      <c r="B63" s="142"/>
      <c r="C63" s="143"/>
      <c r="D63" s="144" t="s">
        <v>764</v>
      </c>
      <c r="E63" s="145"/>
      <c r="F63" s="145"/>
      <c r="G63" s="145"/>
      <c r="H63" s="145"/>
      <c r="I63" s="145"/>
      <c r="J63" s="146">
        <f>J95</f>
        <v>0</v>
      </c>
      <c r="K63" s="143"/>
      <c r="L63" s="147"/>
    </row>
    <row r="64" spans="2:12" s="9" customFormat="1" ht="24.95" customHeight="1">
      <c r="B64" s="136"/>
      <c r="C64" s="137"/>
      <c r="D64" s="138" t="s">
        <v>765</v>
      </c>
      <c r="E64" s="139"/>
      <c r="F64" s="139"/>
      <c r="G64" s="139"/>
      <c r="H64" s="139"/>
      <c r="I64" s="139"/>
      <c r="J64" s="140">
        <f>J111</f>
        <v>0</v>
      </c>
      <c r="K64" s="137"/>
      <c r="L64" s="141"/>
    </row>
    <row r="65" spans="2:12" s="10" customFormat="1" ht="19.9" customHeight="1">
      <c r="B65" s="142"/>
      <c r="C65" s="143"/>
      <c r="D65" s="144" t="s">
        <v>766</v>
      </c>
      <c r="E65" s="145"/>
      <c r="F65" s="145"/>
      <c r="G65" s="145"/>
      <c r="H65" s="145"/>
      <c r="I65" s="145"/>
      <c r="J65" s="146">
        <f>J112</f>
        <v>0</v>
      </c>
      <c r="K65" s="143"/>
      <c r="L65" s="147"/>
    </row>
    <row r="66" spans="2:12" s="9" customFormat="1" ht="24.95" customHeight="1">
      <c r="B66" s="136"/>
      <c r="C66" s="137"/>
      <c r="D66" s="138" t="s">
        <v>767</v>
      </c>
      <c r="E66" s="139"/>
      <c r="F66" s="139"/>
      <c r="G66" s="139"/>
      <c r="H66" s="139"/>
      <c r="I66" s="139"/>
      <c r="J66" s="140">
        <f>J119</f>
        <v>0</v>
      </c>
      <c r="K66" s="137"/>
      <c r="L66" s="141"/>
    </row>
    <row r="67" spans="2:12" s="10" customFormat="1" ht="19.9" customHeight="1">
      <c r="B67" s="142"/>
      <c r="C67" s="143"/>
      <c r="D67" s="144" t="s">
        <v>768</v>
      </c>
      <c r="E67" s="145"/>
      <c r="F67" s="145"/>
      <c r="G67" s="145"/>
      <c r="H67" s="145"/>
      <c r="I67" s="145"/>
      <c r="J67" s="146">
        <f>J120</f>
        <v>0</v>
      </c>
      <c r="K67" s="143"/>
      <c r="L67" s="147"/>
    </row>
    <row r="68" spans="2:12" s="10" customFormat="1" ht="19.9" customHeight="1">
      <c r="B68" s="142"/>
      <c r="C68" s="143"/>
      <c r="D68" s="144" t="s">
        <v>769</v>
      </c>
      <c r="E68" s="145"/>
      <c r="F68" s="145"/>
      <c r="G68" s="145"/>
      <c r="H68" s="145"/>
      <c r="I68" s="145"/>
      <c r="J68" s="146">
        <f>J126</f>
        <v>0</v>
      </c>
      <c r="K68" s="143"/>
      <c r="L68" s="147"/>
    </row>
    <row r="69" spans="2:12" s="10" customFormat="1" ht="19.9" customHeight="1">
      <c r="B69" s="142"/>
      <c r="C69" s="143"/>
      <c r="D69" s="144" t="s">
        <v>770</v>
      </c>
      <c r="E69" s="145"/>
      <c r="F69" s="145"/>
      <c r="G69" s="145"/>
      <c r="H69" s="145"/>
      <c r="I69" s="145"/>
      <c r="J69" s="146">
        <f>J131</f>
        <v>0</v>
      </c>
      <c r="K69" s="143"/>
      <c r="L69" s="147"/>
    </row>
    <row r="70" spans="2:12" s="10" customFormat="1" ht="19.9" customHeight="1">
      <c r="B70" s="142"/>
      <c r="C70" s="143"/>
      <c r="D70" s="144" t="s">
        <v>771</v>
      </c>
      <c r="E70" s="145"/>
      <c r="F70" s="145"/>
      <c r="G70" s="145"/>
      <c r="H70" s="145"/>
      <c r="I70" s="145"/>
      <c r="J70" s="146">
        <f>J134</f>
        <v>0</v>
      </c>
      <c r="K70" s="143"/>
      <c r="L70" s="147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120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15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86" t="str">
        <f>E7</f>
        <v>REKONSTRUKCE TĚLOCVIČNY ZŠ, MASARYKOVA 559, CHABAŘOVICE</v>
      </c>
      <c r="F80" s="387"/>
      <c r="G80" s="387"/>
      <c r="H80" s="387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93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39" t="str">
        <f>E9</f>
        <v>02 - ELEKTROINSTALACE NN</v>
      </c>
      <c r="F82" s="388"/>
      <c r="G82" s="388"/>
      <c r="H82" s="38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20</v>
      </c>
      <c r="D84" s="38"/>
      <c r="E84" s="38"/>
      <c r="F84" s="29" t="str">
        <f>F12</f>
        <v>CHABAŘOVICE</v>
      </c>
      <c r="G84" s="38"/>
      <c r="H84" s="38"/>
      <c r="I84" s="31" t="s">
        <v>22</v>
      </c>
      <c r="J84" s="61" t="str">
        <f>IF(J12="","",J12)</f>
        <v>21. 2. 2022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24</v>
      </c>
      <c r="D86" s="38"/>
      <c r="E86" s="38"/>
      <c r="F86" s="29" t="str">
        <f>E15</f>
        <v>MĚSTSKÝ ÚŘAD CHABAŘOVICE</v>
      </c>
      <c r="G86" s="38"/>
      <c r="H86" s="38"/>
      <c r="I86" s="31" t="s">
        <v>30</v>
      </c>
      <c r="J86" s="34" t="str">
        <f>E21</f>
        <v>Pazour Jiří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28</v>
      </c>
      <c r="D87" s="38"/>
      <c r="E87" s="38"/>
      <c r="F87" s="29" t="str">
        <f>IF(E18="","",E18)</f>
        <v>Vyplň údaj</v>
      </c>
      <c r="G87" s="38"/>
      <c r="H87" s="38"/>
      <c r="I87" s="31" t="s">
        <v>33</v>
      </c>
      <c r="J87" s="34" t="str">
        <f>E24</f>
        <v xml:space="preserve"> 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48"/>
      <c r="B89" s="149"/>
      <c r="C89" s="150" t="s">
        <v>121</v>
      </c>
      <c r="D89" s="151" t="s">
        <v>56</v>
      </c>
      <c r="E89" s="151" t="s">
        <v>52</v>
      </c>
      <c r="F89" s="151" t="s">
        <v>53</v>
      </c>
      <c r="G89" s="151" t="s">
        <v>122</v>
      </c>
      <c r="H89" s="151" t="s">
        <v>123</v>
      </c>
      <c r="I89" s="151" t="s">
        <v>124</v>
      </c>
      <c r="J89" s="151" t="s">
        <v>98</v>
      </c>
      <c r="K89" s="152" t="s">
        <v>125</v>
      </c>
      <c r="L89" s="153"/>
      <c r="M89" s="70" t="s">
        <v>18</v>
      </c>
      <c r="N89" s="71" t="s">
        <v>41</v>
      </c>
      <c r="O89" s="71" t="s">
        <v>126</v>
      </c>
      <c r="P89" s="71" t="s">
        <v>127</v>
      </c>
      <c r="Q89" s="71" t="s">
        <v>128</v>
      </c>
      <c r="R89" s="71" t="s">
        <v>129</v>
      </c>
      <c r="S89" s="71" t="s">
        <v>130</v>
      </c>
      <c r="T89" s="71" t="s">
        <v>131</v>
      </c>
      <c r="U89" s="72" t="s">
        <v>132</v>
      </c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</row>
    <row r="90" spans="1:63" s="2" customFormat="1" ht="22.9" customHeight="1">
      <c r="A90" s="36"/>
      <c r="B90" s="37"/>
      <c r="C90" s="77" t="s">
        <v>133</v>
      </c>
      <c r="D90" s="38"/>
      <c r="E90" s="38"/>
      <c r="F90" s="38"/>
      <c r="G90" s="38"/>
      <c r="H90" s="38"/>
      <c r="I90" s="38"/>
      <c r="J90" s="154">
        <f>BK90</f>
        <v>0</v>
      </c>
      <c r="K90" s="38"/>
      <c r="L90" s="41"/>
      <c r="M90" s="73"/>
      <c r="N90" s="155"/>
      <c r="O90" s="74"/>
      <c r="P90" s="156">
        <f>P91+P94+P111+P119</f>
        <v>0</v>
      </c>
      <c r="Q90" s="74"/>
      <c r="R90" s="156">
        <f>R91+R94+R111+R119</f>
        <v>0.025555</v>
      </c>
      <c r="S90" s="74"/>
      <c r="T90" s="156">
        <f>T91+T94+T111+T119</f>
        <v>0.39599999999999996</v>
      </c>
      <c r="U90" s="75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70</v>
      </c>
      <c r="AU90" s="19" t="s">
        <v>99</v>
      </c>
      <c r="BK90" s="157">
        <f>BK91+BK94+BK111+BK119</f>
        <v>0</v>
      </c>
    </row>
    <row r="91" spans="2:63" s="12" customFormat="1" ht="25.9" customHeight="1">
      <c r="B91" s="158"/>
      <c r="C91" s="159"/>
      <c r="D91" s="160" t="s">
        <v>70</v>
      </c>
      <c r="E91" s="161" t="s">
        <v>134</v>
      </c>
      <c r="F91" s="161" t="s">
        <v>135</v>
      </c>
      <c r="G91" s="159"/>
      <c r="H91" s="159"/>
      <c r="I91" s="162"/>
      <c r="J91" s="163">
        <f>BK91</f>
        <v>0</v>
      </c>
      <c r="K91" s="159"/>
      <c r="L91" s="164"/>
      <c r="M91" s="165"/>
      <c r="N91" s="166"/>
      <c r="O91" s="166"/>
      <c r="P91" s="167">
        <f>P92</f>
        <v>0</v>
      </c>
      <c r="Q91" s="166"/>
      <c r="R91" s="167">
        <f>R92</f>
        <v>0</v>
      </c>
      <c r="S91" s="166"/>
      <c r="T91" s="167">
        <f>T92</f>
        <v>0</v>
      </c>
      <c r="U91" s="168"/>
      <c r="AR91" s="169" t="s">
        <v>79</v>
      </c>
      <c r="AT91" s="170" t="s">
        <v>70</v>
      </c>
      <c r="AU91" s="170" t="s">
        <v>71</v>
      </c>
      <c r="AY91" s="169" t="s">
        <v>136</v>
      </c>
      <c r="BK91" s="171">
        <f>BK92</f>
        <v>0</v>
      </c>
    </row>
    <row r="92" spans="2:63" s="12" customFormat="1" ht="22.9" customHeight="1">
      <c r="B92" s="158"/>
      <c r="C92" s="159"/>
      <c r="D92" s="160" t="s">
        <v>70</v>
      </c>
      <c r="E92" s="172" t="s">
        <v>79</v>
      </c>
      <c r="F92" s="172" t="s">
        <v>772</v>
      </c>
      <c r="G92" s="159"/>
      <c r="H92" s="159"/>
      <c r="I92" s="162"/>
      <c r="J92" s="173">
        <f>BK92</f>
        <v>0</v>
      </c>
      <c r="K92" s="159"/>
      <c r="L92" s="164"/>
      <c r="M92" s="165"/>
      <c r="N92" s="166"/>
      <c r="O92" s="166"/>
      <c r="P92" s="167">
        <f>P93</f>
        <v>0</v>
      </c>
      <c r="Q92" s="166"/>
      <c r="R92" s="167">
        <f>R93</f>
        <v>0</v>
      </c>
      <c r="S92" s="166"/>
      <c r="T92" s="167">
        <f>T93</f>
        <v>0</v>
      </c>
      <c r="U92" s="168"/>
      <c r="AR92" s="169" t="s">
        <v>79</v>
      </c>
      <c r="AT92" s="170" t="s">
        <v>70</v>
      </c>
      <c r="AU92" s="170" t="s">
        <v>79</v>
      </c>
      <c r="AY92" s="169" t="s">
        <v>136</v>
      </c>
      <c r="BK92" s="171">
        <f>BK93</f>
        <v>0</v>
      </c>
    </row>
    <row r="93" spans="1:65" s="2" customFormat="1" ht="16.5" customHeight="1">
      <c r="A93" s="36"/>
      <c r="B93" s="37"/>
      <c r="C93" s="174" t="s">
        <v>79</v>
      </c>
      <c r="D93" s="174" t="s">
        <v>141</v>
      </c>
      <c r="E93" s="175" t="s">
        <v>773</v>
      </c>
      <c r="F93" s="176" t="s">
        <v>774</v>
      </c>
      <c r="G93" s="177" t="s">
        <v>775</v>
      </c>
      <c r="H93" s="178">
        <v>16</v>
      </c>
      <c r="I93" s="179"/>
      <c r="J93" s="180">
        <f>ROUND(I93*H93,1)</f>
        <v>0</v>
      </c>
      <c r="K93" s="176" t="s">
        <v>18</v>
      </c>
      <c r="L93" s="41"/>
      <c r="M93" s="181" t="s">
        <v>18</v>
      </c>
      <c r="N93" s="182" t="s">
        <v>42</v>
      </c>
      <c r="O93" s="66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3">
        <f>S93*H93</f>
        <v>0</v>
      </c>
      <c r="U93" s="184" t="s">
        <v>18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5" t="s">
        <v>146</v>
      </c>
      <c r="AT93" s="185" t="s">
        <v>141</v>
      </c>
      <c r="AU93" s="185" t="s">
        <v>81</v>
      </c>
      <c r="AY93" s="19" t="s">
        <v>136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9" t="s">
        <v>79</v>
      </c>
      <c r="BK93" s="186">
        <f>ROUND(I93*H93,1)</f>
        <v>0</v>
      </c>
      <c r="BL93" s="19" t="s">
        <v>146</v>
      </c>
      <c r="BM93" s="185" t="s">
        <v>776</v>
      </c>
    </row>
    <row r="94" spans="2:63" s="12" customFormat="1" ht="25.9" customHeight="1">
      <c r="B94" s="158"/>
      <c r="C94" s="159"/>
      <c r="D94" s="160" t="s">
        <v>70</v>
      </c>
      <c r="E94" s="161" t="s">
        <v>458</v>
      </c>
      <c r="F94" s="161" t="s">
        <v>459</v>
      </c>
      <c r="G94" s="159"/>
      <c r="H94" s="159"/>
      <c r="I94" s="162"/>
      <c r="J94" s="163">
        <f>BK94</f>
        <v>0</v>
      </c>
      <c r="K94" s="159"/>
      <c r="L94" s="164"/>
      <c r="M94" s="165"/>
      <c r="N94" s="166"/>
      <c r="O94" s="166"/>
      <c r="P94" s="167">
        <f>P95</f>
        <v>0</v>
      </c>
      <c r="Q94" s="166"/>
      <c r="R94" s="167">
        <f>R95</f>
        <v>0.00796</v>
      </c>
      <c r="S94" s="166"/>
      <c r="T94" s="167">
        <f>T95</f>
        <v>0</v>
      </c>
      <c r="U94" s="168"/>
      <c r="AR94" s="169" t="s">
        <v>81</v>
      </c>
      <c r="AT94" s="170" t="s">
        <v>70</v>
      </c>
      <c r="AU94" s="170" t="s">
        <v>71</v>
      </c>
      <c r="AY94" s="169" t="s">
        <v>136</v>
      </c>
      <c r="BK94" s="171">
        <f>BK95</f>
        <v>0</v>
      </c>
    </row>
    <row r="95" spans="2:63" s="12" customFormat="1" ht="22.9" customHeight="1">
      <c r="B95" s="158"/>
      <c r="C95" s="159"/>
      <c r="D95" s="160" t="s">
        <v>70</v>
      </c>
      <c r="E95" s="172" t="s">
        <v>777</v>
      </c>
      <c r="F95" s="172" t="s">
        <v>778</v>
      </c>
      <c r="G95" s="159"/>
      <c r="H95" s="159"/>
      <c r="I95" s="162"/>
      <c r="J95" s="173">
        <f>BK95</f>
        <v>0</v>
      </c>
      <c r="K95" s="159"/>
      <c r="L95" s="164"/>
      <c r="M95" s="165"/>
      <c r="N95" s="166"/>
      <c r="O95" s="166"/>
      <c r="P95" s="167">
        <f>SUM(P96:P110)</f>
        <v>0</v>
      </c>
      <c r="Q95" s="166"/>
      <c r="R95" s="167">
        <f>SUM(R96:R110)</f>
        <v>0.00796</v>
      </c>
      <c r="S95" s="166"/>
      <c r="T95" s="167">
        <f>SUM(T96:T110)</f>
        <v>0</v>
      </c>
      <c r="U95" s="168"/>
      <c r="AR95" s="169" t="s">
        <v>81</v>
      </c>
      <c r="AT95" s="170" t="s">
        <v>70</v>
      </c>
      <c r="AU95" s="170" t="s">
        <v>79</v>
      </c>
      <c r="AY95" s="169" t="s">
        <v>136</v>
      </c>
      <c r="BK95" s="171">
        <f>SUM(BK96:BK110)</f>
        <v>0</v>
      </c>
    </row>
    <row r="96" spans="1:65" s="2" customFormat="1" ht="24.2" customHeight="1">
      <c r="A96" s="36"/>
      <c r="B96" s="37"/>
      <c r="C96" s="174" t="s">
        <v>81</v>
      </c>
      <c r="D96" s="174" t="s">
        <v>141</v>
      </c>
      <c r="E96" s="175" t="s">
        <v>779</v>
      </c>
      <c r="F96" s="176" t="s">
        <v>780</v>
      </c>
      <c r="G96" s="177" t="s">
        <v>368</v>
      </c>
      <c r="H96" s="178">
        <v>35</v>
      </c>
      <c r="I96" s="179"/>
      <c r="J96" s="180">
        <f>ROUND(I96*H96,1)</f>
        <v>0</v>
      </c>
      <c r="K96" s="176" t="s">
        <v>145</v>
      </c>
      <c r="L96" s="41"/>
      <c r="M96" s="181" t="s">
        <v>18</v>
      </c>
      <c r="N96" s="182" t="s">
        <v>42</v>
      </c>
      <c r="O96" s="66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3">
        <f>S96*H96</f>
        <v>0</v>
      </c>
      <c r="U96" s="184" t="s">
        <v>18</v>
      </c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5" t="s">
        <v>259</v>
      </c>
      <c r="AT96" s="185" t="s">
        <v>141</v>
      </c>
      <c r="AU96" s="185" t="s">
        <v>81</v>
      </c>
      <c r="AY96" s="19" t="s">
        <v>136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9" t="s">
        <v>79</v>
      </c>
      <c r="BK96" s="186">
        <f>ROUND(I96*H96,1)</f>
        <v>0</v>
      </c>
      <c r="BL96" s="19" t="s">
        <v>259</v>
      </c>
      <c r="BM96" s="185" t="s">
        <v>781</v>
      </c>
    </row>
    <row r="97" spans="1:47" s="2" customFormat="1" ht="11.25">
      <c r="A97" s="36"/>
      <c r="B97" s="37"/>
      <c r="C97" s="38"/>
      <c r="D97" s="187" t="s">
        <v>148</v>
      </c>
      <c r="E97" s="38"/>
      <c r="F97" s="188" t="s">
        <v>782</v>
      </c>
      <c r="G97" s="38"/>
      <c r="H97" s="38"/>
      <c r="I97" s="189"/>
      <c r="J97" s="38"/>
      <c r="K97" s="38"/>
      <c r="L97" s="41"/>
      <c r="M97" s="190"/>
      <c r="N97" s="191"/>
      <c r="O97" s="66"/>
      <c r="P97" s="66"/>
      <c r="Q97" s="66"/>
      <c r="R97" s="66"/>
      <c r="S97" s="66"/>
      <c r="T97" s="66"/>
      <c r="U97" s="67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148</v>
      </c>
      <c r="AU97" s="19" t="s">
        <v>81</v>
      </c>
    </row>
    <row r="98" spans="1:65" s="2" customFormat="1" ht="16.5" customHeight="1">
      <c r="A98" s="36"/>
      <c r="B98" s="37"/>
      <c r="C98" s="236" t="s">
        <v>137</v>
      </c>
      <c r="D98" s="236" t="s">
        <v>470</v>
      </c>
      <c r="E98" s="237" t="s">
        <v>783</v>
      </c>
      <c r="F98" s="238" t="s">
        <v>784</v>
      </c>
      <c r="G98" s="239" t="s">
        <v>368</v>
      </c>
      <c r="H98" s="240">
        <v>35</v>
      </c>
      <c r="I98" s="241"/>
      <c r="J98" s="242">
        <f>ROUND(I98*H98,1)</f>
        <v>0</v>
      </c>
      <c r="K98" s="238" t="s">
        <v>145</v>
      </c>
      <c r="L98" s="243"/>
      <c r="M98" s="244" t="s">
        <v>18</v>
      </c>
      <c r="N98" s="245" t="s">
        <v>42</v>
      </c>
      <c r="O98" s="66"/>
      <c r="P98" s="183">
        <f>O98*H98</f>
        <v>0</v>
      </c>
      <c r="Q98" s="183">
        <v>0.00012</v>
      </c>
      <c r="R98" s="183">
        <f>Q98*H98</f>
        <v>0.0042</v>
      </c>
      <c r="S98" s="183">
        <v>0</v>
      </c>
      <c r="T98" s="183">
        <f>S98*H98</f>
        <v>0</v>
      </c>
      <c r="U98" s="184" t="s">
        <v>18</v>
      </c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5" t="s">
        <v>360</v>
      </c>
      <c r="AT98" s="185" t="s">
        <v>470</v>
      </c>
      <c r="AU98" s="185" t="s">
        <v>81</v>
      </c>
      <c r="AY98" s="19" t="s">
        <v>136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9" t="s">
        <v>79</v>
      </c>
      <c r="BK98" s="186">
        <f>ROUND(I98*H98,1)</f>
        <v>0</v>
      </c>
      <c r="BL98" s="19" t="s">
        <v>259</v>
      </c>
      <c r="BM98" s="185" t="s">
        <v>785</v>
      </c>
    </row>
    <row r="99" spans="1:65" s="2" customFormat="1" ht="24.2" customHeight="1">
      <c r="A99" s="36"/>
      <c r="B99" s="37"/>
      <c r="C99" s="174" t="s">
        <v>146</v>
      </c>
      <c r="D99" s="174" t="s">
        <v>141</v>
      </c>
      <c r="E99" s="175" t="s">
        <v>786</v>
      </c>
      <c r="F99" s="176" t="s">
        <v>787</v>
      </c>
      <c r="G99" s="177" t="s">
        <v>238</v>
      </c>
      <c r="H99" s="178">
        <v>55</v>
      </c>
      <c r="I99" s="179"/>
      <c r="J99" s="180">
        <f>ROUND(I99*H99,1)</f>
        <v>0</v>
      </c>
      <c r="K99" s="176" t="s">
        <v>145</v>
      </c>
      <c r="L99" s="41"/>
      <c r="M99" s="181" t="s">
        <v>18</v>
      </c>
      <c r="N99" s="182" t="s">
        <v>42</v>
      </c>
      <c r="O99" s="66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3">
        <f>S99*H99</f>
        <v>0</v>
      </c>
      <c r="U99" s="184" t="s">
        <v>18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5" t="s">
        <v>259</v>
      </c>
      <c r="AT99" s="185" t="s">
        <v>141</v>
      </c>
      <c r="AU99" s="185" t="s">
        <v>81</v>
      </c>
      <c r="AY99" s="19" t="s">
        <v>136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9" t="s">
        <v>79</v>
      </c>
      <c r="BK99" s="186">
        <f>ROUND(I99*H99,1)</f>
        <v>0</v>
      </c>
      <c r="BL99" s="19" t="s">
        <v>259</v>
      </c>
      <c r="BM99" s="185" t="s">
        <v>788</v>
      </c>
    </row>
    <row r="100" spans="1:47" s="2" customFormat="1" ht="11.25">
      <c r="A100" s="36"/>
      <c r="B100" s="37"/>
      <c r="C100" s="38"/>
      <c r="D100" s="187" t="s">
        <v>148</v>
      </c>
      <c r="E100" s="38"/>
      <c r="F100" s="188" t="s">
        <v>789</v>
      </c>
      <c r="G100" s="38"/>
      <c r="H100" s="38"/>
      <c r="I100" s="189"/>
      <c r="J100" s="38"/>
      <c r="K100" s="38"/>
      <c r="L100" s="41"/>
      <c r="M100" s="190"/>
      <c r="N100" s="191"/>
      <c r="O100" s="66"/>
      <c r="P100" s="66"/>
      <c r="Q100" s="66"/>
      <c r="R100" s="66"/>
      <c r="S100" s="66"/>
      <c r="T100" s="66"/>
      <c r="U100" s="67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148</v>
      </c>
      <c r="AU100" s="19" t="s">
        <v>81</v>
      </c>
    </row>
    <row r="101" spans="1:65" s="2" customFormat="1" ht="16.5" customHeight="1">
      <c r="A101" s="36"/>
      <c r="B101" s="37"/>
      <c r="C101" s="174" t="s">
        <v>192</v>
      </c>
      <c r="D101" s="174" t="s">
        <v>141</v>
      </c>
      <c r="E101" s="175" t="s">
        <v>790</v>
      </c>
      <c r="F101" s="176" t="s">
        <v>791</v>
      </c>
      <c r="G101" s="177" t="s">
        <v>238</v>
      </c>
      <c r="H101" s="178">
        <v>1</v>
      </c>
      <c r="I101" s="179"/>
      <c r="J101" s="180">
        <f>ROUND(I101*H101,1)</f>
        <v>0</v>
      </c>
      <c r="K101" s="176" t="s">
        <v>145</v>
      </c>
      <c r="L101" s="41"/>
      <c r="M101" s="181" t="s">
        <v>18</v>
      </c>
      <c r="N101" s="182" t="s">
        <v>42</v>
      </c>
      <c r="O101" s="66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3">
        <f>S101*H101</f>
        <v>0</v>
      </c>
      <c r="U101" s="184" t="s">
        <v>18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5" t="s">
        <v>259</v>
      </c>
      <c r="AT101" s="185" t="s">
        <v>141</v>
      </c>
      <c r="AU101" s="185" t="s">
        <v>81</v>
      </c>
      <c r="AY101" s="19" t="s">
        <v>136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9" t="s">
        <v>79</v>
      </c>
      <c r="BK101" s="186">
        <f>ROUND(I101*H101,1)</f>
        <v>0</v>
      </c>
      <c r="BL101" s="19" t="s">
        <v>259</v>
      </c>
      <c r="BM101" s="185" t="s">
        <v>792</v>
      </c>
    </row>
    <row r="102" spans="1:47" s="2" customFormat="1" ht="11.25">
      <c r="A102" s="36"/>
      <c r="B102" s="37"/>
      <c r="C102" s="38"/>
      <c r="D102" s="187" t="s">
        <v>148</v>
      </c>
      <c r="E102" s="38"/>
      <c r="F102" s="188" t="s">
        <v>793</v>
      </c>
      <c r="G102" s="38"/>
      <c r="H102" s="38"/>
      <c r="I102" s="189"/>
      <c r="J102" s="38"/>
      <c r="K102" s="38"/>
      <c r="L102" s="41"/>
      <c r="M102" s="190"/>
      <c r="N102" s="191"/>
      <c r="O102" s="66"/>
      <c r="P102" s="66"/>
      <c r="Q102" s="66"/>
      <c r="R102" s="66"/>
      <c r="S102" s="66"/>
      <c r="T102" s="66"/>
      <c r="U102" s="67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148</v>
      </c>
      <c r="AU102" s="19" t="s">
        <v>81</v>
      </c>
    </row>
    <row r="103" spans="1:65" s="2" customFormat="1" ht="16.5" customHeight="1">
      <c r="A103" s="36"/>
      <c r="B103" s="37"/>
      <c r="C103" s="236" t="s">
        <v>154</v>
      </c>
      <c r="D103" s="236" t="s">
        <v>470</v>
      </c>
      <c r="E103" s="237" t="s">
        <v>794</v>
      </c>
      <c r="F103" s="238" t="s">
        <v>795</v>
      </c>
      <c r="G103" s="239" t="s">
        <v>238</v>
      </c>
      <c r="H103" s="240">
        <v>1</v>
      </c>
      <c r="I103" s="241"/>
      <c r="J103" s="242">
        <f>ROUND(I103*H103,1)</f>
        <v>0</v>
      </c>
      <c r="K103" s="238" t="s">
        <v>18</v>
      </c>
      <c r="L103" s="243"/>
      <c r="M103" s="244" t="s">
        <v>18</v>
      </c>
      <c r="N103" s="245" t="s">
        <v>42</v>
      </c>
      <c r="O103" s="66"/>
      <c r="P103" s="183">
        <f>O103*H103</f>
        <v>0</v>
      </c>
      <c r="Q103" s="183">
        <v>0.00036</v>
      </c>
      <c r="R103" s="183">
        <f>Q103*H103</f>
        <v>0.00036</v>
      </c>
      <c r="S103" s="183">
        <v>0</v>
      </c>
      <c r="T103" s="183">
        <f>S103*H103</f>
        <v>0</v>
      </c>
      <c r="U103" s="184" t="s">
        <v>18</v>
      </c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5" t="s">
        <v>360</v>
      </c>
      <c r="AT103" s="185" t="s">
        <v>470</v>
      </c>
      <c r="AU103" s="185" t="s">
        <v>81</v>
      </c>
      <c r="AY103" s="19" t="s">
        <v>136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9" t="s">
        <v>79</v>
      </c>
      <c r="BK103" s="186">
        <f>ROUND(I103*H103,1)</f>
        <v>0</v>
      </c>
      <c r="BL103" s="19" t="s">
        <v>259</v>
      </c>
      <c r="BM103" s="185" t="s">
        <v>796</v>
      </c>
    </row>
    <row r="104" spans="1:65" s="2" customFormat="1" ht="24.2" customHeight="1">
      <c r="A104" s="36"/>
      <c r="B104" s="37"/>
      <c r="C104" s="174" t="s">
        <v>205</v>
      </c>
      <c r="D104" s="174" t="s">
        <v>141</v>
      </c>
      <c r="E104" s="175" t="s">
        <v>797</v>
      </c>
      <c r="F104" s="176" t="s">
        <v>798</v>
      </c>
      <c r="G104" s="177" t="s">
        <v>238</v>
      </c>
      <c r="H104" s="178">
        <v>10</v>
      </c>
      <c r="I104" s="179"/>
      <c r="J104" s="180">
        <f>ROUND(I104*H104,1)</f>
        <v>0</v>
      </c>
      <c r="K104" s="176" t="s">
        <v>145</v>
      </c>
      <c r="L104" s="41"/>
      <c r="M104" s="181" t="s">
        <v>18</v>
      </c>
      <c r="N104" s="182" t="s">
        <v>42</v>
      </c>
      <c r="O104" s="66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3">
        <f>S104*H104</f>
        <v>0</v>
      </c>
      <c r="U104" s="184" t="s">
        <v>18</v>
      </c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5" t="s">
        <v>259</v>
      </c>
      <c r="AT104" s="185" t="s">
        <v>141</v>
      </c>
      <c r="AU104" s="185" t="s">
        <v>81</v>
      </c>
      <c r="AY104" s="19" t="s">
        <v>136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9" t="s">
        <v>79</v>
      </c>
      <c r="BK104" s="186">
        <f>ROUND(I104*H104,1)</f>
        <v>0</v>
      </c>
      <c r="BL104" s="19" t="s">
        <v>259</v>
      </c>
      <c r="BM104" s="185" t="s">
        <v>799</v>
      </c>
    </row>
    <row r="105" spans="1:47" s="2" customFormat="1" ht="11.25">
      <c r="A105" s="36"/>
      <c r="B105" s="37"/>
      <c r="C105" s="38"/>
      <c r="D105" s="187" t="s">
        <v>148</v>
      </c>
      <c r="E105" s="38"/>
      <c r="F105" s="188" t="s">
        <v>800</v>
      </c>
      <c r="G105" s="38"/>
      <c r="H105" s="38"/>
      <c r="I105" s="189"/>
      <c r="J105" s="38"/>
      <c r="K105" s="38"/>
      <c r="L105" s="41"/>
      <c r="M105" s="190"/>
      <c r="N105" s="191"/>
      <c r="O105" s="66"/>
      <c r="P105" s="66"/>
      <c r="Q105" s="66"/>
      <c r="R105" s="66"/>
      <c r="S105" s="66"/>
      <c r="T105" s="66"/>
      <c r="U105" s="67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148</v>
      </c>
      <c r="AU105" s="19" t="s">
        <v>81</v>
      </c>
    </row>
    <row r="106" spans="1:65" s="2" customFormat="1" ht="16.5" customHeight="1">
      <c r="A106" s="36"/>
      <c r="B106" s="37"/>
      <c r="C106" s="236" t="s">
        <v>210</v>
      </c>
      <c r="D106" s="236" t="s">
        <v>470</v>
      </c>
      <c r="E106" s="237" t="s">
        <v>801</v>
      </c>
      <c r="F106" s="238" t="s">
        <v>802</v>
      </c>
      <c r="G106" s="239" t="s">
        <v>238</v>
      </c>
      <c r="H106" s="240">
        <v>9</v>
      </c>
      <c r="I106" s="241"/>
      <c r="J106" s="242">
        <f>ROUND(I106*H106,1)</f>
        <v>0</v>
      </c>
      <c r="K106" s="238" t="s">
        <v>18</v>
      </c>
      <c r="L106" s="243"/>
      <c r="M106" s="244" t="s">
        <v>18</v>
      </c>
      <c r="N106" s="245" t="s">
        <v>42</v>
      </c>
      <c r="O106" s="66"/>
      <c r="P106" s="183">
        <f>O106*H106</f>
        <v>0</v>
      </c>
      <c r="Q106" s="183">
        <v>0.00034</v>
      </c>
      <c r="R106" s="183">
        <f>Q106*H106</f>
        <v>0.0030600000000000002</v>
      </c>
      <c r="S106" s="183">
        <v>0</v>
      </c>
      <c r="T106" s="183">
        <f>S106*H106</f>
        <v>0</v>
      </c>
      <c r="U106" s="184" t="s">
        <v>18</v>
      </c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5" t="s">
        <v>360</v>
      </c>
      <c r="AT106" s="185" t="s">
        <v>470</v>
      </c>
      <c r="AU106" s="185" t="s">
        <v>81</v>
      </c>
      <c r="AY106" s="19" t="s">
        <v>136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9" t="s">
        <v>79</v>
      </c>
      <c r="BK106" s="186">
        <f>ROUND(I106*H106,1)</f>
        <v>0</v>
      </c>
      <c r="BL106" s="19" t="s">
        <v>259</v>
      </c>
      <c r="BM106" s="185" t="s">
        <v>803</v>
      </c>
    </row>
    <row r="107" spans="1:65" s="2" customFormat="1" ht="16.5" customHeight="1">
      <c r="A107" s="36"/>
      <c r="B107" s="37"/>
      <c r="C107" s="236" t="s">
        <v>215</v>
      </c>
      <c r="D107" s="236" t="s">
        <v>470</v>
      </c>
      <c r="E107" s="237" t="s">
        <v>804</v>
      </c>
      <c r="F107" s="238" t="s">
        <v>805</v>
      </c>
      <c r="G107" s="239" t="s">
        <v>238</v>
      </c>
      <c r="H107" s="240">
        <v>1</v>
      </c>
      <c r="I107" s="241"/>
      <c r="J107" s="242">
        <f>ROUND(I107*H107,1)</f>
        <v>0</v>
      </c>
      <c r="K107" s="238" t="s">
        <v>18</v>
      </c>
      <c r="L107" s="243"/>
      <c r="M107" s="244" t="s">
        <v>18</v>
      </c>
      <c r="N107" s="245" t="s">
        <v>42</v>
      </c>
      <c r="O107" s="66"/>
      <c r="P107" s="183">
        <f>O107*H107</f>
        <v>0</v>
      </c>
      <c r="Q107" s="183">
        <v>0.00034</v>
      </c>
      <c r="R107" s="183">
        <f>Q107*H107</f>
        <v>0.00034</v>
      </c>
      <c r="S107" s="183">
        <v>0</v>
      </c>
      <c r="T107" s="183">
        <f>S107*H107</f>
        <v>0</v>
      </c>
      <c r="U107" s="184" t="s">
        <v>18</v>
      </c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5" t="s">
        <v>360</v>
      </c>
      <c r="AT107" s="185" t="s">
        <v>470</v>
      </c>
      <c r="AU107" s="185" t="s">
        <v>81</v>
      </c>
      <c r="AY107" s="19" t="s">
        <v>136</v>
      </c>
      <c r="BE107" s="186">
        <f>IF(N107="základní",J107,0)</f>
        <v>0</v>
      </c>
      <c r="BF107" s="186">
        <f>IF(N107="snížená",J107,0)</f>
        <v>0</v>
      </c>
      <c r="BG107" s="186">
        <f>IF(N107="zákl. přenesená",J107,0)</f>
        <v>0</v>
      </c>
      <c r="BH107" s="186">
        <f>IF(N107="sníž. přenesená",J107,0)</f>
        <v>0</v>
      </c>
      <c r="BI107" s="186">
        <f>IF(N107="nulová",J107,0)</f>
        <v>0</v>
      </c>
      <c r="BJ107" s="19" t="s">
        <v>79</v>
      </c>
      <c r="BK107" s="186">
        <f>ROUND(I107*H107,1)</f>
        <v>0</v>
      </c>
      <c r="BL107" s="19" t="s">
        <v>259</v>
      </c>
      <c r="BM107" s="185" t="s">
        <v>806</v>
      </c>
    </row>
    <row r="108" spans="1:65" s="2" customFormat="1" ht="21.75" customHeight="1">
      <c r="A108" s="36"/>
      <c r="B108" s="37"/>
      <c r="C108" s="174" t="s">
        <v>224</v>
      </c>
      <c r="D108" s="174" t="s">
        <v>141</v>
      </c>
      <c r="E108" s="175" t="s">
        <v>807</v>
      </c>
      <c r="F108" s="176" t="s">
        <v>808</v>
      </c>
      <c r="G108" s="177" t="s">
        <v>238</v>
      </c>
      <c r="H108" s="178">
        <v>10</v>
      </c>
      <c r="I108" s="179"/>
      <c r="J108" s="180">
        <f>ROUND(I108*H108,1)</f>
        <v>0</v>
      </c>
      <c r="K108" s="176" t="s">
        <v>145</v>
      </c>
      <c r="L108" s="41"/>
      <c r="M108" s="181" t="s">
        <v>18</v>
      </c>
      <c r="N108" s="182" t="s">
        <v>42</v>
      </c>
      <c r="O108" s="66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3">
        <f>S108*H108</f>
        <v>0</v>
      </c>
      <c r="U108" s="184" t="s">
        <v>18</v>
      </c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5" t="s">
        <v>259</v>
      </c>
      <c r="AT108" s="185" t="s">
        <v>141</v>
      </c>
      <c r="AU108" s="185" t="s">
        <v>81</v>
      </c>
      <c r="AY108" s="19" t="s">
        <v>136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9" t="s">
        <v>79</v>
      </c>
      <c r="BK108" s="186">
        <f>ROUND(I108*H108,1)</f>
        <v>0</v>
      </c>
      <c r="BL108" s="19" t="s">
        <v>259</v>
      </c>
      <c r="BM108" s="185" t="s">
        <v>809</v>
      </c>
    </row>
    <row r="109" spans="1:47" s="2" customFormat="1" ht="11.25">
      <c r="A109" s="36"/>
      <c r="B109" s="37"/>
      <c r="C109" s="38"/>
      <c r="D109" s="187" t="s">
        <v>148</v>
      </c>
      <c r="E109" s="38"/>
      <c r="F109" s="188" t="s">
        <v>810</v>
      </c>
      <c r="G109" s="38"/>
      <c r="H109" s="38"/>
      <c r="I109" s="189"/>
      <c r="J109" s="38"/>
      <c r="K109" s="38"/>
      <c r="L109" s="41"/>
      <c r="M109" s="190"/>
      <c r="N109" s="191"/>
      <c r="O109" s="66"/>
      <c r="P109" s="66"/>
      <c r="Q109" s="66"/>
      <c r="R109" s="66"/>
      <c r="S109" s="66"/>
      <c r="T109" s="66"/>
      <c r="U109" s="67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148</v>
      </c>
      <c r="AU109" s="19" t="s">
        <v>81</v>
      </c>
    </row>
    <row r="110" spans="1:65" s="2" customFormat="1" ht="16.5" customHeight="1">
      <c r="A110" s="36"/>
      <c r="B110" s="37"/>
      <c r="C110" s="236" t="s">
        <v>230</v>
      </c>
      <c r="D110" s="236" t="s">
        <v>470</v>
      </c>
      <c r="E110" s="237" t="s">
        <v>811</v>
      </c>
      <c r="F110" s="238" t="s">
        <v>812</v>
      </c>
      <c r="G110" s="239" t="s">
        <v>238</v>
      </c>
      <c r="H110" s="240">
        <v>10</v>
      </c>
      <c r="I110" s="241"/>
      <c r="J110" s="242">
        <f>ROUND(I110*H110,1)</f>
        <v>0</v>
      </c>
      <c r="K110" s="238" t="s">
        <v>18</v>
      </c>
      <c r="L110" s="243"/>
      <c r="M110" s="244" t="s">
        <v>18</v>
      </c>
      <c r="N110" s="245" t="s">
        <v>42</v>
      </c>
      <c r="O110" s="66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3">
        <f>S110*H110</f>
        <v>0</v>
      </c>
      <c r="U110" s="184" t="s">
        <v>18</v>
      </c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5" t="s">
        <v>360</v>
      </c>
      <c r="AT110" s="185" t="s">
        <v>470</v>
      </c>
      <c r="AU110" s="185" t="s">
        <v>81</v>
      </c>
      <c r="AY110" s="19" t="s">
        <v>136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9" t="s">
        <v>79</v>
      </c>
      <c r="BK110" s="186">
        <f>ROUND(I110*H110,1)</f>
        <v>0</v>
      </c>
      <c r="BL110" s="19" t="s">
        <v>259</v>
      </c>
      <c r="BM110" s="185" t="s">
        <v>813</v>
      </c>
    </row>
    <row r="111" spans="2:63" s="12" customFormat="1" ht="25.9" customHeight="1">
      <c r="B111" s="158"/>
      <c r="C111" s="159"/>
      <c r="D111" s="160" t="s">
        <v>70</v>
      </c>
      <c r="E111" s="161" t="s">
        <v>470</v>
      </c>
      <c r="F111" s="161" t="s">
        <v>814</v>
      </c>
      <c r="G111" s="159"/>
      <c r="H111" s="159"/>
      <c r="I111" s="162"/>
      <c r="J111" s="163">
        <f>BK111</f>
        <v>0</v>
      </c>
      <c r="K111" s="159"/>
      <c r="L111" s="164"/>
      <c r="M111" s="165"/>
      <c r="N111" s="166"/>
      <c r="O111" s="166"/>
      <c r="P111" s="167">
        <f>P112</f>
        <v>0</v>
      </c>
      <c r="Q111" s="166"/>
      <c r="R111" s="167">
        <f>R112</f>
        <v>0.017595</v>
      </c>
      <c r="S111" s="166"/>
      <c r="T111" s="167">
        <f>T112</f>
        <v>0</v>
      </c>
      <c r="U111" s="168"/>
      <c r="AR111" s="169" t="s">
        <v>137</v>
      </c>
      <c r="AT111" s="170" t="s">
        <v>70</v>
      </c>
      <c r="AU111" s="170" t="s">
        <v>71</v>
      </c>
      <c r="AY111" s="169" t="s">
        <v>136</v>
      </c>
      <c r="BK111" s="171">
        <f>BK112</f>
        <v>0</v>
      </c>
    </row>
    <row r="112" spans="2:63" s="12" customFormat="1" ht="22.9" customHeight="1">
      <c r="B112" s="158"/>
      <c r="C112" s="159"/>
      <c r="D112" s="160" t="s">
        <v>70</v>
      </c>
      <c r="E112" s="172" t="s">
        <v>815</v>
      </c>
      <c r="F112" s="172" t="s">
        <v>816</v>
      </c>
      <c r="G112" s="159"/>
      <c r="H112" s="159"/>
      <c r="I112" s="162"/>
      <c r="J112" s="173">
        <f>BK112</f>
        <v>0</v>
      </c>
      <c r="K112" s="159"/>
      <c r="L112" s="164"/>
      <c r="M112" s="165"/>
      <c r="N112" s="166"/>
      <c r="O112" s="166"/>
      <c r="P112" s="167">
        <f>SUM(P113:P118)</f>
        <v>0</v>
      </c>
      <c r="Q112" s="166"/>
      <c r="R112" s="167">
        <f>SUM(R113:R118)</f>
        <v>0.017595</v>
      </c>
      <c r="S112" s="166"/>
      <c r="T112" s="167">
        <f>SUM(T113:T118)</f>
        <v>0</v>
      </c>
      <c r="U112" s="168"/>
      <c r="AR112" s="169" t="s">
        <v>137</v>
      </c>
      <c r="AT112" s="170" t="s">
        <v>70</v>
      </c>
      <c r="AU112" s="170" t="s">
        <v>79</v>
      </c>
      <c r="AY112" s="169" t="s">
        <v>136</v>
      </c>
      <c r="BK112" s="171">
        <f>SUM(BK113:BK118)</f>
        <v>0</v>
      </c>
    </row>
    <row r="113" spans="1:65" s="2" customFormat="1" ht="24.2" customHeight="1">
      <c r="A113" s="36"/>
      <c r="B113" s="37"/>
      <c r="C113" s="174" t="s">
        <v>235</v>
      </c>
      <c r="D113" s="174" t="s">
        <v>141</v>
      </c>
      <c r="E113" s="175" t="s">
        <v>817</v>
      </c>
      <c r="F113" s="176" t="s">
        <v>818</v>
      </c>
      <c r="G113" s="177" t="s">
        <v>238</v>
      </c>
      <c r="H113" s="178">
        <v>1</v>
      </c>
      <c r="I113" s="179"/>
      <c r="J113" s="180">
        <f>ROUND(I113*H113,1)</f>
        <v>0</v>
      </c>
      <c r="K113" s="176" t="s">
        <v>145</v>
      </c>
      <c r="L113" s="41"/>
      <c r="M113" s="181" t="s">
        <v>18</v>
      </c>
      <c r="N113" s="182" t="s">
        <v>42</v>
      </c>
      <c r="O113" s="66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3">
        <f>S113*H113</f>
        <v>0</v>
      </c>
      <c r="U113" s="184" t="s">
        <v>18</v>
      </c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5" t="s">
        <v>566</v>
      </c>
      <c r="AT113" s="185" t="s">
        <v>141</v>
      </c>
      <c r="AU113" s="185" t="s">
        <v>81</v>
      </c>
      <c r="AY113" s="19" t="s">
        <v>136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9" t="s">
        <v>79</v>
      </c>
      <c r="BK113" s="186">
        <f>ROUND(I113*H113,1)</f>
        <v>0</v>
      </c>
      <c r="BL113" s="19" t="s">
        <v>566</v>
      </c>
      <c r="BM113" s="185" t="s">
        <v>819</v>
      </c>
    </row>
    <row r="114" spans="1:47" s="2" customFormat="1" ht="11.25">
      <c r="A114" s="36"/>
      <c r="B114" s="37"/>
      <c r="C114" s="38"/>
      <c r="D114" s="187" t="s">
        <v>148</v>
      </c>
      <c r="E114" s="38"/>
      <c r="F114" s="188" t="s">
        <v>820</v>
      </c>
      <c r="G114" s="38"/>
      <c r="H114" s="38"/>
      <c r="I114" s="189"/>
      <c r="J114" s="38"/>
      <c r="K114" s="38"/>
      <c r="L114" s="41"/>
      <c r="M114" s="190"/>
      <c r="N114" s="191"/>
      <c r="O114" s="66"/>
      <c r="P114" s="66"/>
      <c r="Q114" s="66"/>
      <c r="R114" s="66"/>
      <c r="S114" s="66"/>
      <c r="T114" s="66"/>
      <c r="U114" s="67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148</v>
      </c>
      <c r="AU114" s="19" t="s">
        <v>81</v>
      </c>
    </row>
    <row r="115" spans="1:65" s="2" customFormat="1" ht="24.2" customHeight="1">
      <c r="A115" s="36"/>
      <c r="B115" s="37"/>
      <c r="C115" s="174" t="s">
        <v>242</v>
      </c>
      <c r="D115" s="174" t="s">
        <v>141</v>
      </c>
      <c r="E115" s="175" t="s">
        <v>821</v>
      </c>
      <c r="F115" s="176" t="s">
        <v>822</v>
      </c>
      <c r="G115" s="177" t="s">
        <v>368</v>
      </c>
      <c r="H115" s="178">
        <v>45</v>
      </c>
      <c r="I115" s="179"/>
      <c r="J115" s="180">
        <f>ROUND(I115*H115,1)</f>
        <v>0</v>
      </c>
      <c r="K115" s="176" t="s">
        <v>145</v>
      </c>
      <c r="L115" s="41"/>
      <c r="M115" s="181" t="s">
        <v>18</v>
      </c>
      <c r="N115" s="182" t="s">
        <v>42</v>
      </c>
      <c r="O115" s="66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3">
        <f>S115*H115</f>
        <v>0</v>
      </c>
      <c r="U115" s="184" t="s">
        <v>18</v>
      </c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5" t="s">
        <v>566</v>
      </c>
      <c r="AT115" s="185" t="s">
        <v>141</v>
      </c>
      <c r="AU115" s="185" t="s">
        <v>81</v>
      </c>
      <c r="AY115" s="19" t="s">
        <v>136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9" t="s">
        <v>79</v>
      </c>
      <c r="BK115" s="186">
        <f>ROUND(I115*H115,1)</f>
        <v>0</v>
      </c>
      <c r="BL115" s="19" t="s">
        <v>566</v>
      </c>
      <c r="BM115" s="185" t="s">
        <v>823</v>
      </c>
    </row>
    <row r="116" spans="1:47" s="2" customFormat="1" ht="11.25">
      <c r="A116" s="36"/>
      <c r="B116" s="37"/>
      <c r="C116" s="38"/>
      <c r="D116" s="187" t="s">
        <v>148</v>
      </c>
      <c r="E116" s="38"/>
      <c r="F116" s="188" t="s">
        <v>824</v>
      </c>
      <c r="G116" s="38"/>
      <c r="H116" s="38"/>
      <c r="I116" s="189"/>
      <c r="J116" s="38"/>
      <c r="K116" s="38"/>
      <c r="L116" s="41"/>
      <c r="M116" s="190"/>
      <c r="N116" s="191"/>
      <c r="O116" s="66"/>
      <c r="P116" s="66"/>
      <c r="Q116" s="66"/>
      <c r="R116" s="66"/>
      <c r="S116" s="66"/>
      <c r="T116" s="66"/>
      <c r="U116" s="67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148</v>
      </c>
      <c r="AU116" s="19" t="s">
        <v>81</v>
      </c>
    </row>
    <row r="117" spans="1:65" s="2" customFormat="1" ht="16.5" customHeight="1">
      <c r="A117" s="36"/>
      <c r="B117" s="37"/>
      <c r="C117" s="236" t="s">
        <v>248</v>
      </c>
      <c r="D117" s="236" t="s">
        <v>470</v>
      </c>
      <c r="E117" s="237" t="s">
        <v>825</v>
      </c>
      <c r="F117" s="238" t="s">
        <v>826</v>
      </c>
      <c r="G117" s="239" t="s">
        <v>368</v>
      </c>
      <c r="H117" s="240">
        <v>51.75</v>
      </c>
      <c r="I117" s="241"/>
      <c r="J117" s="242">
        <f>ROUND(I117*H117,1)</f>
        <v>0</v>
      </c>
      <c r="K117" s="238" t="s">
        <v>145</v>
      </c>
      <c r="L117" s="243"/>
      <c r="M117" s="244" t="s">
        <v>18</v>
      </c>
      <c r="N117" s="245" t="s">
        <v>42</v>
      </c>
      <c r="O117" s="66"/>
      <c r="P117" s="183">
        <f>O117*H117</f>
        <v>0</v>
      </c>
      <c r="Q117" s="183">
        <v>0.00034</v>
      </c>
      <c r="R117" s="183">
        <f>Q117*H117</f>
        <v>0.017595</v>
      </c>
      <c r="S117" s="183">
        <v>0</v>
      </c>
      <c r="T117" s="183">
        <f>S117*H117</f>
        <v>0</v>
      </c>
      <c r="U117" s="184" t="s">
        <v>18</v>
      </c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5" t="s">
        <v>827</v>
      </c>
      <c r="AT117" s="185" t="s">
        <v>470</v>
      </c>
      <c r="AU117" s="185" t="s">
        <v>81</v>
      </c>
      <c r="AY117" s="19" t="s">
        <v>136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9" t="s">
        <v>79</v>
      </c>
      <c r="BK117" s="186">
        <f>ROUND(I117*H117,1)</f>
        <v>0</v>
      </c>
      <c r="BL117" s="19" t="s">
        <v>827</v>
      </c>
      <c r="BM117" s="185" t="s">
        <v>828</v>
      </c>
    </row>
    <row r="118" spans="2:51" s="13" customFormat="1" ht="11.25">
      <c r="B118" s="192"/>
      <c r="C118" s="193"/>
      <c r="D118" s="194" t="s">
        <v>150</v>
      </c>
      <c r="E118" s="195" t="s">
        <v>18</v>
      </c>
      <c r="F118" s="196" t="s">
        <v>829</v>
      </c>
      <c r="G118" s="193"/>
      <c r="H118" s="197">
        <v>51.75</v>
      </c>
      <c r="I118" s="198"/>
      <c r="J118" s="193"/>
      <c r="K118" s="193"/>
      <c r="L118" s="199"/>
      <c r="M118" s="200"/>
      <c r="N118" s="201"/>
      <c r="O118" s="201"/>
      <c r="P118" s="201"/>
      <c r="Q118" s="201"/>
      <c r="R118" s="201"/>
      <c r="S118" s="201"/>
      <c r="T118" s="201"/>
      <c r="U118" s="202"/>
      <c r="AT118" s="203" t="s">
        <v>150</v>
      </c>
      <c r="AU118" s="203" t="s">
        <v>81</v>
      </c>
      <c r="AV118" s="13" t="s">
        <v>81</v>
      </c>
      <c r="AW118" s="13" t="s">
        <v>32</v>
      </c>
      <c r="AX118" s="13" t="s">
        <v>79</v>
      </c>
      <c r="AY118" s="203" t="s">
        <v>136</v>
      </c>
    </row>
    <row r="119" spans="2:63" s="12" customFormat="1" ht="25.9" customHeight="1">
      <c r="B119" s="158"/>
      <c r="C119" s="159"/>
      <c r="D119" s="160" t="s">
        <v>70</v>
      </c>
      <c r="E119" s="161" t="s">
        <v>830</v>
      </c>
      <c r="F119" s="161" t="s">
        <v>831</v>
      </c>
      <c r="G119" s="159"/>
      <c r="H119" s="159"/>
      <c r="I119" s="162"/>
      <c r="J119" s="163">
        <f>BK119</f>
        <v>0</v>
      </c>
      <c r="K119" s="159"/>
      <c r="L119" s="164"/>
      <c r="M119" s="165"/>
      <c r="N119" s="166"/>
      <c r="O119" s="166"/>
      <c r="P119" s="167">
        <f>P120+P126+P131+P134</f>
        <v>0</v>
      </c>
      <c r="Q119" s="166"/>
      <c r="R119" s="167">
        <f>R120+R126+R131+R134</f>
        <v>0</v>
      </c>
      <c r="S119" s="166"/>
      <c r="T119" s="167">
        <f>T120+T126+T131+T134</f>
        <v>0.39599999999999996</v>
      </c>
      <c r="U119" s="168"/>
      <c r="AR119" s="169" t="s">
        <v>192</v>
      </c>
      <c r="AT119" s="170" t="s">
        <v>70</v>
      </c>
      <c r="AU119" s="170" t="s">
        <v>71</v>
      </c>
      <c r="AY119" s="169" t="s">
        <v>136</v>
      </c>
      <c r="BK119" s="171">
        <f>BK120+BK126+BK131+BK134</f>
        <v>0</v>
      </c>
    </row>
    <row r="120" spans="2:63" s="12" customFormat="1" ht="22.9" customHeight="1">
      <c r="B120" s="158"/>
      <c r="C120" s="159"/>
      <c r="D120" s="160" t="s">
        <v>70</v>
      </c>
      <c r="E120" s="172" t="s">
        <v>832</v>
      </c>
      <c r="F120" s="172" t="s">
        <v>833</v>
      </c>
      <c r="G120" s="159"/>
      <c r="H120" s="159"/>
      <c r="I120" s="162"/>
      <c r="J120" s="173">
        <f>BK120</f>
        <v>0</v>
      </c>
      <c r="K120" s="159"/>
      <c r="L120" s="164"/>
      <c r="M120" s="165"/>
      <c r="N120" s="166"/>
      <c r="O120" s="166"/>
      <c r="P120" s="167">
        <f>SUM(P121:P125)</f>
        <v>0</v>
      </c>
      <c r="Q120" s="166"/>
      <c r="R120" s="167">
        <f>SUM(R121:R125)</f>
        <v>0</v>
      </c>
      <c r="S120" s="166"/>
      <c r="T120" s="167">
        <f>SUM(T121:T125)</f>
        <v>0.39599999999999996</v>
      </c>
      <c r="U120" s="168"/>
      <c r="AR120" s="169" t="s">
        <v>192</v>
      </c>
      <c r="AT120" s="170" t="s">
        <v>70</v>
      </c>
      <c r="AU120" s="170" t="s">
        <v>79</v>
      </c>
      <c r="AY120" s="169" t="s">
        <v>136</v>
      </c>
      <c r="BK120" s="171">
        <f>SUM(BK121:BK125)</f>
        <v>0</v>
      </c>
    </row>
    <row r="121" spans="1:65" s="2" customFormat="1" ht="16.5" customHeight="1">
      <c r="A121" s="36"/>
      <c r="B121" s="37"/>
      <c r="C121" s="174" t="s">
        <v>8</v>
      </c>
      <c r="D121" s="174" t="s">
        <v>141</v>
      </c>
      <c r="E121" s="175" t="s">
        <v>834</v>
      </c>
      <c r="F121" s="176" t="s">
        <v>835</v>
      </c>
      <c r="G121" s="177" t="s">
        <v>836</v>
      </c>
      <c r="H121" s="178">
        <v>1</v>
      </c>
      <c r="I121" s="179"/>
      <c r="J121" s="180">
        <f>ROUND(I121*H121,1)</f>
        <v>0</v>
      </c>
      <c r="K121" s="176" t="s">
        <v>145</v>
      </c>
      <c r="L121" s="41"/>
      <c r="M121" s="181" t="s">
        <v>18</v>
      </c>
      <c r="N121" s="182" t="s">
        <v>42</v>
      </c>
      <c r="O121" s="66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3">
        <f>S121*H121</f>
        <v>0</v>
      </c>
      <c r="U121" s="184" t="s">
        <v>18</v>
      </c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5" t="s">
        <v>837</v>
      </c>
      <c r="AT121" s="185" t="s">
        <v>141</v>
      </c>
      <c r="AU121" s="185" t="s">
        <v>81</v>
      </c>
      <c r="AY121" s="19" t="s">
        <v>136</v>
      </c>
      <c r="BE121" s="186">
        <f>IF(N121="základní",J121,0)</f>
        <v>0</v>
      </c>
      <c r="BF121" s="186">
        <f>IF(N121="snížená",J121,0)</f>
        <v>0</v>
      </c>
      <c r="BG121" s="186">
        <f>IF(N121="zákl. přenesená",J121,0)</f>
        <v>0</v>
      </c>
      <c r="BH121" s="186">
        <f>IF(N121="sníž. přenesená",J121,0)</f>
        <v>0</v>
      </c>
      <c r="BI121" s="186">
        <f>IF(N121="nulová",J121,0)</f>
        <v>0</v>
      </c>
      <c r="BJ121" s="19" t="s">
        <v>79</v>
      </c>
      <c r="BK121" s="186">
        <f>ROUND(I121*H121,1)</f>
        <v>0</v>
      </c>
      <c r="BL121" s="19" t="s">
        <v>837</v>
      </c>
      <c r="BM121" s="185" t="s">
        <v>838</v>
      </c>
    </row>
    <row r="122" spans="1:47" s="2" customFormat="1" ht="11.25">
      <c r="A122" s="36"/>
      <c r="B122" s="37"/>
      <c r="C122" s="38"/>
      <c r="D122" s="187" t="s">
        <v>148</v>
      </c>
      <c r="E122" s="38"/>
      <c r="F122" s="188" t="s">
        <v>839</v>
      </c>
      <c r="G122" s="38"/>
      <c r="H122" s="38"/>
      <c r="I122" s="189"/>
      <c r="J122" s="38"/>
      <c r="K122" s="38"/>
      <c r="L122" s="41"/>
      <c r="M122" s="190"/>
      <c r="N122" s="191"/>
      <c r="O122" s="66"/>
      <c r="P122" s="66"/>
      <c r="Q122" s="66"/>
      <c r="R122" s="66"/>
      <c r="S122" s="66"/>
      <c r="T122" s="66"/>
      <c r="U122" s="67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148</v>
      </c>
      <c r="AU122" s="19" t="s">
        <v>81</v>
      </c>
    </row>
    <row r="123" spans="1:65" s="2" customFormat="1" ht="16.5" customHeight="1">
      <c r="A123" s="36"/>
      <c r="B123" s="37"/>
      <c r="C123" s="174" t="s">
        <v>259</v>
      </c>
      <c r="D123" s="174" t="s">
        <v>141</v>
      </c>
      <c r="E123" s="175" t="s">
        <v>840</v>
      </c>
      <c r="F123" s="176" t="s">
        <v>841</v>
      </c>
      <c r="G123" s="177" t="s">
        <v>775</v>
      </c>
      <c r="H123" s="178">
        <v>2</v>
      </c>
      <c r="I123" s="179"/>
      <c r="J123" s="180">
        <f>ROUND(I123*H123,1)</f>
        <v>0</v>
      </c>
      <c r="K123" s="176" t="s">
        <v>18</v>
      </c>
      <c r="L123" s="41"/>
      <c r="M123" s="181" t="s">
        <v>18</v>
      </c>
      <c r="N123" s="182" t="s">
        <v>42</v>
      </c>
      <c r="O123" s="66"/>
      <c r="P123" s="183">
        <f>O123*H123</f>
        <v>0</v>
      </c>
      <c r="Q123" s="183">
        <v>0</v>
      </c>
      <c r="R123" s="183">
        <f>Q123*H123</f>
        <v>0</v>
      </c>
      <c r="S123" s="183">
        <v>0.022</v>
      </c>
      <c r="T123" s="183">
        <f>S123*H123</f>
        <v>0.044</v>
      </c>
      <c r="U123" s="184" t="s">
        <v>18</v>
      </c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5" t="s">
        <v>837</v>
      </c>
      <c r="AT123" s="185" t="s">
        <v>141</v>
      </c>
      <c r="AU123" s="185" t="s">
        <v>81</v>
      </c>
      <c r="AY123" s="19" t="s">
        <v>136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9" t="s">
        <v>79</v>
      </c>
      <c r="BK123" s="186">
        <f>ROUND(I123*H123,1)</f>
        <v>0</v>
      </c>
      <c r="BL123" s="19" t="s">
        <v>837</v>
      </c>
      <c r="BM123" s="185" t="s">
        <v>842</v>
      </c>
    </row>
    <row r="124" spans="1:65" s="2" customFormat="1" ht="16.5" customHeight="1">
      <c r="A124" s="36"/>
      <c r="B124" s="37"/>
      <c r="C124" s="174" t="s">
        <v>265</v>
      </c>
      <c r="D124" s="174" t="s">
        <v>141</v>
      </c>
      <c r="E124" s="175" t="s">
        <v>843</v>
      </c>
      <c r="F124" s="176" t="s">
        <v>844</v>
      </c>
      <c r="G124" s="177" t="s">
        <v>775</v>
      </c>
      <c r="H124" s="178">
        <v>6</v>
      </c>
      <c r="I124" s="179"/>
      <c r="J124" s="180">
        <f>ROUND(I124*H124,1)</f>
        <v>0</v>
      </c>
      <c r="K124" s="176" t="s">
        <v>18</v>
      </c>
      <c r="L124" s="41"/>
      <c r="M124" s="181" t="s">
        <v>18</v>
      </c>
      <c r="N124" s="182" t="s">
        <v>42</v>
      </c>
      <c r="O124" s="66"/>
      <c r="P124" s="183">
        <f>O124*H124</f>
        <v>0</v>
      </c>
      <c r="Q124" s="183">
        <v>0</v>
      </c>
      <c r="R124" s="183">
        <f>Q124*H124</f>
        <v>0</v>
      </c>
      <c r="S124" s="183">
        <v>0.022</v>
      </c>
      <c r="T124" s="183">
        <f>S124*H124</f>
        <v>0.132</v>
      </c>
      <c r="U124" s="184" t="s">
        <v>18</v>
      </c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5" t="s">
        <v>837</v>
      </c>
      <c r="AT124" s="185" t="s">
        <v>141</v>
      </c>
      <c r="AU124" s="185" t="s">
        <v>81</v>
      </c>
      <c r="AY124" s="19" t="s">
        <v>136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9" t="s">
        <v>79</v>
      </c>
      <c r="BK124" s="186">
        <f>ROUND(I124*H124,1)</f>
        <v>0</v>
      </c>
      <c r="BL124" s="19" t="s">
        <v>837</v>
      </c>
      <c r="BM124" s="185" t="s">
        <v>845</v>
      </c>
    </row>
    <row r="125" spans="1:65" s="2" customFormat="1" ht="16.5" customHeight="1">
      <c r="A125" s="36"/>
      <c r="B125" s="37"/>
      <c r="C125" s="174" t="s">
        <v>272</v>
      </c>
      <c r="D125" s="174" t="s">
        <v>141</v>
      </c>
      <c r="E125" s="175" t="s">
        <v>846</v>
      </c>
      <c r="F125" s="176" t="s">
        <v>847</v>
      </c>
      <c r="G125" s="177" t="s">
        <v>775</v>
      </c>
      <c r="H125" s="178">
        <v>10</v>
      </c>
      <c r="I125" s="179"/>
      <c r="J125" s="180">
        <f>ROUND(I125*H125,1)</f>
        <v>0</v>
      </c>
      <c r="K125" s="176" t="s">
        <v>18</v>
      </c>
      <c r="L125" s="41"/>
      <c r="M125" s="181" t="s">
        <v>18</v>
      </c>
      <c r="N125" s="182" t="s">
        <v>42</v>
      </c>
      <c r="O125" s="66"/>
      <c r="P125" s="183">
        <f>O125*H125</f>
        <v>0</v>
      </c>
      <c r="Q125" s="183">
        <v>0</v>
      </c>
      <c r="R125" s="183">
        <f>Q125*H125</f>
        <v>0</v>
      </c>
      <c r="S125" s="183">
        <v>0.022</v>
      </c>
      <c r="T125" s="183">
        <f>S125*H125</f>
        <v>0.21999999999999997</v>
      </c>
      <c r="U125" s="184" t="s">
        <v>18</v>
      </c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5" t="s">
        <v>837</v>
      </c>
      <c r="AT125" s="185" t="s">
        <v>141</v>
      </c>
      <c r="AU125" s="185" t="s">
        <v>81</v>
      </c>
      <c r="AY125" s="19" t="s">
        <v>136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9" t="s">
        <v>79</v>
      </c>
      <c r="BK125" s="186">
        <f>ROUND(I125*H125,1)</f>
        <v>0</v>
      </c>
      <c r="BL125" s="19" t="s">
        <v>837</v>
      </c>
      <c r="BM125" s="185" t="s">
        <v>848</v>
      </c>
    </row>
    <row r="126" spans="2:63" s="12" customFormat="1" ht="22.9" customHeight="1">
      <c r="B126" s="158"/>
      <c r="C126" s="159"/>
      <c r="D126" s="160" t="s">
        <v>70</v>
      </c>
      <c r="E126" s="172" t="s">
        <v>849</v>
      </c>
      <c r="F126" s="172" t="s">
        <v>850</v>
      </c>
      <c r="G126" s="159"/>
      <c r="H126" s="159"/>
      <c r="I126" s="162"/>
      <c r="J126" s="173">
        <f>BK126</f>
        <v>0</v>
      </c>
      <c r="K126" s="159"/>
      <c r="L126" s="164"/>
      <c r="M126" s="165"/>
      <c r="N126" s="166"/>
      <c r="O126" s="166"/>
      <c r="P126" s="167">
        <f>SUM(P127:P130)</f>
        <v>0</v>
      </c>
      <c r="Q126" s="166"/>
      <c r="R126" s="167">
        <f>SUM(R127:R130)</f>
        <v>0</v>
      </c>
      <c r="S126" s="166"/>
      <c r="T126" s="167">
        <f>SUM(T127:T130)</f>
        <v>0</v>
      </c>
      <c r="U126" s="168"/>
      <c r="AR126" s="169" t="s">
        <v>192</v>
      </c>
      <c r="AT126" s="170" t="s">
        <v>70</v>
      </c>
      <c r="AU126" s="170" t="s">
        <v>79</v>
      </c>
      <c r="AY126" s="169" t="s">
        <v>136</v>
      </c>
      <c r="BK126" s="171">
        <f>SUM(BK127:BK130)</f>
        <v>0</v>
      </c>
    </row>
    <row r="127" spans="1:65" s="2" customFormat="1" ht="16.5" customHeight="1">
      <c r="A127" s="36"/>
      <c r="B127" s="37"/>
      <c r="C127" s="174" t="s">
        <v>276</v>
      </c>
      <c r="D127" s="174" t="s">
        <v>141</v>
      </c>
      <c r="E127" s="175" t="s">
        <v>851</v>
      </c>
      <c r="F127" s="176" t="s">
        <v>852</v>
      </c>
      <c r="G127" s="177" t="s">
        <v>775</v>
      </c>
      <c r="H127" s="178">
        <v>2</v>
      </c>
      <c r="I127" s="179"/>
      <c r="J127" s="180">
        <f>ROUND(I127*H127,1)</f>
        <v>0</v>
      </c>
      <c r="K127" s="176" t="s">
        <v>145</v>
      </c>
      <c r="L127" s="41"/>
      <c r="M127" s="181" t="s">
        <v>18</v>
      </c>
      <c r="N127" s="182" t="s">
        <v>42</v>
      </c>
      <c r="O127" s="66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3">
        <f>S127*H127</f>
        <v>0</v>
      </c>
      <c r="U127" s="184" t="s">
        <v>18</v>
      </c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5" t="s">
        <v>837</v>
      </c>
      <c r="AT127" s="185" t="s">
        <v>141</v>
      </c>
      <c r="AU127" s="185" t="s">
        <v>81</v>
      </c>
      <c r="AY127" s="19" t="s">
        <v>136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9" t="s">
        <v>79</v>
      </c>
      <c r="BK127" s="186">
        <f>ROUND(I127*H127,1)</f>
        <v>0</v>
      </c>
      <c r="BL127" s="19" t="s">
        <v>837</v>
      </c>
      <c r="BM127" s="185" t="s">
        <v>853</v>
      </c>
    </row>
    <row r="128" spans="1:47" s="2" customFormat="1" ht="11.25">
      <c r="A128" s="36"/>
      <c r="B128" s="37"/>
      <c r="C128" s="38"/>
      <c r="D128" s="187" t="s">
        <v>148</v>
      </c>
      <c r="E128" s="38"/>
      <c r="F128" s="188" t="s">
        <v>854</v>
      </c>
      <c r="G128" s="38"/>
      <c r="H128" s="38"/>
      <c r="I128" s="189"/>
      <c r="J128" s="38"/>
      <c r="K128" s="38"/>
      <c r="L128" s="41"/>
      <c r="M128" s="190"/>
      <c r="N128" s="191"/>
      <c r="O128" s="66"/>
      <c r="P128" s="66"/>
      <c r="Q128" s="66"/>
      <c r="R128" s="66"/>
      <c r="S128" s="66"/>
      <c r="T128" s="66"/>
      <c r="U128" s="67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148</v>
      </c>
      <c r="AU128" s="19" t="s">
        <v>81</v>
      </c>
    </row>
    <row r="129" spans="1:65" s="2" customFormat="1" ht="16.5" customHeight="1">
      <c r="A129" s="36"/>
      <c r="B129" s="37"/>
      <c r="C129" s="174" t="s">
        <v>280</v>
      </c>
      <c r="D129" s="174" t="s">
        <v>141</v>
      </c>
      <c r="E129" s="175" t="s">
        <v>855</v>
      </c>
      <c r="F129" s="176" t="s">
        <v>856</v>
      </c>
      <c r="G129" s="177" t="s">
        <v>857</v>
      </c>
      <c r="H129" s="178">
        <v>1</v>
      </c>
      <c r="I129" s="179"/>
      <c r="J129" s="180">
        <f>ROUND(I129*H129,1)</f>
        <v>0</v>
      </c>
      <c r="K129" s="176" t="s">
        <v>145</v>
      </c>
      <c r="L129" s="41"/>
      <c r="M129" s="181" t="s">
        <v>18</v>
      </c>
      <c r="N129" s="182" t="s">
        <v>42</v>
      </c>
      <c r="O129" s="66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3">
        <f>S129*H129</f>
        <v>0</v>
      </c>
      <c r="U129" s="184" t="s">
        <v>18</v>
      </c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5" t="s">
        <v>837</v>
      </c>
      <c r="AT129" s="185" t="s">
        <v>141</v>
      </c>
      <c r="AU129" s="185" t="s">
        <v>81</v>
      </c>
      <c r="AY129" s="19" t="s">
        <v>136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9" t="s">
        <v>79</v>
      </c>
      <c r="BK129" s="186">
        <f>ROUND(I129*H129,1)</f>
        <v>0</v>
      </c>
      <c r="BL129" s="19" t="s">
        <v>837</v>
      </c>
      <c r="BM129" s="185" t="s">
        <v>858</v>
      </c>
    </row>
    <row r="130" spans="1:47" s="2" customFormat="1" ht="11.25">
      <c r="A130" s="36"/>
      <c r="B130" s="37"/>
      <c r="C130" s="38"/>
      <c r="D130" s="187" t="s">
        <v>148</v>
      </c>
      <c r="E130" s="38"/>
      <c r="F130" s="188" t="s">
        <v>859</v>
      </c>
      <c r="G130" s="38"/>
      <c r="H130" s="38"/>
      <c r="I130" s="189"/>
      <c r="J130" s="38"/>
      <c r="K130" s="38"/>
      <c r="L130" s="41"/>
      <c r="M130" s="190"/>
      <c r="N130" s="191"/>
      <c r="O130" s="66"/>
      <c r="P130" s="66"/>
      <c r="Q130" s="66"/>
      <c r="R130" s="66"/>
      <c r="S130" s="66"/>
      <c r="T130" s="66"/>
      <c r="U130" s="67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148</v>
      </c>
      <c r="AU130" s="19" t="s">
        <v>81</v>
      </c>
    </row>
    <row r="131" spans="2:63" s="12" customFormat="1" ht="22.9" customHeight="1">
      <c r="B131" s="158"/>
      <c r="C131" s="159"/>
      <c r="D131" s="160" t="s">
        <v>70</v>
      </c>
      <c r="E131" s="172" t="s">
        <v>860</v>
      </c>
      <c r="F131" s="172" t="s">
        <v>861</v>
      </c>
      <c r="G131" s="159"/>
      <c r="H131" s="159"/>
      <c r="I131" s="162"/>
      <c r="J131" s="173">
        <f>BK131</f>
        <v>0</v>
      </c>
      <c r="K131" s="159"/>
      <c r="L131" s="164"/>
      <c r="M131" s="165"/>
      <c r="N131" s="166"/>
      <c r="O131" s="166"/>
      <c r="P131" s="167">
        <f>SUM(P132:P133)</f>
        <v>0</v>
      </c>
      <c r="Q131" s="166"/>
      <c r="R131" s="167">
        <f>SUM(R132:R133)</f>
        <v>0</v>
      </c>
      <c r="S131" s="166"/>
      <c r="T131" s="167">
        <f>SUM(T132:T133)</f>
        <v>0</v>
      </c>
      <c r="U131" s="168"/>
      <c r="AR131" s="169" t="s">
        <v>192</v>
      </c>
      <c r="AT131" s="170" t="s">
        <v>70</v>
      </c>
      <c r="AU131" s="170" t="s">
        <v>79</v>
      </c>
      <c r="AY131" s="169" t="s">
        <v>136</v>
      </c>
      <c r="BK131" s="171">
        <f>SUM(BK132:BK133)</f>
        <v>0</v>
      </c>
    </row>
    <row r="132" spans="1:65" s="2" customFormat="1" ht="16.5" customHeight="1">
      <c r="A132" s="36"/>
      <c r="B132" s="37"/>
      <c r="C132" s="174" t="s">
        <v>7</v>
      </c>
      <c r="D132" s="174" t="s">
        <v>141</v>
      </c>
      <c r="E132" s="175" t="s">
        <v>862</v>
      </c>
      <c r="F132" s="176" t="s">
        <v>863</v>
      </c>
      <c r="G132" s="177" t="s">
        <v>836</v>
      </c>
      <c r="H132" s="178">
        <v>1</v>
      </c>
      <c r="I132" s="179"/>
      <c r="J132" s="180">
        <f>ROUND(I132*H132,1)</f>
        <v>0</v>
      </c>
      <c r="K132" s="176" t="s">
        <v>145</v>
      </c>
      <c r="L132" s="41"/>
      <c r="M132" s="181" t="s">
        <v>18</v>
      </c>
      <c r="N132" s="182" t="s">
        <v>42</v>
      </c>
      <c r="O132" s="66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3">
        <f>S132*H132</f>
        <v>0</v>
      </c>
      <c r="U132" s="184" t="s">
        <v>18</v>
      </c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5" t="s">
        <v>837</v>
      </c>
      <c r="AT132" s="185" t="s">
        <v>141</v>
      </c>
      <c r="AU132" s="185" t="s">
        <v>81</v>
      </c>
      <c r="AY132" s="19" t="s">
        <v>136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9" t="s">
        <v>79</v>
      </c>
      <c r="BK132" s="186">
        <f>ROUND(I132*H132,1)</f>
        <v>0</v>
      </c>
      <c r="BL132" s="19" t="s">
        <v>837</v>
      </c>
      <c r="BM132" s="185" t="s">
        <v>864</v>
      </c>
    </row>
    <row r="133" spans="1:47" s="2" customFormat="1" ht="11.25">
      <c r="A133" s="36"/>
      <c r="B133" s="37"/>
      <c r="C133" s="38"/>
      <c r="D133" s="187" t="s">
        <v>148</v>
      </c>
      <c r="E133" s="38"/>
      <c r="F133" s="188" t="s">
        <v>865</v>
      </c>
      <c r="G133" s="38"/>
      <c r="H133" s="38"/>
      <c r="I133" s="189"/>
      <c r="J133" s="38"/>
      <c r="K133" s="38"/>
      <c r="L133" s="41"/>
      <c r="M133" s="190"/>
      <c r="N133" s="191"/>
      <c r="O133" s="66"/>
      <c r="P133" s="66"/>
      <c r="Q133" s="66"/>
      <c r="R133" s="66"/>
      <c r="S133" s="66"/>
      <c r="T133" s="66"/>
      <c r="U133" s="67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148</v>
      </c>
      <c r="AU133" s="19" t="s">
        <v>81</v>
      </c>
    </row>
    <row r="134" spans="2:63" s="12" customFormat="1" ht="22.9" customHeight="1">
      <c r="B134" s="158"/>
      <c r="C134" s="159"/>
      <c r="D134" s="160" t="s">
        <v>70</v>
      </c>
      <c r="E134" s="172" t="s">
        <v>866</v>
      </c>
      <c r="F134" s="172" t="s">
        <v>867</v>
      </c>
      <c r="G134" s="159"/>
      <c r="H134" s="159"/>
      <c r="I134" s="162"/>
      <c r="J134" s="173">
        <f>BK134</f>
        <v>0</v>
      </c>
      <c r="K134" s="159"/>
      <c r="L134" s="164"/>
      <c r="M134" s="165"/>
      <c r="N134" s="166"/>
      <c r="O134" s="166"/>
      <c r="P134" s="167">
        <f>SUM(P135:P136)</f>
        <v>0</v>
      </c>
      <c r="Q134" s="166"/>
      <c r="R134" s="167">
        <f>SUM(R135:R136)</f>
        <v>0</v>
      </c>
      <c r="S134" s="166"/>
      <c r="T134" s="167">
        <f>SUM(T135:T136)</f>
        <v>0</v>
      </c>
      <c r="U134" s="168"/>
      <c r="AR134" s="169" t="s">
        <v>192</v>
      </c>
      <c r="AT134" s="170" t="s">
        <v>70</v>
      </c>
      <c r="AU134" s="170" t="s">
        <v>79</v>
      </c>
      <c r="AY134" s="169" t="s">
        <v>136</v>
      </c>
      <c r="BK134" s="171">
        <f>SUM(BK135:BK136)</f>
        <v>0</v>
      </c>
    </row>
    <row r="135" spans="1:65" s="2" customFormat="1" ht="16.5" customHeight="1">
      <c r="A135" s="36"/>
      <c r="B135" s="37"/>
      <c r="C135" s="174" t="s">
        <v>289</v>
      </c>
      <c r="D135" s="174" t="s">
        <v>141</v>
      </c>
      <c r="E135" s="175" t="s">
        <v>868</v>
      </c>
      <c r="F135" s="176" t="s">
        <v>869</v>
      </c>
      <c r="G135" s="177" t="s">
        <v>857</v>
      </c>
      <c r="H135" s="178">
        <v>1</v>
      </c>
      <c r="I135" s="179"/>
      <c r="J135" s="180">
        <f>ROUND(I135*H135,1)</f>
        <v>0</v>
      </c>
      <c r="K135" s="176" t="s">
        <v>145</v>
      </c>
      <c r="L135" s="41"/>
      <c r="M135" s="181" t="s">
        <v>18</v>
      </c>
      <c r="N135" s="182" t="s">
        <v>42</v>
      </c>
      <c r="O135" s="66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3">
        <f>S135*H135</f>
        <v>0</v>
      </c>
      <c r="U135" s="184" t="s">
        <v>18</v>
      </c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5" t="s">
        <v>837</v>
      </c>
      <c r="AT135" s="185" t="s">
        <v>141</v>
      </c>
      <c r="AU135" s="185" t="s">
        <v>81</v>
      </c>
      <c r="AY135" s="19" t="s">
        <v>136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9" t="s">
        <v>79</v>
      </c>
      <c r="BK135" s="186">
        <f>ROUND(I135*H135,1)</f>
        <v>0</v>
      </c>
      <c r="BL135" s="19" t="s">
        <v>837</v>
      </c>
      <c r="BM135" s="185" t="s">
        <v>870</v>
      </c>
    </row>
    <row r="136" spans="1:47" s="2" customFormat="1" ht="11.25">
      <c r="A136" s="36"/>
      <c r="B136" s="37"/>
      <c r="C136" s="38"/>
      <c r="D136" s="187" t="s">
        <v>148</v>
      </c>
      <c r="E136" s="38"/>
      <c r="F136" s="188" t="s">
        <v>871</v>
      </c>
      <c r="G136" s="38"/>
      <c r="H136" s="38"/>
      <c r="I136" s="189"/>
      <c r="J136" s="38"/>
      <c r="K136" s="38"/>
      <c r="L136" s="41"/>
      <c r="M136" s="250"/>
      <c r="N136" s="251"/>
      <c r="O136" s="252"/>
      <c r="P136" s="252"/>
      <c r="Q136" s="252"/>
      <c r="R136" s="252"/>
      <c r="S136" s="252"/>
      <c r="T136" s="252"/>
      <c r="U136" s="253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148</v>
      </c>
      <c r="AU136" s="19" t="s">
        <v>81</v>
      </c>
    </row>
    <row r="137" spans="1:31" s="2" customFormat="1" ht="6.95" customHeight="1">
      <c r="A137" s="36"/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41"/>
      <c r="M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</sheetData>
  <sheetProtection algorithmName="SHA-512" hashValue="17fmH1zig0Ebo8jrTnTeAzCW2u1SRVHWIJPDTxwKkgif40RES9isUWDSvibe7tiZLtRc9E9DUtFlJna8wZ19Zw==" saltValue="gmyNC2jLzjjr2PVlO+3KafmSF3Tm7BqqwHnDkzBBCpGsFsQiDdO9GsF6SIaMBNvcSLLDG0J1ue3ZHJs0hsdi1A==" spinCount="100000" sheet="1" objects="1" scenarios="1" formatColumns="0" formatRows="0" autoFilter="0"/>
  <autoFilter ref="C89:K136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2_01/741110013"/>
    <hyperlink ref="F100" r:id="rId2" display="https://podminky.urs.cz/item/CS_URS_2022_01/741130023"/>
    <hyperlink ref="F102" r:id="rId3" display="https://podminky.urs.cz/item/CS_URS_2022_01/741320165"/>
    <hyperlink ref="F105" r:id="rId4" display="https://podminky.urs.cz/item/CS_URS_2022_01/741372012"/>
    <hyperlink ref="F109" r:id="rId5" display="https://podminky.urs.cz/item/CS_URS_2022_01/741761061"/>
    <hyperlink ref="F114" r:id="rId6" display="https://podminky.urs.cz/item/CS_URS_2022_01/210280002"/>
    <hyperlink ref="F116" r:id="rId7" display="https://podminky.urs.cz/item/CS_URS_2022_01/210812063"/>
    <hyperlink ref="F122" r:id="rId8" display="https://podminky.urs.cz/item/CS_URS_2022_01/013254000"/>
    <hyperlink ref="F128" r:id="rId9" display="https://podminky.urs.cz/item/CS_URS_2022_01/043002000"/>
    <hyperlink ref="F130" r:id="rId10" display="https://podminky.urs.cz/item/CS_URS_2022_01/045002000"/>
    <hyperlink ref="F133" r:id="rId11" display="https://podminky.urs.cz/item/CS_URS_2022_01/065002000"/>
    <hyperlink ref="F136" r:id="rId12" display="https://podminky.urs.cz/item/CS_URS_2022_01/090001000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14"/>
  <headerFooter>
    <oddFooter>&amp;CStrana &amp;P z &amp;N</oddFooter>
  </headerFooter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15"/>
  <sheetViews>
    <sheetView showGridLines="0" workbookViewId="0" topLeftCell="A1">
      <selection activeCell="E24" sqref="E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9" t="s">
        <v>87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2:46" s="1" customFormat="1" ht="24.95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15</v>
      </c>
      <c r="L6" s="22"/>
    </row>
    <row r="7" spans="2:12" s="1" customFormat="1" ht="16.5" customHeight="1">
      <c r="B7" s="22"/>
      <c r="E7" s="379" t="str">
        <f>'Rekapitulace stavby'!K6</f>
        <v>REKONSTRUKCE TĚLOCVIČNY ZŠ, MASARYKOVA 559, CHABAŘOVICE</v>
      </c>
      <c r="F7" s="380"/>
      <c r="G7" s="380"/>
      <c r="H7" s="380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1" t="s">
        <v>872</v>
      </c>
      <c r="F9" s="382"/>
      <c r="G9" s="382"/>
      <c r="H9" s="38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17</v>
      </c>
      <c r="E11" s="36"/>
      <c r="F11" s="109" t="s">
        <v>18</v>
      </c>
      <c r="G11" s="36"/>
      <c r="H11" s="36"/>
      <c r="I11" s="107" t="s">
        <v>19</v>
      </c>
      <c r="J11" s="109" t="s">
        <v>18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20</v>
      </c>
      <c r="E12" s="36"/>
      <c r="F12" s="109" t="s">
        <v>21</v>
      </c>
      <c r="G12" s="36"/>
      <c r="H12" s="36"/>
      <c r="I12" s="107" t="s">
        <v>22</v>
      </c>
      <c r="J12" s="110" t="str">
        <f>'Rekapitulace stavby'!AN8</f>
        <v>21. 2. 2022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18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26</v>
      </c>
      <c r="F15" s="36"/>
      <c r="G15" s="36"/>
      <c r="H15" s="36"/>
      <c r="I15" s="107" t="s">
        <v>27</v>
      </c>
      <c r="J15" s="109" t="s">
        <v>18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3" t="str">
        <f>'Rekapitulace stavby'!E14</f>
        <v>Vyplň údaj</v>
      </c>
      <c r="F18" s="384"/>
      <c r="G18" s="384"/>
      <c r="H18" s="384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25</v>
      </c>
      <c r="J20" s="109" t="s">
        <v>18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31</v>
      </c>
      <c r="F21" s="36"/>
      <c r="G21" s="36"/>
      <c r="H21" s="36"/>
      <c r="I21" s="107" t="s">
        <v>27</v>
      </c>
      <c r="J21" s="109" t="s">
        <v>18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33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/>
      <c r="F24" s="36"/>
      <c r="G24" s="36"/>
      <c r="H24" s="36"/>
      <c r="I24" s="107" t="s">
        <v>27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35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5" t="s">
        <v>95</v>
      </c>
      <c r="F27" s="385"/>
      <c r="G27" s="385"/>
      <c r="H27" s="38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37</v>
      </c>
      <c r="E30" s="36"/>
      <c r="F30" s="36"/>
      <c r="G30" s="36"/>
      <c r="H30" s="36"/>
      <c r="I30" s="36"/>
      <c r="J30" s="116">
        <f>ROUND(J84,1)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39</v>
      </c>
      <c r="G32" s="36"/>
      <c r="H32" s="36"/>
      <c r="I32" s="117" t="s">
        <v>38</v>
      </c>
      <c r="J32" s="117" t="s">
        <v>40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41</v>
      </c>
      <c r="E33" s="107" t="s">
        <v>42</v>
      </c>
      <c r="F33" s="119">
        <f>ROUND((SUM(BE84:BE114)),1)</f>
        <v>0</v>
      </c>
      <c r="G33" s="36"/>
      <c r="H33" s="36"/>
      <c r="I33" s="120">
        <v>0.21</v>
      </c>
      <c r="J33" s="119">
        <f>ROUND(((SUM(BE84:BE114))*I33),1)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43</v>
      </c>
      <c r="F34" s="119">
        <f>ROUND((SUM(BF84:BF114)),1)</f>
        <v>0</v>
      </c>
      <c r="G34" s="36"/>
      <c r="H34" s="36"/>
      <c r="I34" s="120">
        <v>0.15</v>
      </c>
      <c r="J34" s="119">
        <f>ROUND(((SUM(BF84:BF114))*I34),1)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44</v>
      </c>
      <c r="F35" s="119">
        <f>ROUND((SUM(BG84:BG114)),1)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45</v>
      </c>
      <c r="F36" s="119">
        <f>ROUND((SUM(BH84:BH114)),1)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46</v>
      </c>
      <c r="F37" s="119">
        <f>ROUND((SUM(BI84:BI114)),1)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15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6" t="str">
        <f>E7</f>
        <v>REKONSTRUKCE TĚLOCVIČNY ZŠ, MASARYKOVA 559, CHABAŘOVICE</v>
      </c>
      <c r="F48" s="387"/>
      <c r="G48" s="387"/>
      <c r="H48" s="38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9" t="str">
        <f>E9</f>
        <v>03 - ZAŘÍZENÍ VZDUCHOTECHNIKY</v>
      </c>
      <c r="F50" s="388"/>
      <c r="G50" s="388"/>
      <c r="H50" s="38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20</v>
      </c>
      <c r="D52" s="38"/>
      <c r="E52" s="38"/>
      <c r="F52" s="29" t="str">
        <f>F12</f>
        <v>CHABAŘOVICE</v>
      </c>
      <c r="G52" s="38"/>
      <c r="H52" s="38"/>
      <c r="I52" s="31" t="s">
        <v>22</v>
      </c>
      <c r="J52" s="61" t="str">
        <f>IF(J12="","",J12)</f>
        <v>21. 2. 2022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24</v>
      </c>
      <c r="D54" s="38"/>
      <c r="E54" s="38"/>
      <c r="F54" s="29" t="str">
        <f>E15</f>
        <v>MĚSTSKÝ ÚŘAD CHABAŘOVICE</v>
      </c>
      <c r="G54" s="38"/>
      <c r="H54" s="38"/>
      <c r="I54" s="31" t="s">
        <v>30</v>
      </c>
      <c r="J54" s="34" t="str">
        <f>E21</f>
        <v>Pazour Jiří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>
        <f>E24</f>
        <v>0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69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2:12" s="9" customFormat="1" ht="24.95" customHeight="1">
      <c r="B60" s="136"/>
      <c r="C60" s="137"/>
      <c r="D60" s="138" t="s">
        <v>873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9" customFormat="1" ht="24.95" customHeight="1">
      <c r="B61" s="136"/>
      <c r="C61" s="137"/>
      <c r="D61" s="138" t="s">
        <v>874</v>
      </c>
      <c r="E61" s="139"/>
      <c r="F61" s="139"/>
      <c r="G61" s="139"/>
      <c r="H61" s="139"/>
      <c r="I61" s="139"/>
      <c r="J61" s="140">
        <f>J88</f>
        <v>0</v>
      </c>
      <c r="K61" s="137"/>
      <c r="L61" s="141"/>
    </row>
    <row r="62" spans="2:12" s="9" customFormat="1" ht="24.95" customHeight="1">
      <c r="B62" s="136"/>
      <c r="C62" s="137"/>
      <c r="D62" s="138" t="s">
        <v>875</v>
      </c>
      <c r="E62" s="139"/>
      <c r="F62" s="139"/>
      <c r="G62" s="139"/>
      <c r="H62" s="139"/>
      <c r="I62" s="139"/>
      <c r="J62" s="140">
        <f>J94</f>
        <v>0</v>
      </c>
      <c r="K62" s="137"/>
      <c r="L62" s="141"/>
    </row>
    <row r="63" spans="2:12" s="9" customFormat="1" ht="24.95" customHeight="1">
      <c r="B63" s="136"/>
      <c r="C63" s="137"/>
      <c r="D63" s="138" t="s">
        <v>876</v>
      </c>
      <c r="E63" s="139"/>
      <c r="F63" s="139"/>
      <c r="G63" s="139"/>
      <c r="H63" s="139"/>
      <c r="I63" s="139"/>
      <c r="J63" s="140">
        <f>J97</f>
        <v>0</v>
      </c>
      <c r="K63" s="137"/>
      <c r="L63" s="141"/>
    </row>
    <row r="64" spans="2:12" s="9" customFormat="1" ht="24.95" customHeight="1">
      <c r="B64" s="136"/>
      <c r="C64" s="137"/>
      <c r="D64" s="138" t="s">
        <v>877</v>
      </c>
      <c r="E64" s="139"/>
      <c r="F64" s="139"/>
      <c r="G64" s="139"/>
      <c r="H64" s="139"/>
      <c r="I64" s="139"/>
      <c r="J64" s="140">
        <f>J112</f>
        <v>0</v>
      </c>
      <c r="K64" s="137"/>
      <c r="L64" s="141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120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15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6" t="str">
        <f>E7</f>
        <v>REKONSTRUKCE TĚLOCVIČNY ZŠ, MASARYKOVA 559, CHABAŘOVICE</v>
      </c>
      <c r="F74" s="387"/>
      <c r="G74" s="387"/>
      <c r="H74" s="387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93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9" t="str">
        <f>E9</f>
        <v>03 - ZAŘÍZENÍ VZDUCHOTECHNIKY</v>
      </c>
      <c r="F76" s="388"/>
      <c r="G76" s="388"/>
      <c r="H76" s="38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20</v>
      </c>
      <c r="D78" s="38"/>
      <c r="E78" s="38"/>
      <c r="F78" s="29" t="str">
        <f>F12</f>
        <v>CHABAŘOVICE</v>
      </c>
      <c r="G78" s="38"/>
      <c r="H78" s="38"/>
      <c r="I78" s="31" t="s">
        <v>22</v>
      </c>
      <c r="J78" s="61" t="str">
        <f>IF(J12="","",J12)</f>
        <v>21. 2. 2022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24</v>
      </c>
      <c r="D80" s="38"/>
      <c r="E80" s="38"/>
      <c r="F80" s="29" t="str">
        <f>E15</f>
        <v>MĚSTSKÝ ÚŘAD CHABAŘOVICE</v>
      </c>
      <c r="G80" s="38"/>
      <c r="H80" s="38"/>
      <c r="I80" s="31" t="s">
        <v>30</v>
      </c>
      <c r="J80" s="34" t="str">
        <f>E21</f>
        <v>Pazour Jiří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28</v>
      </c>
      <c r="D81" s="38"/>
      <c r="E81" s="38"/>
      <c r="F81" s="29" t="str">
        <f>IF(E18="","",E18)</f>
        <v>Vyplň údaj</v>
      </c>
      <c r="G81" s="38"/>
      <c r="H81" s="38"/>
      <c r="I81" s="31" t="s">
        <v>33</v>
      </c>
      <c r="J81" s="34">
        <f>E24</f>
        <v>0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121</v>
      </c>
      <c r="D83" s="151" t="s">
        <v>56</v>
      </c>
      <c r="E83" s="151" t="s">
        <v>52</v>
      </c>
      <c r="F83" s="151" t="s">
        <v>53</v>
      </c>
      <c r="G83" s="151" t="s">
        <v>122</v>
      </c>
      <c r="H83" s="151" t="s">
        <v>123</v>
      </c>
      <c r="I83" s="151" t="s">
        <v>124</v>
      </c>
      <c r="J83" s="151" t="s">
        <v>98</v>
      </c>
      <c r="K83" s="152" t="s">
        <v>125</v>
      </c>
      <c r="L83" s="153"/>
      <c r="M83" s="70" t="s">
        <v>18</v>
      </c>
      <c r="N83" s="71" t="s">
        <v>41</v>
      </c>
      <c r="O83" s="71" t="s">
        <v>126</v>
      </c>
      <c r="P83" s="71" t="s">
        <v>127</v>
      </c>
      <c r="Q83" s="71" t="s">
        <v>128</v>
      </c>
      <c r="R83" s="71" t="s">
        <v>129</v>
      </c>
      <c r="S83" s="71" t="s">
        <v>130</v>
      </c>
      <c r="T83" s="71" t="s">
        <v>131</v>
      </c>
      <c r="U83" s="72" t="s">
        <v>132</v>
      </c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133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P85+P88+P94+P97+P112</f>
        <v>0</v>
      </c>
      <c r="Q84" s="74"/>
      <c r="R84" s="156">
        <f>R85+R88+R94+R97+R112</f>
        <v>0</v>
      </c>
      <c r="S84" s="74"/>
      <c r="T84" s="156">
        <f>T85+T88+T94+T97+T112</f>
        <v>0</v>
      </c>
      <c r="U84" s="75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70</v>
      </c>
      <c r="AU84" s="19" t="s">
        <v>99</v>
      </c>
      <c r="BK84" s="157">
        <f>BK85+BK88+BK94+BK97+BK112</f>
        <v>0</v>
      </c>
    </row>
    <row r="85" spans="2:63" s="12" customFormat="1" ht="25.9" customHeight="1">
      <c r="B85" s="158"/>
      <c r="C85" s="159"/>
      <c r="D85" s="160" t="s">
        <v>70</v>
      </c>
      <c r="E85" s="161" t="s">
        <v>878</v>
      </c>
      <c r="F85" s="161" t="s">
        <v>879</v>
      </c>
      <c r="G85" s="159"/>
      <c r="H85" s="159"/>
      <c r="I85" s="162"/>
      <c r="J85" s="163">
        <f>BK85</f>
        <v>0</v>
      </c>
      <c r="K85" s="159"/>
      <c r="L85" s="164"/>
      <c r="M85" s="165"/>
      <c r="N85" s="166"/>
      <c r="O85" s="166"/>
      <c r="P85" s="167">
        <f>SUM(P86:P87)</f>
        <v>0</v>
      </c>
      <c r="Q85" s="166"/>
      <c r="R85" s="167">
        <f>SUM(R86:R87)</f>
        <v>0</v>
      </c>
      <c r="S85" s="166"/>
      <c r="T85" s="167">
        <f>SUM(T86:T87)</f>
        <v>0</v>
      </c>
      <c r="U85" s="168"/>
      <c r="AR85" s="169" t="s">
        <v>79</v>
      </c>
      <c r="AT85" s="170" t="s">
        <v>70</v>
      </c>
      <c r="AU85" s="170" t="s">
        <v>71</v>
      </c>
      <c r="AY85" s="169" t="s">
        <v>136</v>
      </c>
      <c r="BK85" s="171">
        <f>SUM(BK86:BK87)</f>
        <v>0</v>
      </c>
    </row>
    <row r="86" spans="1:65" s="2" customFormat="1" ht="16.5" customHeight="1">
      <c r="A86" s="36"/>
      <c r="B86" s="37"/>
      <c r="C86" s="174" t="s">
        <v>79</v>
      </c>
      <c r="D86" s="174" t="s">
        <v>141</v>
      </c>
      <c r="E86" s="175" t="s">
        <v>880</v>
      </c>
      <c r="F86" s="176" t="s">
        <v>881</v>
      </c>
      <c r="G86" s="177" t="s">
        <v>775</v>
      </c>
      <c r="H86" s="178">
        <v>650</v>
      </c>
      <c r="I86" s="179"/>
      <c r="J86" s="180">
        <f>ROUND(I86*H86,1)</f>
        <v>0</v>
      </c>
      <c r="K86" s="176" t="s">
        <v>18</v>
      </c>
      <c r="L86" s="41"/>
      <c r="M86" s="181" t="s">
        <v>18</v>
      </c>
      <c r="N86" s="182" t="s">
        <v>42</v>
      </c>
      <c r="O86" s="66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3">
        <f>S86*H86</f>
        <v>0</v>
      </c>
      <c r="U86" s="184" t="s">
        <v>18</v>
      </c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5" t="s">
        <v>566</v>
      </c>
      <c r="AT86" s="185" t="s">
        <v>141</v>
      </c>
      <c r="AU86" s="185" t="s">
        <v>79</v>
      </c>
      <c r="AY86" s="19" t="s">
        <v>136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9" t="s">
        <v>79</v>
      </c>
      <c r="BK86" s="186">
        <f>ROUND(I86*H86,1)</f>
        <v>0</v>
      </c>
      <c r="BL86" s="19" t="s">
        <v>566</v>
      </c>
      <c r="BM86" s="185" t="s">
        <v>81</v>
      </c>
    </row>
    <row r="87" spans="1:65" s="2" customFormat="1" ht="16.5" customHeight="1">
      <c r="A87" s="36"/>
      <c r="B87" s="37"/>
      <c r="C87" s="174" t="s">
        <v>81</v>
      </c>
      <c r="D87" s="174" t="s">
        <v>141</v>
      </c>
      <c r="E87" s="175" t="s">
        <v>882</v>
      </c>
      <c r="F87" s="176" t="s">
        <v>883</v>
      </c>
      <c r="G87" s="177" t="s">
        <v>775</v>
      </c>
      <c r="H87" s="178">
        <v>120</v>
      </c>
      <c r="I87" s="179"/>
      <c r="J87" s="180">
        <f>ROUND(I87*H87,1)</f>
        <v>0</v>
      </c>
      <c r="K87" s="176" t="s">
        <v>18</v>
      </c>
      <c r="L87" s="41"/>
      <c r="M87" s="181" t="s">
        <v>18</v>
      </c>
      <c r="N87" s="182" t="s">
        <v>42</v>
      </c>
      <c r="O87" s="66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3">
        <f>S87*H87</f>
        <v>0</v>
      </c>
      <c r="U87" s="184" t="s">
        <v>18</v>
      </c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5" t="s">
        <v>566</v>
      </c>
      <c r="AT87" s="185" t="s">
        <v>141</v>
      </c>
      <c r="AU87" s="185" t="s">
        <v>79</v>
      </c>
      <c r="AY87" s="19" t="s">
        <v>136</v>
      </c>
      <c r="BE87" s="186">
        <f>IF(N87="základní",J87,0)</f>
        <v>0</v>
      </c>
      <c r="BF87" s="186">
        <f>IF(N87="snížená",J87,0)</f>
        <v>0</v>
      </c>
      <c r="BG87" s="186">
        <f>IF(N87="zákl. přenesená",J87,0)</f>
        <v>0</v>
      </c>
      <c r="BH87" s="186">
        <f>IF(N87="sníž. přenesená",J87,0)</f>
        <v>0</v>
      </c>
      <c r="BI87" s="186">
        <f>IF(N87="nulová",J87,0)</f>
        <v>0</v>
      </c>
      <c r="BJ87" s="19" t="s">
        <v>79</v>
      </c>
      <c r="BK87" s="186">
        <f>ROUND(I87*H87,1)</f>
        <v>0</v>
      </c>
      <c r="BL87" s="19" t="s">
        <v>566</v>
      </c>
      <c r="BM87" s="185" t="s">
        <v>146</v>
      </c>
    </row>
    <row r="88" spans="2:63" s="12" customFormat="1" ht="25.9" customHeight="1">
      <c r="B88" s="158"/>
      <c r="C88" s="159"/>
      <c r="D88" s="160" t="s">
        <v>70</v>
      </c>
      <c r="E88" s="161" t="s">
        <v>884</v>
      </c>
      <c r="F88" s="161" t="s">
        <v>885</v>
      </c>
      <c r="G88" s="159"/>
      <c r="H88" s="159"/>
      <c r="I88" s="162"/>
      <c r="J88" s="163">
        <f>BK88</f>
        <v>0</v>
      </c>
      <c r="K88" s="159"/>
      <c r="L88" s="164"/>
      <c r="M88" s="165"/>
      <c r="N88" s="166"/>
      <c r="O88" s="166"/>
      <c r="P88" s="167">
        <f>SUM(P89:P93)</f>
        <v>0</v>
      </c>
      <c r="Q88" s="166"/>
      <c r="R88" s="167">
        <f>SUM(R89:R93)</f>
        <v>0</v>
      </c>
      <c r="S88" s="166"/>
      <c r="T88" s="167">
        <f>SUM(T89:T93)</f>
        <v>0</v>
      </c>
      <c r="U88" s="168"/>
      <c r="AR88" s="169" t="s">
        <v>79</v>
      </c>
      <c r="AT88" s="170" t="s">
        <v>70</v>
      </c>
      <c r="AU88" s="170" t="s">
        <v>71</v>
      </c>
      <c r="AY88" s="169" t="s">
        <v>136</v>
      </c>
      <c r="BK88" s="171">
        <f>SUM(BK89:BK93)</f>
        <v>0</v>
      </c>
    </row>
    <row r="89" spans="1:65" s="2" customFormat="1" ht="16.5" customHeight="1">
      <c r="A89" s="36"/>
      <c r="B89" s="37"/>
      <c r="C89" s="174" t="s">
        <v>137</v>
      </c>
      <c r="D89" s="174" t="s">
        <v>141</v>
      </c>
      <c r="E89" s="175" t="s">
        <v>886</v>
      </c>
      <c r="F89" s="176" t="s">
        <v>887</v>
      </c>
      <c r="G89" s="177" t="s">
        <v>775</v>
      </c>
      <c r="H89" s="178">
        <v>40</v>
      </c>
      <c r="I89" s="179"/>
      <c r="J89" s="180">
        <f>ROUND(I89*H89,1)</f>
        <v>0</v>
      </c>
      <c r="K89" s="176" t="s">
        <v>18</v>
      </c>
      <c r="L89" s="41"/>
      <c r="M89" s="181" t="s">
        <v>18</v>
      </c>
      <c r="N89" s="182" t="s">
        <v>42</v>
      </c>
      <c r="O89" s="66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3">
        <f>S89*H89</f>
        <v>0</v>
      </c>
      <c r="U89" s="184" t="s">
        <v>18</v>
      </c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5" t="s">
        <v>566</v>
      </c>
      <c r="AT89" s="185" t="s">
        <v>141</v>
      </c>
      <c r="AU89" s="185" t="s">
        <v>79</v>
      </c>
      <c r="AY89" s="19" t="s">
        <v>136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9" t="s">
        <v>79</v>
      </c>
      <c r="BK89" s="186">
        <f>ROUND(I89*H89,1)</f>
        <v>0</v>
      </c>
      <c r="BL89" s="19" t="s">
        <v>566</v>
      </c>
      <c r="BM89" s="185" t="s">
        <v>154</v>
      </c>
    </row>
    <row r="90" spans="1:65" s="2" customFormat="1" ht="16.5" customHeight="1">
      <c r="A90" s="36"/>
      <c r="B90" s="37"/>
      <c r="C90" s="174" t="s">
        <v>146</v>
      </c>
      <c r="D90" s="174" t="s">
        <v>141</v>
      </c>
      <c r="E90" s="175" t="s">
        <v>888</v>
      </c>
      <c r="F90" s="176" t="s">
        <v>889</v>
      </c>
      <c r="G90" s="177" t="s">
        <v>775</v>
      </c>
      <c r="H90" s="178">
        <v>20</v>
      </c>
      <c r="I90" s="179"/>
      <c r="J90" s="180">
        <f>ROUND(I90*H90,1)</f>
        <v>0</v>
      </c>
      <c r="K90" s="176" t="s">
        <v>18</v>
      </c>
      <c r="L90" s="41"/>
      <c r="M90" s="181" t="s">
        <v>18</v>
      </c>
      <c r="N90" s="182" t="s">
        <v>42</v>
      </c>
      <c r="O90" s="66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3">
        <f>S90*H90</f>
        <v>0</v>
      </c>
      <c r="U90" s="184" t="s">
        <v>18</v>
      </c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5" t="s">
        <v>566</v>
      </c>
      <c r="AT90" s="185" t="s">
        <v>141</v>
      </c>
      <c r="AU90" s="185" t="s">
        <v>79</v>
      </c>
      <c r="AY90" s="19" t="s">
        <v>136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9" t="s">
        <v>79</v>
      </c>
      <c r="BK90" s="186">
        <f>ROUND(I90*H90,1)</f>
        <v>0</v>
      </c>
      <c r="BL90" s="19" t="s">
        <v>566</v>
      </c>
      <c r="BM90" s="185" t="s">
        <v>210</v>
      </c>
    </row>
    <row r="91" spans="1:65" s="2" customFormat="1" ht="16.5" customHeight="1">
      <c r="A91" s="36"/>
      <c r="B91" s="37"/>
      <c r="C91" s="174" t="s">
        <v>192</v>
      </c>
      <c r="D91" s="174" t="s">
        <v>141</v>
      </c>
      <c r="E91" s="175" t="s">
        <v>890</v>
      </c>
      <c r="F91" s="176" t="s">
        <v>891</v>
      </c>
      <c r="G91" s="177" t="s">
        <v>775</v>
      </c>
      <c r="H91" s="178">
        <v>5</v>
      </c>
      <c r="I91" s="179"/>
      <c r="J91" s="180">
        <f>ROUND(I91*H91,1)</f>
        <v>0</v>
      </c>
      <c r="K91" s="176" t="s">
        <v>18</v>
      </c>
      <c r="L91" s="41"/>
      <c r="M91" s="181" t="s">
        <v>18</v>
      </c>
      <c r="N91" s="182" t="s">
        <v>42</v>
      </c>
      <c r="O91" s="66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3">
        <f>S91*H91</f>
        <v>0</v>
      </c>
      <c r="U91" s="184" t="s">
        <v>18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5" t="s">
        <v>566</v>
      </c>
      <c r="AT91" s="185" t="s">
        <v>141</v>
      </c>
      <c r="AU91" s="185" t="s">
        <v>79</v>
      </c>
      <c r="AY91" s="19" t="s">
        <v>136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9" t="s">
        <v>79</v>
      </c>
      <c r="BK91" s="186">
        <f>ROUND(I91*H91,1)</f>
        <v>0</v>
      </c>
      <c r="BL91" s="19" t="s">
        <v>566</v>
      </c>
      <c r="BM91" s="185" t="s">
        <v>224</v>
      </c>
    </row>
    <row r="92" spans="1:65" s="2" customFormat="1" ht="16.5" customHeight="1">
      <c r="A92" s="36"/>
      <c r="B92" s="37"/>
      <c r="C92" s="174" t="s">
        <v>154</v>
      </c>
      <c r="D92" s="174" t="s">
        <v>141</v>
      </c>
      <c r="E92" s="175" t="s">
        <v>892</v>
      </c>
      <c r="F92" s="176" t="s">
        <v>893</v>
      </c>
      <c r="G92" s="177" t="s">
        <v>857</v>
      </c>
      <c r="H92" s="178">
        <v>1</v>
      </c>
      <c r="I92" s="179"/>
      <c r="J92" s="180">
        <f>ROUND(I92*H92,1)</f>
        <v>0</v>
      </c>
      <c r="K92" s="176" t="s">
        <v>18</v>
      </c>
      <c r="L92" s="41"/>
      <c r="M92" s="181" t="s">
        <v>18</v>
      </c>
      <c r="N92" s="182" t="s">
        <v>42</v>
      </c>
      <c r="O92" s="66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3">
        <f>S92*H92</f>
        <v>0</v>
      </c>
      <c r="U92" s="184" t="s">
        <v>18</v>
      </c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5" t="s">
        <v>566</v>
      </c>
      <c r="AT92" s="185" t="s">
        <v>141</v>
      </c>
      <c r="AU92" s="185" t="s">
        <v>79</v>
      </c>
      <c r="AY92" s="19" t="s">
        <v>136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9" t="s">
        <v>79</v>
      </c>
      <c r="BK92" s="186">
        <f>ROUND(I92*H92,1)</f>
        <v>0</v>
      </c>
      <c r="BL92" s="19" t="s">
        <v>566</v>
      </c>
      <c r="BM92" s="185" t="s">
        <v>235</v>
      </c>
    </row>
    <row r="93" spans="1:65" s="2" customFormat="1" ht="16.5" customHeight="1">
      <c r="A93" s="36"/>
      <c r="B93" s="37"/>
      <c r="C93" s="174" t="s">
        <v>205</v>
      </c>
      <c r="D93" s="174" t="s">
        <v>141</v>
      </c>
      <c r="E93" s="175" t="s">
        <v>894</v>
      </c>
      <c r="F93" s="176" t="s">
        <v>895</v>
      </c>
      <c r="G93" s="177" t="s">
        <v>857</v>
      </c>
      <c r="H93" s="178">
        <v>1</v>
      </c>
      <c r="I93" s="179"/>
      <c r="J93" s="180">
        <f>ROUND(I93*H93,1)</f>
        <v>0</v>
      </c>
      <c r="K93" s="176" t="s">
        <v>18</v>
      </c>
      <c r="L93" s="41"/>
      <c r="M93" s="181" t="s">
        <v>18</v>
      </c>
      <c r="N93" s="182" t="s">
        <v>42</v>
      </c>
      <c r="O93" s="66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3">
        <f>S93*H93</f>
        <v>0</v>
      </c>
      <c r="U93" s="184" t="s">
        <v>18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5" t="s">
        <v>566</v>
      </c>
      <c r="AT93" s="185" t="s">
        <v>141</v>
      </c>
      <c r="AU93" s="185" t="s">
        <v>79</v>
      </c>
      <c r="AY93" s="19" t="s">
        <v>136</v>
      </c>
      <c r="BE93" s="186">
        <f>IF(N93="základní",J93,0)</f>
        <v>0</v>
      </c>
      <c r="BF93" s="186">
        <f>IF(N93="snížená",J93,0)</f>
        <v>0</v>
      </c>
      <c r="BG93" s="186">
        <f>IF(N93="zákl. přenesená",J93,0)</f>
        <v>0</v>
      </c>
      <c r="BH93" s="186">
        <f>IF(N93="sníž. přenesená",J93,0)</f>
        <v>0</v>
      </c>
      <c r="BI93" s="186">
        <f>IF(N93="nulová",J93,0)</f>
        <v>0</v>
      </c>
      <c r="BJ93" s="19" t="s">
        <v>79</v>
      </c>
      <c r="BK93" s="186">
        <f>ROUND(I93*H93,1)</f>
        <v>0</v>
      </c>
      <c r="BL93" s="19" t="s">
        <v>566</v>
      </c>
      <c r="BM93" s="185" t="s">
        <v>248</v>
      </c>
    </row>
    <row r="94" spans="2:63" s="12" customFormat="1" ht="25.9" customHeight="1">
      <c r="B94" s="158"/>
      <c r="C94" s="159"/>
      <c r="D94" s="160" t="s">
        <v>70</v>
      </c>
      <c r="E94" s="161" t="s">
        <v>896</v>
      </c>
      <c r="F94" s="161" t="s">
        <v>897</v>
      </c>
      <c r="G94" s="159"/>
      <c r="H94" s="159"/>
      <c r="I94" s="162"/>
      <c r="J94" s="163">
        <f>BK94</f>
        <v>0</v>
      </c>
      <c r="K94" s="159"/>
      <c r="L94" s="164"/>
      <c r="M94" s="165"/>
      <c r="N94" s="166"/>
      <c r="O94" s="166"/>
      <c r="P94" s="167">
        <f>SUM(P95:P96)</f>
        <v>0</v>
      </c>
      <c r="Q94" s="166"/>
      <c r="R94" s="167">
        <f>SUM(R95:R96)</f>
        <v>0</v>
      </c>
      <c r="S94" s="166"/>
      <c r="T94" s="167">
        <f>SUM(T95:T96)</f>
        <v>0</v>
      </c>
      <c r="U94" s="168"/>
      <c r="AR94" s="169" t="s">
        <v>79</v>
      </c>
      <c r="AT94" s="170" t="s">
        <v>70</v>
      </c>
      <c r="AU94" s="170" t="s">
        <v>71</v>
      </c>
      <c r="AY94" s="169" t="s">
        <v>136</v>
      </c>
      <c r="BK94" s="171">
        <f>SUM(BK95:BK96)</f>
        <v>0</v>
      </c>
    </row>
    <row r="95" spans="1:65" s="2" customFormat="1" ht="24.2" customHeight="1">
      <c r="A95" s="36"/>
      <c r="B95" s="37"/>
      <c r="C95" s="174" t="s">
        <v>210</v>
      </c>
      <c r="D95" s="174" t="s">
        <v>141</v>
      </c>
      <c r="E95" s="175" t="s">
        <v>898</v>
      </c>
      <c r="F95" s="176" t="s">
        <v>899</v>
      </c>
      <c r="G95" s="177" t="s">
        <v>775</v>
      </c>
      <c r="H95" s="178">
        <v>8</v>
      </c>
      <c r="I95" s="179"/>
      <c r="J95" s="180">
        <f>ROUND(I95*H95,1)</f>
        <v>0</v>
      </c>
      <c r="K95" s="176" t="s">
        <v>18</v>
      </c>
      <c r="L95" s="41"/>
      <c r="M95" s="181" t="s">
        <v>18</v>
      </c>
      <c r="N95" s="182" t="s">
        <v>42</v>
      </c>
      <c r="O95" s="66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3">
        <f>S95*H95</f>
        <v>0</v>
      </c>
      <c r="U95" s="184" t="s">
        <v>18</v>
      </c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5" t="s">
        <v>566</v>
      </c>
      <c r="AT95" s="185" t="s">
        <v>141</v>
      </c>
      <c r="AU95" s="185" t="s">
        <v>79</v>
      </c>
      <c r="AY95" s="19" t="s">
        <v>136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9" t="s">
        <v>79</v>
      </c>
      <c r="BK95" s="186">
        <f>ROUND(I95*H95,1)</f>
        <v>0</v>
      </c>
      <c r="BL95" s="19" t="s">
        <v>566</v>
      </c>
      <c r="BM95" s="185" t="s">
        <v>259</v>
      </c>
    </row>
    <row r="96" spans="1:65" s="2" customFormat="1" ht="24.2" customHeight="1">
      <c r="A96" s="36"/>
      <c r="B96" s="37"/>
      <c r="C96" s="174" t="s">
        <v>215</v>
      </c>
      <c r="D96" s="174" t="s">
        <v>141</v>
      </c>
      <c r="E96" s="175" t="s">
        <v>900</v>
      </c>
      <c r="F96" s="176" t="s">
        <v>901</v>
      </c>
      <c r="G96" s="177" t="s">
        <v>144</v>
      </c>
      <c r="H96" s="178">
        <v>130</v>
      </c>
      <c r="I96" s="179"/>
      <c r="J96" s="180">
        <f>ROUND(I96*H96,1)</f>
        <v>0</v>
      </c>
      <c r="K96" s="176" t="s">
        <v>18</v>
      </c>
      <c r="L96" s="41"/>
      <c r="M96" s="181" t="s">
        <v>18</v>
      </c>
      <c r="N96" s="182" t="s">
        <v>42</v>
      </c>
      <c r="O96" s="66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3">
        <f>S96*H96</f>
        <v>0</v>
      </c>
      <c r="U96" s="184" t="s">
        <v>18</v>
      </c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5" t="s">
        <v>566</v>
      </c>
      <c r="AT96" s="185" t="s">
        <v>141</v>
      </c>
      <c r="AU96" s="185" t="s">
        <v>79</v>
      </c>
      <c r="AY96" s="19" t="s">
        <v>136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9" t="s">
        <v>79</v>
      </c>
      <c r="BK96" s="186">
        <f>ROUND(I96*H96,1)</f>
        <v>0</v>
      </c>
      <c r="BL96" s="19" t="s">
        <v>566</v>
      </c>
      <c r="BM96" s="185" t="s">
        <v>272</v>
      </c>
    </row>
    <row r="97" spans="2:63" s="12" customFormat="1" ht="25.9" customHeight="1">
      <c r="B97" s="158"/>
      <c r="C97" s="159"/>
      <c r="D97" s="160" t="s">
        <v>70</v>
      </c>
      <c r="E97" s="161" t="s">
        <v>902</v>
      </c>
      <c r="F97" s="161" t="s">
        <v>903</v>
      </c>
      <c r="G97" s="159"/>
      <c r="H97" s="159"/>
      <c r="I97" s="162"/>
      <c r="J97" s="163">
        <f>BK97</f>
        <v>0</v>
      </c>
      <c r="K97" s="159"/>
      <c r="L97" s="164"/>
      <c r="M97" s="165"/>
      <c r="N97" s="166"/>
      <c r="O97" s="166"/>
      <c r="P97" s="167">
        <f>SUM(P98:P111)</f>
        <v>0</v>
      </c>
      <c r="Q97" s="166"/>
      <c r="R97" s="167">
        <f>SUM(R98:R111)</f>
        <v>0</v>
      </c>
      <c r="S97" s="166"/>
      <c r="T97" s="167">
        <f>SUM(T98:T111)</f>
        <v>0</v>
      </c>
      <c r="U97" s="168"/>
      <c r="AR97" s="169" t="s">
        <v>79</v>
      </c>
      <c r="AT97" s="170" t="s">
        <v>70</v>
      </c>
      <c r="AU97" s="170" t="s">
        <v>71</v>
      </c>
      <c r="AY97" s="169" t="s">
        <v>136</v>
      </c>
      <c r="BK97" s="171">
        <f>SUM(BK98:BK111)</f>
        <v>0</v>
      </c>
    </row>
    <row r="98" spans="1:65" s="2" customFormat="1" ht="55.5" customHeight="1">
      <c r="A98" s="36"/>
      <c r="B98" s="37"/>
      <c r="C98" s="236" t="s">
        <v>224</v>
      </c>
      <c r="D98" s="236" t="s">
        <v>470</v>
      </c>
      <c r="E98" s="237" t="s">
        <v>904</v>
      </c>
      <c r="F98" s="238" t="s">
        <v>905</v>
      </c>
      <c r="G98" s="239" t="s">
        <v>857</v>
      </c>
      <c r="H98" s="240">
        <v>1</v>
      </c>
      <c r="I98" s="241"/>
      <c r="J98" s="242">
        <f aca="true" t="shared" si="0" ref="J98:J111">ROUND(I98*H98,1)</f>
        <v>0</v>
      </c>
      <c r="K98" s="238" t="s">
        <v>18</v>
      </c>
      <c r="L98" s="243"/>
      <c r="M98" s="244" t="s">
        <v>18</v>
      </c>
      <c r="N98" s="245" t="s">
        <v>42</v>
      </c>
      <c r="O98" s="66"/>
      <c r="P98" s="183">
        <f aca="true" t="shared" si="1" ref="P98:P111">O98*H98</f>
        <v>0</v>
      </c>
      <c r="Q98" s="183">
        <v>0</v>
      </c>
      <c r="R98" s="183">
        <f aca="true" t="shared" si="2" ref="R98:R111">Q98*H98</f>
        <v>0</v>
      </c>
      <c r="S98" s="183">
        <v>0</v>
      </c>
      <c r="T98" s="183">
        <f aca="true" t="shared" si="3" ref="T98:T111">S98*H98</f>
        <v>0</v>
      </c>
      <c r="U98" s="184" t="s">
        <v>18</v>
      </c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5" t="s">
        <v>827</v>
      </c>
      <c r="AT98" s="185" t="s">
        <v>470</v>
      </c>
      <c r="AU98" s="185" t="s">
        <v>79</v>
      </c>
      <c r="AY98" s="19" t="s">
        <v>136</v>
      </c>
      <c r="BE98" s="186">
        <f aca="true" t="shared" si="4" ref="BE98:BE111">IF(N98="základní",J98,0)</f>
        <v>0</v>
      </c>
      <c r="BF98" s="186">
        <f aca="true" t="shared" si="5" ref="BF98:BF111">IF(N98="snížená",J98,0)</f>
        <v>0</v>
      </c>
      <c r="BG98" s="186">
        <f aca="true" t="shared" si="6" ref="BG98:BG111">IF(N98="zákl. přenesená",J98,0)</f>
        <v>0</v>
      </c>
      <c r="BH98" s="186">
        <f aca="true" t="shared" si="7" ref="BH98:BH111">IF(N98="sníž. přenesená",J98,0)</f>
        <v>0</v>
      </c>
      <c r="BI98" s="186">
        <f aca="true" t="shared" si="8" ref="BI98:BI111">IF(N98="nulová",J98,0)</f>
        <v>0</v>
      </c>
      <c r="BJ98" s="19" t="s">
        <v>79</v>
      </c>
      <c r="BK98" s="186">
        <f aca="true" t="shared" si="9" ref="BK98:BK111">ROUND(I98*H98,1)</f>
        <v>0</v>
      </c>
      <c r="BL98" s="19" t="s">
        <v>827</v>
      </c>
      <c r="BM98" s="185" t="s">
        <v>280</v>
      </c>
    </row>
    <row r="99" spans="1:65" s="2" customFormat="1" ht="44.25" customHeight="1">
      <c r="A99" s="36"/>
      <c r="B99" s="37"/>
      <c r="C99" s="236" t="s">
        <v>230</v>
      </c>
      <c r="D99" s="236" t="s">
        <v>470</v>
      </c>
      <c r="E99" s="237" t="s">
        <v>906</v>
      </c>
      <c r="F99" s="238" t="s">
        <v>907</v>
      </c>
      <c r="G99" s="239" t="s">
        <v>857</v>
      </c>
      <c r="H99" s="240">
        <v>1</v>
      </c>
      <c r="I99" s="241"/>
      <c r="J99" s="242">
        <f t="shared" si="0"/>
        <v>0</v>
      </c>
      <c r="K99" s="238" t="s">
        <v>18</v>
      </c>
      <c r="L99" s="243"/>
      <c r="M99" s="244" t="s">
        <v>18</v>
      </c>
      <c r="N99" s="245" t="s">
        <v>42</v>
      </c>
      <c r="O99" s="66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3">
        <f t="shared" si="3"/>
        <v>0</v>
      </c>
      <c r="U99" s="184" t="s">
        <v>18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5" t="s">
        <v>827</v>
      </c>
      <c r="AT99" s="185" t="s">
        <v>470</v>
      </c>
      <c r="AU99" s="185" t="s">
        <v>79</v>
      </c>
      <c r="AY99" s="19" t="s">
        <v>136</v>
      </c>
      <c r="BE99" s="186">
        <f t="shared" si="4"/>
        <v>0</v>
      </c>
      <c r="BF99" s="186">
        <f t="shared" si="5"/>
        <v>0</v>
      </c>
      <c r="BG99" s="186">
        <f t="shared" si="6"/>
        <v>0</v>
      </c>
      <c r="BH99" s="186">
        <f t="shared" si="7"/>
        <v>0</v>
      </c>
      <c r="BI99" s="186">
        <f t="shared" si="8"/>
        <v>0</v>
      </c>
      <c r="BJ99" s="19" t="s">
        <v>79</v>
      </c>
      <c r="BK99" s="186">
        <f t="shared" si="9"/>
        <v>0</v>
      </c>
      <c r="BL99" s="19" t="s">
        <v>827</v>
      </c>
      <c r="BM99" s="185" t="s">
        <v>289</v>
      </c>
    </row>
    <row r="100" spans="1:65" s="2" customFormat="1" ht="16.5" customHeight="1">
      <c r="A100" s="36"/>
      <c r="B100" s="37"/>
      <c r="C100" s="236" t="s">
        <v>235</v>
      </c>
      <c r="D100" s="236" t="s">
        <v>470</v>
      </c>
      <c r="E100" s="237" t="s">
        <v>908</v>
      </c>
      <c r="F100" s="238" t="s">
        <v>909</v>
      </c>
      <c r="G100" s="239" t="s">
        <v>857</v>
      </c>
      <c r="H100" s="240">
        <v>10</v>
      </c>
      <c r="I100" s="241"/>
      <c r="J100" s="242">
        <f t="shared" si="0"/>
        <v>0</v>
      </c>
      <c r="K100" s="238" t="s">
        <v>18</v>
      </c>
      <c r="L100" s="243"/>
      <c r="M100" s="244" t="s">
        <v>18</v>
      </c>
      <c r="N100" s="245" t="s">
        <v>42</v>
      </c>
      <c r="O100" s="66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3">
        <f t="shared" si="3"/>
        <v>0</v>
      </c>
      <c r="U100" s="184" t="s">
        <v>18</v>
      </c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5" t="s">
        <v>827</v>
      </c>
      <c r="AT100" s="185" t="s">
        <v>470</v>
      </c>
      <c r="AU100" s="185" t="s">
        <v>79</v>
      </c>
      <c r="AY100" s="19" t="s">
        <v>136</v>
      </c>
      <c r="BE100" s="186">
        <f t="shared" si="4"/>
        <v>0</v>
      </c>
      <c r="BF100" s="186">
        <f t="shared" si="5"/>
        <v>0</v>
      </c>
      <c r="BG100" s="186">
        <f t="shared" si="6"/>
        <v>0</v>
      </c>
      <c r="BH100" s="186">
        <f t="shared" si="7"/>
        <v>0</v>
      </c>
      <c r="BI100" s="186">
        <f t="shared" si="8"/>
        <v>0</v>
      </c>
      <c r="BJ100" s="19" t="s">
        <v>79</v>
      </c>
      <c r="BK100" s="186">
        <f t="shared" si="9"/>
        <v>0</v>
      </c>
      <c r="BL100" s="19" t="s">
        <v>827</v>
      </c>
      <c r="BM100" s="185" t="s">
        <v>310</v>
      </c>
    </row>
    <row r="101" spans="1:65" s="2" customFormat="1" ht="16.5" customHeight="1">
      <c r="A101" s="36"/>
      <c r="B101" s="37"/>
      <c r="C101" s="236" t="s">
        <v>242</v>
      </c>
      <c r="D101" s="236" t="s">
        <v>470</v>
      </c>
      <c r="E101" s="237" t="s">
        <v>910</v>
      </c>
      <c r="F101" s="238" t="s">
        <v>911</v>
      </c>
      <c r="G101" s="239" t="s">
        <v>857</v>
      </c>
      <c r="H101" s="240">
        <v>10</v>
      </c>
      <c r="I101" s="241"/>
      <c r="J101" s="242">
        <f t="shared" si="0"/>
        <v>0</v>
      </c>
      <c r="K101" s="238" t="s">
        <v>18</v>
      </c>
      <c r="L101" s="243"/>
      <c r="M101" s="244" t="s">
        <v>18</v>
      </c>
      <c r="N101" s="245" t="s">
        <v>42</v>
      </c>
      <c r="O101" s="66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3">
        <f t="shared" si="3"/>
        <v>0</v>
      </c>
      <c r="U101" s="184" t="s">
        <v>18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5" t="s">
        <v>827</v>
      </c>
      <c r="AT101" s="185" t="s">
        <v>470</v>
      </c>
      <c r="AU101" s="185" t="s">
        <v>79</v>
      </c>
      <c r="AY101" s="19" t="s">
        <v>136</v>
      </c>
      <c r="BE101" s="186">
        <f t="shared" si="4"/>
        <v>0</v>
      </c>
      <c r="BF101" s="186">
        <f t="shared" si="5"/>
        <v>0</v>
      </c>
      <c r="BG101" s="186">
        <f t="shared" si="6"/>
        <v>0</v>
      </c>
      <c r="BH101" s="186">
        <f t="shared" si="7"/>
        <v>0</v>
      </c>
      <c r="BI101" s="186">
        <f t="shared" si="8"/>
        <v>0</v>
      </c>
      <c r="BJ101" s="19" t="s">
        <v>79</v>
      </c>
      <c r="BK101" s="186">
        <f t="shared" si="9"/>
        <v>0</v>
      </c>
      <c r="BL101" s="19" t="s">
        <v>827</v>
      </c>
      <c r="BM101" s="185" t="s">
        <v>323</v>
      </c>
    </row>
    <row r="102" spans="1:65" s="2" customFormat="1" ht="24.2" customHeight="1">
      <c r="A102" s="36"/>
      <c r="B102" s="37"/>
      <c r="C102" s="236" t="s">
        <v>248</v>
      </c>
      <c r="D102" s="236" t="s">
        <v>470</v>
      </c>
      <c r="E102" s="237" t="s">
        <v>912</v>
      </c>
      <c r="F102" s="238" t="s">
        <v>913</v>
      </c>
      <c r="G102" s="239" t="s">
        <v>857</v>
      </c>
      <c r="H102" s="240">
        <v>1</v>
      </c>
      <c r="I102" s="241"/>
      <c r="J102" s="242">
        <f t="shared" si="0"/>
        <v>0</v>
      </c>
      <c r="K102" s="238" t="s">
        <v>18</v>
      </c>
      <c r="L102" s="243"/>
      <c r="M102" s="244" t="s">
        <v>18</v>
      </c>
      <c r="N102" s="245" t="s">
        <v>42</v>
      </c>
      <c r="O102" s="66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3">
        <f t="shared" si="3"/>
        <v>0</v>
      </c>
      <c r="U102" s="184" t="s">
        <v>18</v>
      </c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5" t="s">
        <v>827</v>
      </c>
      <c r="AT102" s="185" t="s">
        <v>470</v>
      </c>
      <c r="AU102" s="185" t="s">
        <v>79</v>
      </c>
      <c r="AY102" s="19" t="s">
        <v>136</v>
      </c>
      <c r="BE102" s="186">
        <f t="shared" si="4"/>
        <v>0</v>
      </c>
      <c r="BF102" s="186">
        <f t="shared" si="5"/>
        <v>0</v>
      </c>
      <c r="BG102" s="186">
        <f t="shared" si="6"/>
        <v>0</v>
      </c>
      <c r="BH102" s="186">
        <f t="shared" si="7"/>
        <v>0</v>
      </c>
      <c r="BI102" s="186">
        <f t="shared" si="8"/>
        <v>0</v>
      </c>
      <c r="BJ102" s="19" t="s">
        <v>79</v>
      </c>
      <c r="BK102" s="186">
        <f t="shared" si="9"/>
        <v>0</v>
      </c>
      <c r="BL102" s="19" t="s">
        <v>827</v>
      </c>
      <c r="BM102" s="185" t="s">
        <v>334</v>
      </c>
    </row>
    <row r="103" spans="1:65" s="2" customFormat="1" ht="24.2" customHeight="1">
      <c r="A103" s="36"/>
      <c r="B103" s="37"/>
      <c r="C103" s="236" t="s">
        <v>8</v>
      </c>
      <c r="D103" s="236" t="s">
        <v>470</v>
      </c>
      <c r="E103" s="237" t="s">
        <v>914</v>
      </c>
      <c r="F103" s="238" t="s">
        <v>915</v>
      </c>
      <c r="G103" s="239" t="s">
        <v>857</v>
      </c>
      <c r="H103" s="240">
        <v>1</v>
      </c>
      <c r="I103" s="241"/>
      <c r="J103" s="242">
        <f t="shared" si="0"/>
        <v>0</v>
      </c>
      <c r="K103" s="238" t="s">
        <v>18</v>
      </c>
      <c r="L103" s="243"/>
      <c r="M103" s="244" t="s">
        <v>18</v>
      </c>
      <c r="N103" s="245" t="s">
        <v>42</v>
      </c>
      <c r="O103" s="66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3">
        <f t="shared" si="3"/>
        <v>0</v>
      </c>
      <c r="U103" s="184" t="s">
        <v>18</v>
      </c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5" t="s">
        <v>827</v>
      </c>
      <c r="AT103" s="185" t="s">
        <v>470</v>
      </c>
      <c r="AU103" s="185" t="s">
        <v>79</v>
      </c>
      <c r="AY103" s="19" t="s">
        <v>136</v>
      </c>
      <c r="BE103" s="186">
        <f t="shared" si="4"/>
        <v>0</v>
      </c>
      <c r="BF103" s="186">
        <f t="shared" si="5"/>
        <v>0</v>
      </c>
      <c r="BG103" s="186">
        <f t="shared" si="6"/>
        <v>0</v>
      </c>
      <c r="BH103" s="186">
        <f t="shared" si="7"/>
        <v>0</v>
      </c>
      <c r="BI103" s="186">
        <f t="shared" si="8"/>
        <v>0</v>
      </c>
      <c r="BJ103" s="19" t="s">
        <v>79</v>
      </c>
      <c r="BK103" s="186">
        <f t="shared" si="9"/>
        <v>0</v>
      </c>
      <c r="BL103" s="19" t="s">
        <v>827</v>
      </c>
      <c r="BM103" s="185" t="s">
        <v>348</v>
      </c>
    </row>
    <row r="104" spans="1:65" s="2" customFormat="1" ht="24.2" customHeight="1">
      <c r="A104" s="36"/>
      <c r="B104" s="37"/>
      <c r="C104" s="236" t="s">
        <v>259</v>
      </c>
      <c r="D104" s="236" t="s">
        <v>470</v>
      </c>
      <c r="E104" s="237" t="s">
        <v>916</v>
      </c>
      <c r="F104" s="238" t="s">
        <v>917</v>
      </c>
      <c r="G104" s="239" t="s">
        <v>857</v>
      </c>
      <c r="H104" s="240">
        <v>1</v>
      </c>
      <c r="I104" s="241"/>
      <c r="J104" s="242">
        <f t="shared" si="0"/>
        <v>0</v>
      </c>
      <c r="K104" s="238" t="s">
        <v>18</v>
      </c>
      <c r="L104" s="243"/>
      <c r="M104" s="244" t="s">
        <v>18</v>
      </c>
      <c r="N104" s="245" t="s">
        <v>42</v>
      </c>
      <c r="O104" s="66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3">
        <f t="shared" si="3"/>
        <v>0</v>
      </c>
      <c r="U104" s="184" t="s">
        <v>18</v>
      </c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5" t="s">
        <v>827</v>
      </c>
      <c r="AT104" s="185" t="s">
        <v>470</v>
      </c>
      <c r="AU104" s="185" t="s">
        <v>79</v>
      </c>
      <c r="AY104" s="19" t="s">
        <v>136</v>
      </c>
      <c r="BE104" s="186">
        <f t="shared" si="4"/>
        <v>0</v>
      </c>
      <c r="BF104" s="186">
        <f t="shared" si="5"/>
        <v>0</v>
      </c>
      <c r="BG104" s="186">
        <f t="shared" si="6"/>
        <v>0</v>
      </c>
      <c r="BH104" s="186">
        <f t="shared" si="7"/>
        <v>0</v>
      </c>
      <c r="BI104" s="186">
        <f t="shared" si="8"/>
        <v>0</v>
      </c>
      <c r="BJ104" s="19" t="s">
        <v>79</v>
      </c>
      <c r="BK104" s="186">
        <f t="shared" si="9"/>
        <v>0</v>
      </c>
      <c r="BL104" s="19" t="s">
        <v>827</v>
      </c>
      <c r="BM104" s="185" t="s">
        <v>360</v>
      </c>
    </row>
    <row r="105" spans="1:65" s="2" customFormat="1" ht="24.2" customHeight="1">
      <c r="A105" s="36"/>
      <c r="B105" s="37"/>
      <c r="C105" s="236" t="s">
        <v>265</v>
      </c>
      <c r="D105" s="236" t="s">
        <v>470</v>
      </c>
      <c r="E105" s="237" t="s">
        <v>918</v>
      </c>
      <c r="F105" s="238" t="s">
        <v>919</v>
      </c>
      <c r="G105" s="239" t="s">
        <v>857</v>
      </c>
      <c r="H105" s="240">
        <v>1</v>
      </c>
      <c r="I105" s="241"/>
      <c r="J105" s="242">
        <f t="shared" si="0"/>
        <v>0</v>
      </c>
      <c r="K105" s="238" t="s">
        <v>18</v>
      </c>
      <c r="L105" s="243"/>
      <c r="M105" s="244" t="s">
        <v>18</v>
      </c>
      <c r="N105" s="245" t="s">
        <v>42</v>
      </c>
      <c r="O105" s="66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3">
        <f t="shared" si="3"/>
        <v>0</v>
      </c>
      <c r="U105" s="184" t="s">
        <v>18</v>
      </c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5" t="s">
        <v>827</v>
      </c>
      <c r="AT105" s="185" t="s">
        <v>470</v>
      </c>
      <c r="AU105" s="185" t="s">
        <v>79</v>
      </c>
      <c r="AY105" s="19" t="s">
        <v>136</v>
      </c>
      <c r="BE105" s="186">
        <f t="shared" si="4"/>
        <v>0</v>
      </c>
      <c r="BF105" s="186">
        <f t="shared" si="5"/>
        <v>0</v>
      </c>
      <c r="BG105" s="186">
        <f t="shared" si="6"/>
        <v>0</v>
      </c>
      <c r="BH105" s="186">
        <f t="shared" si="7"/>
        <v>0</v>
      </c>
      <c r="BI105" s="186">
        <f t="shared" si="8"/>
        <v>0</v>
      </c>
      <c r="BJ105" s="19" t="s">
        <v>79</v>
      </c>
      <c r="BK105" s="186">
        <f t="shared" si="9"/>
        <v>0</v>
      </c>
      <c r="BL105" s="19" t="s">
        <v>827</v>
      </c>
      <c r="BM105" s="185" t="s">
        <v>139</v>
      </c>
    </row>
    <row r="106" spans="1:65" s="2" customFormat="1" ht="24.2" customHeight="1">
      <c r="A106" s="36"/>
      <c r="B106" s="37"/>
      <c r="C106" s="236" t="s">
        <v>272</v>
      </c>
      <c r="D106" s="236" t="s">
        <v>470</v>
      </c>
      <c r="E106" s="237" t="s">
        <v>920</v>
      </c>
      <c r="F106" s="238" t="s">
        <v>921</v>
      </c>
      <c r="G106" s="239" t="s">
        <v>857</v>
      </c>
      <c r="H106" s="240">
        <v>1</v>
      </c>
      <c r="I106" s="241"/>
      <c r="J106" s="242">
        <f t="shared" si="0"/>
        <v>0</v>
      </c>
      <c r="K106" s="238" t="s">
        <v>18</v>
      </c>
      <c r="L106" s="243"/>
      <c r="M106" s="244" t="s">
        <v>18</v>
      </c>
      <c r="N106" s="245" t="s">
        <v>42</v>
      </c>
      <c r="O106" s="66"/>
      <c r="P106" s="183">
        <f t="shared" si="1"/>
        <v>0</v>
      </c>
      <c r="Q106" s="183">
        <v>0</v>
      </c>
      <c r="R106" s="183">
        <f t="shared" si="2"/>
        <v>0</v>
      </c>
      <c r="S106" s="183">
        <v>0</v>
      </c>
      <c r="T106" s="183">
        <f t="shared" si="3"/>
        <v>0</v>
      </c>
      <c r="U106" s="184" t="s">
        <v>18</v>
      </c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5" t="s">
        <v>827</v>
      </c>
      <c r="AT106" s="185" t="s">
        <v>470</v>
      </c>
      <c r="AU106" s="185" t="s">
        <v>79</v>
      </c>
      <c r="AY106" s="19" t="s">
        <v>136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19" t="s">
        <v>79</v>
      </c>
      <c r="BK106" s="186">
        <f t="shared" si="9"/>
        <v>0</v>
      </c>
      <c r="BL106" s="19" t="s">
        <v>827</v>
      </c>
      <c r="BM106" s="185" t="s">
        <v>390</v>
      </c>
    </row>
    <row r="107" spans="1:65" s="2" customFormat="1" ht="16.5" customHeight="1">
      <c r="A107" s="36"/>
      <c r="B107" s="37"/>
      <c r="C107" s="236" t="s">
        <v>276</v>
      </c>
      <c r="D107" s="236" t="s">
        <v>470</v>
      </c>
      <c r="E107" s="237" t="s">
        <v>922</v>
      </c>
      <c r="F107" s="238" t="s">
        <v>923</v>
      </c>
      <c r="G107" s="239" t="s">
        <v>857</v>
      </c>
      <c r="H107" s="240">
        <v>1</v>
      </c>
      <c r="I107" s="241"/>
      <c r="J107" s="242">
        <f t="shared" si="0"/>
        <v>0</v>
      </c>
      <c r="K107" s="238" t="s">
        <v>18</v>
      </c>
      <c r="L107" s="243"/>
      <c r="M107" s="244" t="s">
        <v>18</v>
      </c>
      <c r="N107" s="245" t="s">
        <v>42</v>
      </c>
      <c r="O107" s="66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3">
        <f t="shared" si="3"/>
        <v>0</v>
      </c>
      <c r="U107" s="184" t="s">
        <v>18</v>
      </c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5" t="s">
        <v>827</v>
      </c>
      <c r="AT107" s="185" t="s">
        <v>470</v>
      </c>
      <c r="AU107" s="185" t="s">
        <v>79</v>
      </c>
      <c r="AY107" s="19" t="s">
        <v>136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19" t="s">
        <v>79</v>
      </c>
      <c r="BK107" s="186">
        <f t="shared" si="9"/>
        <v>0</v>
      </c>
      <c r="BL107" s="19" t="s">
        <v>827</v>
      </c>
      <c r="BM107" s="185" t="s">
        <v>404</v>
      </c>
    </row>
    <row r="108" spans="1:65" s="2" customFormat="1" ht="16.5" customHeight="1">
      <c r="A108" s="36"/>
      <c r="B108" s="37"/>
      <c r="C108" s="236" t="s">
        <v>280</v>
      </c>
      <c r="D108" s="236" t="s">
        <v>470</v>
      </c>
      <c r="E108" s="237" t="s">
        <v>924</v>
      </c>
      <c r="F108" s="238" t="s">
        <v>925</v>
      </c>
      <c r="G108" s="239" t="s">
        <v>368</v>
      </c>
      <c r="H108" s="240">
        <v>2</v>
      </c>
      <c r="I108" s="241"/>
      <c r="J108" s="242">
        <f t="shared" si="0"/>
        <v>0</v>
      </c>
      <c r="K108" s="238" t="s">
        <v>18</v>
      </c>
      <c r="L108" s="243"/>
      <c r="M108" s="244" t="s">
        <v>18</v>
      </c>
      <c r="N108" s="245" t="s">
        <v>42</v>
      </c>
      <c r="O108" s="66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3">
        <f t="shared" si="3"/>
        <v>0</v>
      </c>
      <c r="U108" s="184" t="s">
        <v>18</v>
      </c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5" t="s">
        <v>827</v>
      </c>
      <c r="AT108" s="185" t="s">
        <v>470</v>
      </c>
      <c r="AU108" s="185" t="s">
        <v>79</v>
      </c>
      <c r="AY108" s="19" t="s">
        <v>136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19" t="s">
        <v>79</v>
      </c>
      <c r="BK108" s="186">
        <f t="shared" si="9"/>
        <v>0</v>
      </c>
      <c r="BL108" s="19" t="s">
        <v>827</v>
      </c>
      <c r="BM108" s="185" t="s">
        <v>422</v>
      </c>
    </row>
    <row r="109" spans="1:65" s="2" customFormat="1" ht="16.5" customHeight="1">
      <c r="A109" s="36"/>
      <c r="B109" s="37"/>
      <c r="C109" s="236" t="s">
        <v>7</v>
      </c>
      <c r="D109" s="236" t="s">
        <v>470</v>
      </c>
      <c r="E109" s="237" t="s">
        <v>926</v>
      </c>
      <c r="F109" s="238" t="s">
        <v>927</v>
      </c>
      <c r="G109" s="239" t="s">
        <v>857</v>
      </c>
      <c r="H109" s="240">
        <v>2</v>
      </c>
      <c r="I109" s="241"/>
      <c r="J109" s="242">
        <f t="shared" si="0"/>
        <v>0</v>
      </c>
      <c r="K109" s="238" t="s">
        <v>18</v>
      </c>
      <c r="L109" s="243"/>
      <c r="M109" s="244" t="s">
        <v>18</v>
      </c>
      <c r="N109" s="245" t="s">
        <v>42</v>
      </c>
      <c r="O109" s="66"/>
      <c r="P109" s="183">
        <f t="shared" si="1"/>
        <v>0</v>
      </c>
      <c r="Q109" s="183">
        <v>0</v>
      </c>
      <c r="R109" s="183">
        <f t="shared" si="2"/>
        <v>0</v>
      </c>
      <c r="S109" s="183">
        <v>0</v>
      </c>
      <c r="T109" s="183">
        <f t="shared" si="3"/>
        <v>0</v>
      </c>
      <c r="U109" s="184" t="s">
        <v>18</v>
      </c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5" t="s">
        <v>827</v>
      </c>
      <c r="AT109" s="185" t="s">
        <v>470</v>
      </c>
      <c r="AU109" s="185" t="s">
        <v>79</v>
      </c>
      <c r="AY109" s="19" t="s">
        <v>136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19" t="s">
        <v>79</v>
      </c>
      <c r="BK109" s="186">
        <f t="shared" si="9"/>
        <v>0</v>
      </c>
      <c r="BL109" s="19" t="s">
        <v>827</v>
      </c>
      <c r="BM109" s="185" t="s">
        <v>433</v>
      </c>
    </row>
    <row r="110" spans="1:65" s="2" customFormat="1" ht="37.9" customHeight="1">
      <c r="A110" s="36"/>
      <c r="B110" s="37"/>
      <c r="C110" s="236" t="s">
        <v>289</v>
      </c>
      <c r="D110" s="236" t="s">
        <v>470</v>
      </c>
      <c r="E110" s="237" t="s">
        <v>928</v>
      </c>
      <c r="F110" s="238" t="s">
        <v>929</v>
      </c>
      <c r="G110" s="239" t="s">
        <v>144</v>
      </c>
      <c r="H110" s="240">
        <v>99</v>
      </c>
      <c r="I110" s="241"/>
      <c r="J110" s="242">
        <f t="shared" si="0"/>
        <v>0</v>
      </c>
      <c r="K110" s="238" t="s">
        <v>18</v>
      </c>
      <c r="L110" s="243"/>
      <c r="M110" s="244" t="s">
        <v>18</v>
      </c>
      <c r="N110" s="245" t="s">
        <v>42</v>
      </c>
      <c r="O110" s="66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3">
        <f t="shared" si="3"/>
        <v>0</v>
      </c>
      <c r="U110" s="184" t="s">
        <v>18</v>
      </c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5" t="s">
        <v>827</v>
      </c>
      <c r="AT110" s="185" t="s">
        <v>470</v>
      </c>
      <c r="AU110" s="185" t="s">
        <v>79</v>
      </c>
      <c r="AY110" s="19" t="s">
        <v>136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19" t="s">
        <v>79</v>
      </c>
      <c r="BK110" s="186">
        <f t="shared" si="9"/>
        <v>0</v>
      </c>
      <c r="BL110" s="19" t="s">
        <v>827</v>
      </c>
      <c r="BM110" s="185" t="s">
        <v>443</v>
      </c>
    </row>
    <row r="111" spans="1:65" s="2" customFormat="1" ht="24.2" customHeight="1">
      <c r="A111" s="36"/>
      <c r="B111" s="37"/>
      <c r="C111" s="236" t="s">
        <v>302</v>
      </c>
      <c r="D111" s="236" t="s">
        <v>470</v>
      </c>
      <c r="E111" s="237" t="s">
        <v>930</v>
      </c>
      <c r="F111" s="238" t="s">
        <v>931</v>
      </c>
      <c r="G111" s="239" t="s">
        <v>144</v>
      </c>
      <c r="H111" s="240">
        <v>25</v>
      </c>
      <c r="I111" s="241"/>
      <c r="J111" s="242">
        <f t="shared" si="0"/>
        <v>0</v>
      </c>
      <c r="K111" s="238" t="s">
        <v>18</v>
      </c>
      <c r="L111" s="243"/>
      <c r="M111" s="244" t="s">
        <v>18</v>
      </c>
      <c r="N111" s="245" t="s">
        <v>42</v>
      </c>
      <c r="O111" s="66"/>
      <c r="P111" s="183">
        <f t="shared" si="1"/>
        <v>0</v>
      </c>
      <c r="Q111" s="183">
        <v>0</v>
      </c>
      <c r="R111" s="183">
        <f t="shared" si="2"/>
        <v>0</v>
      </c>
      <c r="S111" s="183">
        <v>0</v>
      </c>
      <c r="T111" s="183">
        <f t="shared" si="3"/>
        <v>0</v>
      </c>
      <c r="U111" s="184" t="s">
        <v>18</v>
      </c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5" t="s">
        <v>827</v>
      </c>
      <c r="AT111" s="185" t="s">
        <v>470</v>
      </c>
      <c r="AU111" s="185" t="s">
        <v>79</v>
      </c>
      <c r="AY111" s="19" t="s">
        <v>136</v>
      </c>
      <c r="BE111" s="186">
        <f t="shared" si="4"/>
        <v>0</v>
      </c>
      <c r="BF111" s="186">
        <f t="shared" si="5"/>
        <v>0</v>
      </c>
      <c r="BG111" s="186">
        <f t="shared" si="6"/>
        <v>0</v>
      </c>
      <c r="BH111" s="186">
        <f t="shared" si="7"/>
        <v>0</v>
      </c>
      <c r="BI111" s="186">
        <f t="shared" si="8"/>
        <v>0</v>
      </c>
      <c r="BJ111" s="19" t="s">
        <v>79</v>
      </c>
      <c r="BK111" s="186">
        <f t="shared" si="9"/>
        <v>0</v>
      </c>
      <c r="BL111" s="19" t="s">
        <v>827</v>
      </c>
      <c r="BM111" s="185" t="s">
        <v>462</v>
      </c>
    </row>
    <row r="112" spans="2:63" s="12" customFormat="1" ht="25.9" customHeight="1">
      <c r="B112" s="158"/>
      <c r="C112" s="159"/>
      <c r="D112" s="160" t="s">
        <v>70</v>
      </c>
      <c r="E112" s="161" t="s">
        <v>932</v>
      </c>
      <c r="F112" s="161" t="s">
        <v>933</v>
      </c>
      <c r="G112" s="159"/>
      <c r="H112" s="159"/>
      <c r="I112" s="162"/>
      <c r="J112" s="163">
        <f>BK112</f>
        <v>0</v>
      </c>
      <c r="K112" s="159"/>
      <c r="L112" s="164"/>
      <c r="M112" s="165"/>
      <c r="N112" s="166"/>
      <c r="O112" s="166"/>
      <c r="P112" s="167">
        <f>SUM(P113:P114)</f>
        <v>0</v>
      </c>
      <c r="Q112" s="166"/>
      <c r="R112" s="167">
        <f>SUM(R113:R114)</f>
        <v>0</v>
      </c>
      <c r="S112" s="166"/>
      <c r="T112" s="167">
        <f>SUM(T113:T114)</f>
        <v>0</v>
      </c>
      <c r="U112" s="168"/>
      <c r="AR112" s="169" t="s">
        <v>79</v>
      </c>
      <c r="AT112" s="170" t="s">
        <v>70</v>
      </c>
      <c r="AU112" s="170" t="s">
        <v>71</v>
      </c>
      <c r="AY112" s="169" t="s">
        <v>136</v>
      </c>
      <c r="BK112" s="171">
        <f>SUM(BK113:BK114)</f>
        <v>0</v>
      </c>
    </row>
    <row r="113" spans="1:65" s="2" customFormat="1" ht="24.2" customHeight="1">
      <c r="A113" s="36"/>
      <c r="B113" s="37"/>
      <c r="C113" s="236" t="s">
        <v>310</v>
      </c>
      <c r="D113" s="236" t="s">
        <v>470</v>
      </c>
      <c r="E113" s="237" t="s">
        <v>934</v>
      </c>
      <c r="F113" s="238" t="s">
        <v>935</v>
      </c>
      <c r="G113" s="239" t="s">
        <v>522</v>
      </c>
      <c r="H113" s="240">
        <v>150</v>
      </c>
      <c r="I113" s="241"/>
      <c r="J113" s="242">
        <f>ROUND(I113*H113,1)</f>
        <v>0</v>
      </c>
      <c r="K113" s="238" t="s">
        <v>18</v>
      </c>
      <c r="L113" s="243"/>
      <c r="M113" s="244" t="s">
        <v>18</v>
      </c>
      <c r="N113" s="245" t="s">
        <v>42</v>
      </c>
      <c r="O113" s="66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3">
        <f>S113*H113</f>
        <v>0</v>
      </c>
      <c r="U113" s="184" t="s">
        <v>18</v>
      </c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5" t="s">
        <v>827</v>
      </c>
      <c r="AT113" s="185" t="s">
        <v>470</v>
      </c>
      <c r="AU113" s="185" t="s">
        <v>79</v>
      </c>
      <c r="AY113" s="19" t="s">
        <v>136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9" t="s">
        <v>79</v>
      </c>
      <c r="BK113" s="186">
        <f>ROUND(I113*H113,1)</f>
        <v>0</v>
      </c>
      <c r="BL113" s="19" t="s">
        <v>827</v>
      </c>
      <c r="BM113" s="185" t="s">
        <v>475</v>
      </c>
    </row>
    <row r="114" spans="1:65" s="2" customFormat="1" ht="16.5" customHeight="1">
      <c r="A114" s="36"/>
      <c r="B114" s="37"/>
      <c r="C114" s="236" t="s">
        <v>318</v>
      </c>
      <c r="D114" s="236" t="s">
        <v>470</v>
      </c>
      <c r="E114" s="237" t="s">
        <v>936</v>
      </c>
      <c r="F114" s="238" t="s">
        <v>937</v>
      </c>
      <c r="G114" s="239" t="s">
        <v>857</v>
      </c>
      <c r="H114" s="240">
        <v>10</v>
      </c>
      <c r="I114" s="241"/>
      <c r="J114" s="242">
        <f>ROUND(I114*H114,1)</f>
        <v>0</v>
      </c>
      <c r="K114" s="238" t="s">
        <v>18</v>
      </c>
      <c r="L114" s="243"/>
      <c r="M114" s="254" t="s">
        <v>18</v>
      </c>
      <c r="N114" s="255" t="s">
        <v>42</v>
      </c>
      <c r="O114" s="252"/>
      <c r="P114" s="256">
        <f>O114*H114</f>
        <v>0</v>
      </c>
      <c r="Q114" s="256">
        <v>0</v>
      </c>
      <c r="R114" s="256">
        <f>Q114*H114</f>
        <v>0</v>
      </c>
      <c r="S114" s="256">
        <v>0</v>
      </c>
      <c r="T114" s="256">
        <f>S114*H114</f>
        <v>0</v>
      </c>
      <c r="U114" s="257" t="s">
        <v>18</v>
      </c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5" t="s">
        <v>827</v>
      </c>
      <c r="AT114" s="185" t="s">
        <v>470</v>
      </c>
      <c r="AU114" s="185" t="s">
        <v>79</v>
      </c>
      <c r="AY114" s="19" t="s">
        <v>136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9" t="s">
        <v>79</v>
      </c>
      <c r="BK114" s="186">
        <f>ROUND(I114*H114,1)</f>
        <v>0</v>
      </c>
      <c r="BL114" s="19" t="s">
        <v>827</v>
      </c>
      <c r="BM114" s="185" t="s">
        <v>486</v>
      </c>
    </row>
    <row r="115" spans="1:31" s="2" customFormat="1" ht="6.95" customHeight="1">
      <c r="A115" s="36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1"/>
      <c r="M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</sheetData>
  <sheetProtection sheet="1" objects="1" scenarios="1" formatColumns="0" formatRows="0" autoFilter="0"/>
  <autoFilter ref="C83:K114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9" t="s">
        <v>91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81</v>
      </c>
    </row>
    <row r="4" spans="2:46" s="1" customFormat="1" ht="24.95" customHeight="1">
      <c r="B4" s="22"/>
      <c r="D4" s="105" t="s">
        <v>92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15</v>
      </c>
      <c r="L6" s="22"/>
    </row>
    <row r="7" spans="2:12" s="1" customFormat="1" ht="16.5" customHeight="1">
      <c r="B7" s="22"/>
      <c r="E7" s="379" t="str">
        <f>'Rekapitulace stavby'!K6</f>
        <v>REKONSTRUKCE TĚLOCVIČNY ZŠ, MASARYKOVA 559, CHABAŘOVICE</v>
      </c>
      <c r="F7" s="380"/>
      <c r="G7" s="380"/>
      <c r="H7" s="380"/>
      <c r="L7" s="22"/>
    </row>
    <row r="8" spans="1:31" s="2" customFormat="1" ht="12" customHeight="1">
      <c r="A8" s="36"/>
      <c r="B8" s="41"/>
      <c r="C8" s="36"/>
      <c r="D8" s="107" t="s">
        <v>93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1" t="s">
        <v>938</v>
      </c>
      <c r="F9" s="382"/>
      <c r="G9" s="382"/>
      <c r="H9" s="382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17</v>
      </c>
      <c r="E11" s="36"/>
      <c r="F11" s="109" t="s">
        <v>18</v>
      </c>
      <c r="G11" s="36"/>
      <c r="H11" s="36"/>
      <c r="I11" s="107" t="s">
        <v>19</v>
      </c>
      <c r="J11" s="109" t="s">
        <v>18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20</v>
      </c>
      <c r="E12" s="36"/>
      <c r="F12" s="109" t="s">
        <v>21</v>
      </c>
      <c r="G12" s="36"/>
      <c r="H12" s="36"/>
      <c r="I12" s="107" t="s">
        <v>22</v>
      </c>
      <c r="J12" s="110" t="str">
        <f>'Rekapitulace stavby'!AN8</f>
        <v>21. 2. 2022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18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26</v>
      </c>
      <c r="F15" s="36"/>
      <c r="G15" s="36"/>
      <c r="H15" s="36"/>
      <c r="I15" s="107" t="s">
        <v>27</v>
      </c>
      <c r="J15" s="109" t="s">
        <v>18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3" t="str">
        <f>'Rekapitulace stavby'!E14</f>
        <v>Vyplň údaj</v>
      </c>
      <c r="F18" s="384"/>
      <c r="G18" s="384"/>
      <c r="H18" s="384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25</v>
      </c>
      <c r="J20" s="109" t="s">
        <v>18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31</v>
      </c>
      <c r="F21" s="36"/>
      <c r="G21" s="36"/>
      <c r="H21" s="36"/>
      <c r="I21" s="107" t="s">
        <v>27</v>
      </c>
      <c r="J21" s="109" t="s">
        <v>18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33</v>
      </c>
      <c r="E23" s="36"/>
      <c r="F23" s="36"/>
      <c r="G23" s="36"/>
      <c r="H23" s="36"/>
      <c r="I23" s="107" t="s">
        <v>25</v>
      </c>
      <c r="J23" s="109" t="s">
        <v>18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34</v>
      </c>
      <c r="F24" s="36"/>
      <c r="G24" s="36"/>
      <c r="H24" s="36"/>
      <c r="I24" s="107" t="s">
        <v>27</v>
      </c>
      <c r="J24" s="109" t="s">
        <v>18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35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47.25" customHeight="1">
      <c r="A27" s="111"/>
      <c r="B27" s="112"/>
      <c r="C27" s="111"/>
      <c r="D27" s="111"/>
      <c r="E27" s="385" t="s">
        <v>95</v>
      </c>
      <c r="F27" s="385"/>
      <c r="G27" s="385"/>
      <c r="H27" s="385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37</v>
      </c>
      <c r="E30" s="36"/>
      <c r="F30" s="36"/>
      <c r="G30" s="36"/>
      <c r="H30" s="36"/>
      <c r="I30" s="36"/>
      <c r="J30" s="116">
        <f>ROUND(J82,1)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39</v>
      </c>
      <c r="G32" s="36"/>
      <c r="H32" s="36"/>
      <c r="I32" s="117" t="s">
        <v>38</v>
      </c>
      <c r="J32" s="117" t="s">
        <v>40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41</v>
      </c>
      <c r="E33" s="107" t="s">
        <v>42</v>
      </c>
      <c r="F33" s="119">
        <f>ROUND((SUM(BE82:BE89)),1)</f>
        <v>0</v>
      </c>
      <c r="G33" s="36"/>
      <c r="H33" s="36"/>
      <c r="I33" s="120">
        <v>0.21</v>
      </c>
      <c r="J33" s="119">
        <f>ROUND(((SUM(BE82:BE89))*I33),1)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43</v>
      </c>
      <c r="F34" s="119">
        <f>ROUND((SUM(BF82:BF89)),1)</f>
        <v>0</v>
      </c>
      <c r="G34" s="36"/>
      <c r="H34" s="36"/>
      <c r="I34" s="120">
        <v>0.15</v>
      </c>
      <c r="J34" s="119">
        <f>ROUND(((SUM(BF82:BF89))*I34),1)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44</v>
      </c>
      <c r="F35" s="119">
        <f>ROUND((SUM(BG82:BG89)),1)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45</v>
      </c>
      <c r="F36" s="119">
        <f>ROUND((SUM(BH82:BH89)),1)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46</v>
      </c>
      <c r="F37" s="119">
        <f>ROUND((SUM(BI82:BI89)),1)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96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15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6" t="str">
        <f>E7</f>
        <v>REKONSTRUKCE TĚLOCVIČNY ZŠ, MASARYKOVA 559, CHABAŘOVICE</v>
      </c>
      <c r="F48" s="387"/>
      <c r="G48" s="387"/>
      <c r="H48" s="387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93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9" t="str">
        <f>E9</f>
        <v>04 - VEDLEJŠÍ ROZPOČTOVÉ NÁKLADY</v>
      </c>
      <c r="F50" s="388"/>
      <c r="G50" s="388"/>
      <c r="H50" s="38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20</v>
      </c>
      <c r="D52" s="38"/>
      <c r="E52" s="38"/>
      <c r="F52" s="29" t="str">
        <f>F12</f>
        <v>CHABAŘOVICE</v>
      </c>
      <c r="G52" s="38"/>
      <c r="H52" s="38"/>
      <c r="I52" s="31" t="s">
        <v>22</v>
      </c>
      <c r="J52" s="61" t="str">
        <f>IF(J12="","",J12)</f>
        <v>21. 2. 2022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24</v>
      </c>
      <c r="D54" s="38"/>
      <c r="E54" s="38"/>
      <c r="F54" s="29" t="str">
        <f>E15</f>
        <v>MĚSTSKÝ ÚŘAD CHABAŘOVICE</v>
      </c>
      <c r="G54" s="38"/>
      <c r="H54" s="38"/>
      <c r="I54" s="31" t="s">
        <v>30</v>
      </c>
      <c r="J54" s="34" t="str">
        <f>E21</f>
        <v>Pazour Jiří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>Nina Blavková Děčín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97</v>
      </c>
      <c r="D57" s="133"/>
      <c r="E57" s="133"/>
      <c r="F57" s="133"/>
      <c r="G57" s="133"/>
      <c r="H57" s="133"/>
      <c r="I57" s="133"/>
      <c r="J57" s="134" t="s">
        <v>98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69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99</v>
      </c>
    </row>
    <row r="60" spans="2:12" s="9" customFormat="1" ht="24.95" customHeight="1">
      <c r="B60" s="136"/>
      <c r="C60" s="137"/>
      <c r="D60" s="138" t="s">
        <v>767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" customHeight="1">
      <c r="B61" s="142"/>
      <c r="C61" s="143"/>
      <c r="D61" s="144" t="s">
        <v>939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" customHeight="1">
      <c r="B62" s="142"/>
      <c r="C62" s="143"/>
      <c r="D62" s="144" t="s">
        <v>940</v>
      </c>
      <c r="E62" s="145"/>
      <c r="F62" s="145"/>
      <c r="G62" s="145"/>
      <c r="H62" s="145"/>
      <c r="I62" s="145"/>
      <c r="J62" s="146">
        <f>J87</f>
        <v>0</v>
      </c>
      <c r="K62" s="143"/>
      <c r="L62" s="147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120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15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86" t="str">
        <f>E7</f>
        <v>REKONSTRUKCE TĚLOCVIČNY ZŠ, MASARYKOVA 559, CHABAŘOVICE</v>
      </c>
      <c r="F72" s="387"/>
      <c r="G72" s="387"/>
      <c r="H72" s="387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93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9" t="str">
        <f>E9</f>
        <v>04 - VEDLEJŠÍ ROZPOČTOVÉ NÁKLADY</v>
      </c>
      <c r="F74" s="388"/>
      <c r="G74" s="388"/>
      <c r="H74" s="38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20</v>
      </c>
      <c r="D76" s="38"/>
      <c r="E76" s="38"/>
      <c r="F76" s="29" t="str">
        <f>F12</f>
        <v>CHABAŘOVICE</v>
      </c>
      <c r="G76" s="38"/>
      <c r="H76" s="38"/>
      <c r="I76" s="31" t="s">
        <v>22</v>
      </c>
      <c r="J76" s="61" t="str">
        <f>IF(J12="","",J12)</f>
        <v>21. 2. 2022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24</v>
      </c>
      <c r="D78" s="38"/>
      <c r="E78" s="38"/>
      <c r="F78" s="29" t="str">
        <f>E15</f>
        <v>MĚSTSKÝ ÚŘAD CHABAŘOVICE</v>
      </c>
      <c r="G78" s="38"/>
      <c r="H78" s="38"/>
      <c r="I78" s="31" t="s">
        <v>30</v>
      </c>
      <c r="J78" s="34" t="str">
        <f>E21</f>
        <v>Pazour Jiří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28</v>
      </c>
      <c r="D79" s="38"/>
      <c r="E79" s="38"/>
      <c r="F79" s="29" t="str">
        <f>IF(E18="","",E18)</f>
        <v>Vyplň údaj</v>
      </c>
      <c r="G79" s="38"/>
      <c r="H79" s="38"/>
      <c r="I79" s="31" t="s">
        <v>33</v>
      </c>
      <c r="J79" s="34" t="str">
        <f>E24</f>
        <v>Nina Blavková Děčín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121</v>
      </c>
      <c r="D81" s="151" t="s">
        <v>56</v>
      </c>
      <c r="E81" s="151" t="s">
        <v>52</v>
      </c>
      <c r="F81" s="151" t="s">
        <v>53</v>
      </c>
      <c r="G81" s="151" t="s">
        <v>122</v>
      </c>
      <c r="H81" s="151" t="s">
        <v>123</v>
      </c>
      <c r="I81" s="151" t="s">
        <v>124</v>
      </c>
      <c r="J81" s="151" t="s">
        <v>98</v>
      </c>
      <c r="K81" s="152" t="s">
        <v>125</v>
      </c>
      <c r="L81" s="153"/>
      <c r="M81" s="70" t="s">
        <v>18</v>
      </c>
      <c r="N81" s="71" t="s">
        <v>41</v>
      </c>
      <c r="O81" s="71" t="s">
        <v>126</v>
      </c>
      <c r="P81" s="71" t="s">
        <v>127</v>
      </c>
      <c r="Q81" s="71" t="s">
        <v>128</v>
      </c>
      <c r="R81" s="71" t="s">
        <v>129</v>
      </c>
      <c r="S81" s="71" t="s">
        <v>130</v>
      </c>
      <c r="T81" s="71" t="s">
        <v>131</v>
      </c>
      <c r="U81" s="72" t="s">
        <v>132</v>
      </c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9" customHeight="1">
      <c r="A82" s="36"/>
      <c r="B82" s="37"/>
      <c r="C82" s="77" t="s">
        <v>133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0</v>
      </c>
      <c r="S82" s="74"/>
      <c r="T82" s="156">
        <f>T83</f>
        <v>0</v>
      </c>
      <c r="U82" s="75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70</v>
      </c>
      <c r="AU82" s="19" t="s">
        <v>99</v>
      </c>
      <c r="BK82" s="157">
        <f>BK83</f>
        <v>0</v>
      </c>
    </row>
    <row r="83" spans="2:63" s="12" customFormat="1" ht="25.9" customHeight="1">
      <c r="B83" s="158"/>
      <c r="C83" s="159"/>
      <c r="D83" s="160" t="s">
        <v>70</v>
      </c>
      <c r="E83" s="161" t="s">
        <v>830</v>
      </c>
      <c r="F83" s="161" t="s">
        <v>831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P84+P87</f>
        <v>0</v>
      </c>
      <c r="Q83" s="166"/>
      <c r="R83" s="167">
        <f>R84+R87</f>
        <v>0</v>
      </c>
      <c r="S83" s="166"/>
      <c r="T83" s="167">
        <f>T84+T87</f>
        <v>0</v>
      </c>
      <c r="U83" s="168"/>
      <c r="AR83" s="169" t="s">
        <v>192</v>
      </c>
      <c r="AT83" s="170" t="s">
        <v>70</v>
      </c>
      <c r="AU83" s="170" t="s">
        <v>71</v>
      </c>
      <c r="AY83" s="169" t="s">
        <v>136</v>
      </c>
      <c r="BK83" s="171">
        <f>BK84+BK87</f>
        <v>0</v>
      </c>
    </row>
    <row r="84" spans="2:63" s="12" customFormat="1" ht="22.9" customHeight="1">
      <c r="B84" s="158"/>
      <c r="C84" s="159"/>
      <c r="D84" s="160" t="s">
        <v>70</v>
      </c>
      <c r="E84" s="172" t="s">
        <v>941</v>
      </c>
      <c r="F84" s="172" t="s">
        <v>942</v>
      </c>
      <c r="G84" s="159"/>
      <c r="H84" s="159"/>
      <c r="I84" s="162"/>
      <c r="J84" s="173">
        <f>BK84</f>
        <v>0</v>
      </c>
      <c r="K84" s="159"/>
      <c r="L84" s="164"/>
      <c r="M84" s="165"/>
      <c r="N84" s="166"/>
      <c r="O84" s="166"/>
      <c r="P84" s="167">
        <f>SUM(P85:P86)</f>
        <v>0</v>
      </c>
      <c r="Q84" s="166"/>
      <c r="R84" s="167">
        <f>SUM(R85:R86)</f>
        <v>0</v>
      </c>
      <c r="S84" s="166"/>
      <c r="T84" s="167">
        <f>SUM(T85:T86)</f>
        <v>0</v>
      </c>
      <c r="U84" s="168"/>
      <c r="AR84" s="169" t="s">
        <v>192</v>
      </c>
      <c r="AT84" s="170" t="s">
        <v>70</v>
      </c>
      <c r="AU84" s="170" t="s">
        <v>79</v>
      </c>
      <c r="AY84" s="169" t="s">
        <v>136</v>
      </c>
      <c r="BK84" s="171">
        <f>SUM(BK85:BK86)</f>
        <v>0</v>
      </c>
    </row>
    <row r="85" spans="1:65" s="2" customFormat="1" ht="16.5" customHeight="1">
      <c r="A85" s="36"/>
      <c r="B85" s="37"/>
      <c r="C85" s="174" t="s">
        <v>79</v>
      </c>
      <c r="D85" s="174" t="s">
        <v>141</v>
      </c>
      <c r="E85" s="175" t="s">
        <v>943</v>
      </c>
      <c r="F85" s="176" t="s">
        <v>942</v>
      </c>
      <c r="G85" s="177" t="s">
        <v>944</v>
      </c>
      <c r="H85" s="178">
        <v>1</v>
      </c>
      <c r="I85" s="179"/>
      <c r="J85" s="180">
        <f>ROUND(I85*H85,1)</f>
        <v>0</v>
      </c>
      <c r="K85" s="176" t="s">
        <v>145</v>
      </c>
      <c r="L85" s="41"/>
      <c r="M85" s="181" t="s">
        <v>18</v>
      </c>
      <c r="N85" s="182" t="s">
        <v>42</v>
      </c>
      <c r="O85" s="66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3">
        <f>S85*H85</f>
        <v>0</v>
      </c>
      <c r="U85" s="184" t="s">
        <v>18</v>
      </c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5" t="s">
        <v>837</v>
      </c>
      <c r="AT85" s="185" t="s">
        <v>141</v>
      </c>
      <c r="AU85" s="185" t="s">
        <v>81</v>
      </c>
      <c r="AY85" s="19" t="s">
        <v>136</v>
      </c>
      <c r="BE85" s="186">
        <f>IF(N85="základní",J85,0)</f>
        <v>0</v>
      </c>
      <c r="BF85" s="186">
        <f>IF(N85="snížená",J85,0)</f>
        <v>0</v>
      </c>
      <c r="BG85" s="186">
        <f>IF(N85="zákl. přenesená",J85,0)</f>
        <v>0</v>
      </c>
      <c r="BH85" s="186">
        <f>IF(N85="sníž. přenesená",J85,0)</f>
        <v>0</v>
      </c>
      <c r="BI85" s="186">
        <f>IF(N85="nulová",J85,0)</f>
        <v>0</v>
      </c>
      <c r="BJ85" s="19" t="s">
        <v>79</v>
      </c>
      <c r="BK85" s="186">
        <f>ROUND(I85*H85,1)</f>
        <v>0</v>
      </c>
      <c r="BL85" s="19" t="s">
        <v>837</v>
      </c>
      <c r="BM85" s="185" t="s">
        <v>945</v>
      </c>
    </row>
    <row r="86" spans="1:47" s="2" customFormat="1" ht="11.25">
      <c r="A86" s="36"/>
      <c r="B86" s="37"/>
      <c r="C86" s="38"/>
      <c r="D86" s="187" t="s">
        <v>148</v>
      </c>
      <c r="E86" s="38"/>
      <c r="F86" s="188" t="s">
        <v>946</v>
      </c>
      <c r="G86" s="38"/>
      <c r="H86" s="38"/>
      <c r="I86" s="189"/>
      <c r="J86" s="38"/>
      <c r="K86" s="38"/>
      <c r="L86" s="41"/>
      <c r="M86" s="190"/>
      <c r="N86" s="191"/>
      <c r="O86" s="66"/>
      <c r="P86" s="66"/>
      <c r="Q86" s="66"/>
      <c r="R86" s="66"/>
      <c r="S86" s="66"/>
      <c r="T86" s="66"/>
      <c r="U86" s="67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148</v>
      </c>
      <c r="AU86" s="19" t="s">
        <v>81</v>
      </c>
    </row>
    <row r="87" spans="2:63" s="12" customFormat="1" ht="22.9" customHeight="1">
      <c r="B87" s="158"/>
      <c r="C87" s="159"/>
      <c r="D87" s="160" t="s">
        <v>70</v>
      </c>
      <c r="E87" s="172" t="s">
        <v>947</v>
      </c>
      <c r="F87" s="172" t="s">
        <v>948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SUM(P88:P89)</f>
        <v>0</v>
      </c>
      <c r="Q87" s="166"/>
      <c r="R87" s="167">
        <f>SUM(R88:R89)</f>
        <v>0</v>
      </c>
      <c r="S87" s="166"/>
      <c r="T87" s="167">
        <f>SUM(T88:T89)</f>
        <v>0</v>
      </c>
      <c r="U87" s="168"/>
      <c r="AR87" s="169" t="s">
        <v>192</v>
      </c>
      <c r="AT87" s="170" t="s">
        <v>70</v>
      </c>
      <c r="AU87" s="170" t="s">
        <v>79</v>
      </c>
      <c r="AY87" s="169" t="s">
        <v>136</v>
      </c>
      <c r="BK87" s="171">
        <f>SUM(BK88:BK89)</f>
        <v>0</v>
      </c>
    </row>
    <row r="88" spans="1:65" s="2" customFormat="1" ht="16.5" customHeight="1">
      <c r="A88" s="36"/>
      <c r="B88" s="37"/>
      <c r="C88" s="174" t="s">
        <v>81</v>
      </c>
      <c r="D88" s="174" t="s">
        <v>141</v>
      </c>
      <c r="E88" s="175" t="s">
        <v>949</v>
      </c>
      <c r="F88" s="176" t="s">
        <v>950</v>
      </c>
      <c r="G88" s="177" t="s">
        <v>489</v>
      </c>
      <c r="H88" s="246"/>
      <c r="I88" s="179"/>
      <c r="J88" s="180">
        <f>ROUND(I88*H88,1)</f>
        <v>0</v>
      </c>
      <c r="K88" s="176" t="s">
        <v>145</v>
      </c>
      <c r="L88" s="41"/>
      <c r="M88" s="181" t="s">
        <v>18</v>
      </c>
      <c r="N88" s="182" t="s">
        <v>42</v>
      </c>
      <c r="O88" s="66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3">
        <f>S88*H88</f>
        <v>0</v>
      </c>
      <c r="U88" s="184" t="s">
        <v>18</v>
      </c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5" t="s">
        <v>837</v>
      </c>
      <c r="AT88" s="185" t="s">
        <v>141</v>
      </c>
      <c r="AU88" s="185" t="s">
        <v>81</v>
      </c>
      <c r="AY88" s="19" t="s">
        <v>136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9" t="s">
        <v>79</v>
      </c>
      <c r="BK88" s="186">
        <f>ROUND(I88*H88,1)</f>
        <v>0</v>
      </c>
      <c r="BL88" s="19" t="s">
        <v>837</v>
      </c>
      <c r="BM88" s="185" t="s">
        <v>951</v>
      </c>
    </row>
    <row r="89" spans="1:47" s="2" customFormat="1" ht="11.25">
      <c r="A89" s="36"/>
      <c r="B89" s="37"/>
      <c r="C89" s="38"/>
      <c r="D89" s="187" t="s">
        <v>148</v>
      </c>
      <c r="E89" s="38"/>
      <c r="F89" s="188" t="s">
        <v>952</v>
      </c>
      <c r="G89" s="38"/>
      <c r="H89" s="38"/>
      <c r="I89" s="189"/>
      <c r="J89" s="38"/>
      <c r="K89" s="38"/>
      <c r="L89" s="41"/>
      <c r="M89" s="250"/>
      <c r="N89" s="251"/>
      <c r="O89" s="252"/>
      <c r="P89" s="252"/>
      <c r="Q89" s="252"/>
      <c r="R89" s="252"/>
      <c r="S89" s="252"/>
      <c r="T89" s="252"/>
      <c r="U89" s="253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148</v>
      </c>
      <c r="AU89" s="19" t="s">
        <v>81</v>
      </c>
    </row>
    <row r="90" spans="1:31" s="2" customFormat="1" ht="6.95" customHeight="1">
      <c r="A90" s="36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41"/>
      <c r="M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</sheetData>
  <sheetProtection algorithmName="SHA-512" hashValue="kqwPuy+gFPk4b3pgPPP7dzfeS/1qSPY+xBs466Ygx16off2z2yzRI1oUywPPko5gRIxUQbRi2fnoM53mBqtG5A==" saltValue="/04efFUornFRyekCGTQx2C7bi4x+fLDYuEkMOL6haZnXLB7+NR/Gb1PU96JTm28qgblU8/FPndVM4kTWRRgr3Q==" spinCount="100000" sheet="1" objects="1" scenarios="1" formatColumns="0" formatRows="0" autoFilter="0"/>
  <autoFilter ref="C81:K8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1/030001000"/>
    <hyperlink ref="F89" r:id="rId2" display="https://podminky.urs.cz/item/CS_URS_2022_01/052002000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4"/>
  <headerFooter>
    <oddFooter>&amp;CStrana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8" customWidth="1"/>
    <col min="2" max="2" width="1.7109375" style="258" customWidth="1"/>
    <col min="3" max="4" width="5.00390625" style="258" customWidth="1"/>
    <col min="5" max="5" width="11.7109375" style="258" customWidth="1"/>
    <col min="6" max="6" width="9.140625" style="258" customWidth="1"/>
    <col min="7" max="7" width="5.00390625" style="258" customWidth="1"/>
    <col min="8" max="8" width="77.8515625" style="258" customWidth="1"/>
    <col min="9" max="10" width="20.00390625" style="258" customWidth="1"/>
    <col min="11" max="11" width="1.7109375" style="258" customWidth="1"/>
  </cols>
  <sheetData>
    <row r="1" s="1" customFormat="1" ht="37.5" customHeight="1"/>
    <row r="2" spans="2:11" s="1" customFormat="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7" customFormat="1" ht="45" customHeight="1">
      <c r="B3" s="262"/>
      <c r="C3" s="390" t="s">
        <v>953</v>
      </c>
      <c r="D3" s="390"/>
      <c r="E3" s="390"/>
      <c r="F3" s="390"/>
      <c r="G3" s="390"/>
      <c r="H3" s="390"/>
      <c r="I3" s="390"/>
      <c r="J3" s="390"/>
      <c r="K3" s="263"/>
    </row>
    <row r="4" spans="2:11" s="1" customFormat="1" ht="25.5" customHeight="1">
      <c r="B4" s="264"/>
      <c r="C4" s="395" t="s">
        <v>954</v>
      </c>
      <c r="D4" s="395"/>
      <c r="E4" s="395"/>
      <c r="F4" s="395"/>
      <c r="G4" s="395"/>
      <c r="H4" s="395"/>
      <c r="I4" s="395"/>
      <c r="J4" s="395"/>
      <c r="K4" s="265"/>
    </row>
    <row r="5" spans="2:11" s="1" customFormat="1" ht="5.25" customHeight="1">
      <c r="B5" s="264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4"/>
      <c r="C6" s="394" t="s">
        <v>955</v>
      </c>
      <c r="D6" s="394"/>
      <c r="E6" s="394"/>
      <c r="F6" s="394"/>
      <c r="G6" s="394"/>
      <c r="H6" s="394"/>
      <c r="I6" s="394"/>
      <c r="J6" s="394"/>
      <c r="K6" s="265"/>
    </row>
    <row r="7" spans="2:11" s="1" customFormat="1" ht="15" customHeight="1">
      <c r="B7" s="268"/>
      <c r="C7" s="394" t="s">
        <v>956</v>
      </c>
      <c r="D7" s="394"/>
      <c r="E7" s="394"/>
      <c r="F7" s="394"/>
      <c r="G7" s="394"/>
      <c r="H7" s="394"/>
      <c r="I7" s="394"/>
      <c r="J7" s="394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394" t="s">
        <v>957</v>
      </c>
      <c r="D9" s="394"/>
      <c r="E9" s="394"/>
      <c r="F9" s="394"/>
      <c r="G9" s="394"/>
      <c r="H9" s="394"/>
      <c r="I9" s="394"/>
      <c r="J9" s="394"/>
      <c r="K9" s="265"/>
    </row>
    <row r="10" spans="2:11" s="1" customFormat="1" ht="15" customHeight="1">
      <c r="B10" s="268"/>
      <c r="C10" s="267"/>
      <c r="D10" s="394" t="s">
        <v>958</v>
      </c>
      <c r="E10" s="394"/>
      <c r="F10" s="394"/>
      <c r="G10" s="394"/>
      <c r="H10" s="394"/>
      <c r="I10" s="394"/>
      <c r="J10" s="394"/>
      <c r="K10" s="265"/>
    </row>
    <row r="11" spans="2:11" s="1" customFormat="1" ht="15" customHeight="1">
      <c r="B11" s="268"/>
      <c r="C11" s="269"/>
      <c r="D11" s="394" t="s">
        <v>959</v>
      </c>
      <c r="E11" s="394"/>
      <c r="F11" s="394"/>
      <c r="G11" s="394"/>
      <c r="H11" s="394"/>
      <c r="I11" s="394"/>
      <c r="J11" s="394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960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394" t="s">
        <v>961</v>
      </c>
      <c r="E15" s="394"/>
      <c r="F15" s="394"/>
      <c r="G15" s="394"/>
      <c r="H15" s="394"/>
      <c r="I15" s="394"/>
      <c r="J15" s="394"/>
      <c r="K15" s="265"/>
    </row>
    <row r="16" spans="2:11" s="1" customFormat="1" ht="15" customHeight="1">
      <c r="B16" s="268"/>
      <c r="C16" s="269"/>
      <c r="D16" s="394" t="s">
        <v>962</v>
      </c>
      <c r="E16" s="394"/>
      <c r="F16" s="394"/>
      <c r="G16" s="394"/>
      <c r="H16" s="394"/>
      <c r="I16" s="394"/>
      <c r="J16" s="394"/>
      <c r="K16" s="265"/>
    </row>
    <row r="17" spans="2:11" s="1" customFormat="1" ht="15" customHeight="1">
      <c r="B17" s="268"/>
      <c r="C17" s="269"/>
      <c r="D17" s="394" t="s">
        <v>963</v>
      </c>
      <c r="E17" s="394"/>
      <c r="F17" s="394"/>
      <c r="G17" s="394"/>
      <c r="H17" s="394"/>
      <c r="I17" s="394"/>
      <c r="J17" s="394"/>
      <c r="K17" s="265"/>
    </row>
    <row r="18" spans="2:11" s="1" customFormat="1" ht="15" customHeight="1">
      <c r="B18" s="268"/>
      <c r="C18" s="269"/>
      <c r="D18" s="269"/>
      <c r="E18" s="271" t="s">
        <v>78</v>
      </c>
      <c r="F18" s="394" t="s">
        <v>964</v>
      </c>
      <c r="G18" s="394"/>
      <c r="H18" s="394"/>
      <c r="I18" s="394"/>
      <c r="J18" s="394"/>
      <c r="K18" s="265"/>
    </row>
    <row r="19" spans="2:11" s="1" customFormat="1" ht="15" customHeight="1">
      <c r="B19" s="268"/>
      <c r="C19" s="269"/>
      <c r="D19" s="269"/>
      <c r="E19" s="271" t="s">
        <v>965</v>
      </c>
      <c r="F19" s="394" t="s">
        <v>966</v>
      </c>
      <c r="G19" s="394"/>
      <c r="H19" s="394"/>
      <c r="I19" s="394"/>
      <c r="J19" s="394"/>
      <c r="K19" s="265"/>
    </row>
    <row r="20" spans="2:11" s="1" customFormat="1" ht="15" customHeight="1">
      <c r="B20" s="268"/>
      <c r="C20" s="269"/>
      <c r="D20" s="269"/>
      <c r="E20" s="271" t="s">
        <v>967</v>
      </c>
      <c r="F20" s="394" t="s">
        <v>968</v>
      </c>
      <c r="G20" s="394"/>
      <c r="H20" s="394"/>
      <c r="I20" s="394"/>
      <c r="J20" s="394"/>
      <c r="K20" s="265"/>
    </row>
    <row r="21" spans="2:11" s="1" customFormat="1" ht="15" customHeight="1">
      <c r="B21" s="268"/>
      <c r="C21" s="269"/>
      <c r="D21" s="269"/>
      <c r="E21" s="271" t="s">
        <v>90</v>
      </c>
      <c r="F21" s="394" t="s">
        <v>969</v>
      </c>
      <c r="G21" s="394"/>
      <c r="H21" s="394"/>
      <c r="I21" s="394"/>
      <c r="J21" s="394"/>
      <c r="K21" s="265"/>
    </row>
    <row r="22" spans="2:11" s="1" customFormat="1" ht="15" customHeight="1">
      <c r="B22" s="268"/>
      <c r="C22" s="269"/>
      <c r="D22" s="269"/>
      <c r="E22" s="271" t="s">
        <v>970</v>
      </c>
      <c r="F22" s="394" t="s">
        <v>971</v>
      </c>
      <c r="G22" s="394"/>
      <c r="H22" s="394"/>
      <c r="I22" s="394"/>
      <c r="J22" s="394"/>
      <c r="K22" s="265"/>
    </row>
    <row r="23" spans="2:11" s="1" customFormat="1" ht="15" customHeight="1">
      <c r="B23" s="268"/>
      <c r="C23" s="269"/>
      <c r="D23" s="269"/>
      <c r="E23" s="271" t="s">
        <v>972</v>
      </c>
      <c r="F23" s="394" t="s">
        <v>973</v>
      </c>
      <c r="G23" s="394"/>
      <c r="H23" s="394"/>
      <c r="I23" s="394"/>
      <c r="J23" s="394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394" t="s">
        <v>974</v>
      </c>
      <c r="D25" s="394"/>
      <c r="E25" s="394"/>
      <c r="F25" s="394"/>
      <c r="G25" s="394"/>
      <c r="H25" s="394"/>
      <c r="I25" s="394"/>
      <c r="J25" s="394"/>
      <c r="K25" s="265"/>
    </row>
    <row r="26" spans="2:11" s="1" customFormat="1" ht="15" customHeight="1">
      <c r="B26" s="268"/>
      <c r="C26" s="394" t="s">
        <v>975</v>
      </c>
      <c r="D26" s="394"/>
      <c r="E26" s="394"/>
      <c r="F26" s="394"/>
      <c r="G26" s="394"/>
      <c r="H26" s="394"/>
      <c r="I26" s="394"/>
      <c r="J26" s="394"/>
      <c r="K26" s="265"/>
    </row>
    <row r="27" spans="2:11" s="1" customFormat="1" ht="15" customHeight="1">
      <c r="B27" s="268"/>
      <c r="C27" s="267"/>
      <c r="D27" s="394" t="s">
        <v>976</v>
      </c>
      <c r="E27" s="394"/>
      <c r="F27" s="394"/>
      <c r="G27" s="394"/>
      <c r="H27" s="394"/>
      <c r="I27" s="394"/>
      <c r="J27" s="394"/>
      <c r="K27" s="265"/>
    </row>
    <row r="28" spans="2:11" s="1" customFormat="1" ht="15" customHeight="1">
      <c r="B28" s="268"/>
      <c r="C28" s="269"/>
      <c r="D28" s="394" t="s">
        <v>977</v>
      </c>
      <c r="E28" s="394"/>
      <c r="F28" s="394"/>
      <c r="G28" s="394"/>
      <c r="H28" s="394"/>
      <c r="I28" s="394"/>
      <c r="J28" s="394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394" t="s">
        <v>978</v>
      </c>
      <c r="E30" s="394"/>
      <c r="F30" s="394"/>
      <c r="G30" s="394"/>
      <c r="H30" s="394"/>
      <c r="I30" s="394"/>
      <c r="J30" s="394"/>
      <c r="K30" s="265"/>
    </row>
    <row r="31" spans="2:11" s="1" customFormat="1" ht="15" customHeight="1">
      <c r="B31" s="268"/>
      <c r="C31" s="269"/>
      <c r="D31" s="394" t="s">
        <v>979</v>
      </c>
      <c r="E31" s="394"/>
      <c r="F31" s="394"/>
      <c r="G31" s="394"/>
      <c r="H31" s="394"/>
      <c r="I31" s="394"/>
      <c r="J31" s="394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394" t="s">
        <v>980</v>
      </c>
      <c r="E33" s="394"/>
      <c r="F33" s="394"/>
      <c r="G33" s="394"/>
      <c r="H33" s="394"/>
      <c r="I33" s="394"/>
      <c r="J33" s="394"/>
      <c r="K33" s="265"/>
    </row>
    <row r="34" spans="2:11" s="1" customFormat="1" ht="15" customHeight="1">
      <c r="B34" s="268"/>
      <c r="C34" s="269"/>
      <c r="D34" s="394" t="s">
        <v>981</v>
      </c>
      <c r="E34" s="394"/>
      <c r="F34" s="394"/>
      <c r="G34" s="394"/>
      <c r="H34" s="394"/>
      <c r="I34" s="394"/>
      <c r="J34" s="394"/>
      <c r="K34" s="265"/>
    </row>
    <row r="35" spans="2:11" s="1" customFormat="1" ht="15" customHeight="1">
      <c r="B35" s="268"/>
      <c r="C35" s="269"/>
      <c r="D35" s="394" t="s">
        <v>982</v>
      </c>
      <c r="E35" s="394"/>
      <c r="F35" s="394"/>
      <c r="G35" s="394"/>
      <c r="H35" s="394"/>
      <c r="I35" s="394"/>
      <c r="J35" s="394"/>
      <c r="K35" s="265"/>
    </row>
    <row r="36" spans="2:11" s="1" customFormat="1" ht="15" customHeight="1">
      <c r="B36" s="268"/>
      <c r="C36" s="269"/>
      <c r="D36" s="267"/>
      <c r="E36" s="270" t="s">
        <v>121</v>
      </c>
      <c r="F36" s="267"/>
      <c r="G36" s="394" t="s">
        <v>983</v>
      </c>
      <c r="H36" s="394"/>
      <c r="I36" s="394"/>
      <c r="J36" s="394"/>
      <c r="K36" s="265"/>
    </row>
    <row r="37" spans="2:11" s="1" customFormat="1" ht="30.75" customHeight="1">
      <c r="B37" s="268"/>
      <c r="C37" s="269"/>
      <c r="D37" s="267"/>
      <c r="E37" s="270" t="s">
        <v>984</v>
      </c>
      <c r="F37" s="267"/>
      <c r="G37" s="394" t="s">
        <v>985</v>
      </c>
      <c r="H37" s="394"/>
      <c r="I37" s="394"/>
      <c r="J37" s="394"/>
      <c r="K37" s="265"/>
    </row>
    <row r="38" spans="2:11" s="1" customFormat="1" ht="15" customHeight="1">
      <c r="B38" s="268"/>
      <c r="C38" s="269"/>
      <c r="D38" s="267"/>
      <c r="E38" s="270" t="s">
        <v>52</v>
      </c>
      <c r="F38" s="267"/>
      <c r="G38" s="394" t="s">
        <v>986</v>
      </c>
      <c r="H38" s="394"/>
      <c r="I38" s="394"/>
      <c r="J38" s="394"/>
      <c r="K38" s="265"/>
    </row>
    <row r="39" spans="2:11" s="1" customFormat="1" ht="15" customHeight="1">
      <c r="B39" s="268"/>
      <c r="C39" s="269"/>
      <c r="D39" s="267"/>
      <c r="E39" s="270" t="s">
        <v>53</v>
      </c>
      <c r="F39" s="267"/>
      <c r="G39" s="394" t="s">
        <v>987</v>
      </c>
      <c r="H39" s="394"/>
      <c r="I39" s="394"/>
      <c r="J39" s="394"/>
      <c r="K39" s="265"/>
    </row>
    <row r="40" spans="2:11" s="1" customFormat="1" ht="15" customHeight="1">
      <c r="B40" s="268"/>
      <c r="C40" s="269"/>
      <c r="D40" s="267"/>
      <c r="E40" s="270" t="s">
        <v>122</v>
      </c>
      <c r="F40" s="267"/>
      <c r="G40" s="394" t="s">
        <v>988</v>
      </c>
      <c r="H40" s="394"/>
      <c r="I40" s="394"/>
      <c r="J40" s="394"/>
      <c r="K40" s="265"/>
    </row>
    <row r="41" spans="2:11" s="1" customFormat="1" ht="15" customHeight="1">
      <c r="B41" s="268"/>
      <c r="C41" s="269"/>
      <c r="D41" s="267"/>
      <c r="E41" s="270" t="s">
        <v>123</v>
      </c>
      <c r="F41" s="267"/>
      <c r="G41" s="394" t="s">
        <v>989</v>
      </c>
      <c r="H41" s="394"/>
      <c r="I41" s="394"/>
      <c r="J41" s="394"/>
      <c r="K41" s="265"/>
    </row>
    <row r="42" spans="2:11" s="1" customFormat="1" ht="15" customHeight="1">
      <c r="B42" s="268"/>
      <c r="C42" s="269"/>
      <c r="D42" s="267"/>
      <c r="E42" s="270" t="s">
        <v>990</v>
      </c>
      <c r="F42" s="267"/>
      <c r="G42" s="394" t="s">
        <v>991</v>
      </c>
      <c r="H42" s="394"/>
      <c r="I42" s="394"/>
      <c r="J42" s="394"/>
      <c r="K42" s="265"/>
    </row>
    <row r="43" spans="2:11" s="1" customFormat="1" ht="15" customHeight="1">
      <c r="B43" s="268"/>
      <c r="C43" s="269"/>
      <c r="D43" s="267"/>
      <c r="E43" s="270"/>
      <c r="F43" s="267"/>
      <c r="G43" s="394" t="s">
        <v>992</v>
      </c>
      <c r="H43" s="394"/>
      <c r="I43" s="394"/>
      <c r="J43" s="394"/>
      <c r="K43" s="265"/>
    </row>
    <row r="44" spans="2:11" s="1" customFormat="1" ht="15" customHeight="1">
      <c r="B44" s="268"/>
      <c r="C44" s="269"/>
      <c r="D44" s="267"/>
      <c r="E44" s="270" t="s">
        <v>993</v>
      </c>
      <c r="F44" s="267"/>
      <c r="G44" s="394" t="s">
        <v>994</v>
      </c>
      <c r="H44" s="394"/>
      <c r="I44" s="394"/>
      <c r="J44" s="394"/>
      <c r="K44" s="265"/>
    </row>
    <row r="45" spans="2:11" s="1" customFormat="1" ht="15" customHeight="1">
      <c r="B45" s="268"/>
      <c r="C45" s="269"/>
      <c r="D45" s="267"/>
      <c r="E45" s="270" t="s">
        <v>125</v>
      </c>
      <c r="F45" s="267"/>
      <c r="G45" s="394" t="s">
        <v>995</v>
      </c>
      <c r="H45" s="394"/>
      <c r="I45" s="394"/>
      <c r="J45" s="394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394" t="s">
        <v>996</v>
      </c>
      <c r="E47" s="394"/>
      <c r="F47" s="394"/>
      <c r="G47" s="394"/>
      <c r="H47" s="394"/>
      <c r="I47" s="394"/>
      <c r="J47" s="394"/>
      <c r="K47" s="265"/>
    </row>
    <row r="48" spans="2:11" s="1" customFormat="1" ht="15" customHeight="1">
      <c r="B48" s="268"/>
      <c r="C48" s="269"/>
      <c r="D48" s="269"/>
      <c r="E48" s="394" t="s">
        <v>997</v>
      </c>
      <c r="F48" s="394"/>
      <c r="G48" s="394"/>
      <c r="H48" s="394"/>
      <c r="I48" s="394"/>
      <c r="J48" s="394"/>
      <c r="K48" s="265"/>
    </row>
    <row r="49" spans="2:11" s="1" customFormat="1" ht="15" customHeight="1">
      <c r="B49" s="268"/>
      <c r="C49" s="269"/>
      <c r="D49" s="269"/>
      <c r="E49" s="394" t="s">
        <v>998</v>
      </c>
      <c r="F49" s="394"/>
      <c r="G49" s="394"/>
      <c r="H49" s="394"/>
      <c r="I49" s="394"/>
      <c r="J49" s="394"/>
      <c r="K49" s="265"/>
    </row>
    <row r="50" spans="2:11" s="1" customFormat="1" ht="15" customHeight="1">
      <c r="B50" s="268"/>
      <c r="C50" s="269"/>
      <c r="D50" s="269"/>
      <c r="E50" s="394" t="s">
        <v>999</v>
      </c>
      <c r="F50" s="394"/>
      <c r="G50" s="394"/>
      <c r="H50" s="394"/>
      <c r="I50" s="394"/>
      <c r="J50" s="394"/>
      <c r="K50" s="265"/>
    </row>
    <row r="51" spans="2:11" s="1" customFormat="1" ht="15" customHeight="1">
      <c r="B51" s="268"/>
      <c r="C51" s="269"/>
      <c r="D51" s="394" t="s">
        <v>1000</v>
      </c>
      <c r="E51" s="394"/>
      <c r="F51" s="394"/>
      <c r="G51" s="394"/>
      <c r="H51" s="394"/>
      <c r="I51" s="394"/>
      <c r="J51" s="394"/>
      <c r="K51" s="265"/>
    </row>
    <row r="52" spans="2:11" s="1" customFormat="1" ht="25.5" customHeight="1">
      <c r="B52" s="264"/>
      <c r="C52" s="395" t="s">
        <v>1001</v>
      </c>
      <c r="D52" s="395"/>
      <c r="E52" s="395"/>
      <c r="F52" s="395"/>
      <c r="G52" s="395"/>
      <c r="H52" s="395"/>
      <c r="I52" s="395"/>
      <c r="J52" s="395"/>
      <c r="K52" s="265"/>
    </row>
    <row r="53" spans="2:11" s="1" customFormat="1" ht="5.25" customHeight="1">
      <c r="B53" s="264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4"/>
      <c r="C54" s="394" t="s">
        <v>1002</v>
      </c>
      <c r="D54" s="394"/>
      <c r="E54" s="394"/>
      <c r="F54" s="394"/>
      <c r="G54" s="394"/>
      <c r="H54" s="394"/>
      <c r="I54" s="394"/>
      <c r="J54" s="394"/>
      <c r="K54" s="265"/>
    </row>
    <row r="55" spans="2:11" s="1" customFormat="1" ht="15" customHeight="1">
      <c r="B55" s="264"/>
      <c r="C55" s="394" t="s">
        <v>1003</v>
      </c>
      <c r="D55" s="394"/>
      <c r="E55" s="394"/>
      <c r="F55" s="394"/>
      <c r="G55" s="394"/>
      <c r="H55" s="394"/>
      <c r="I55" s="394"/>
      <c r="J55" s="394"/>
      <c r="K55" s="265"/>
    </row>
    <row r="56" spans="2:11" s="1" customFormat="1" ht="12.75" customHeight="1">
      <c r="B56" s="264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4"/>
      <c r="C57" s="394" t="s">
        <v>1004</v>
      </c>
      <c r="D57" s="394"/>
      <c r="E57" s="394"/>
      <c r="F57" s="394"/>
      <c r="G57" s="394"/>
      <c r="H57" s="394"/>
      <c r="I57" s="394"/>
      <c r="J57" s="394"/>
      <c r="K57" s="265"/>
    </row>
    <row r="58" spans="2:11" s="1" customFormat="1" ht="15" customHeight="1">
      <c r="B58" s="264"/>
      <c r="C58" s="269"/>
      <c r="D58" s="394" t="s">
        <v>1005</v>
      </c>
      <c r="E58" s="394"/>
      <c r="F58" s="394"/>
      <c r="G58" s="394"/>
      <c r="H58" s="394"/>
      <c r="I58" s="394"/>
      <c r="J58" s="394"/>
      <c r="K58" s="265"/>
    </row>
    <row r="59" spans="2:11" s="1" customFormat="1" ht="15" customHeight="1">
      <c r="B59" s="264"/>
      <c r="C59" s="269"/>
      <c r="D59" s="394" t="s">
        <v>1006</v>
      </c>
      <c r="E59" s="394"/>
      <c r="F59" s="394"/>
      <c r="G59" s="394"/>
      <c r="H59" s="394"/>
      <c r="I59" s="394"/>
      <c r="J59" s="394"/>
      <c r="K59" s="265"/>
    </row>
    <row r="60" spans="2:11" s="1" customFormat="1" ht="15" customHeight="1">
      <c r="B60" s="264"/>
      <c r="C60" s="269"/>
      <c r="D60" s="394" t="s">
        <v>1007</v>
      </c>
      <c r="E60" s="394"/>
      <c r="F60" s="394"/>
      <c r="G60" s="394"/>
      <c r="H60" s="394"/>
      <c r="I60" s="394"/>
      <c r="J60" s="394"/>
      <c r="K60" s="265"/>
    </row>
    <row r="61" spans="2:11" s="1" customFormat="1" ht="15" customHeight="1">
      <c r="B61" s="264"/>
      <c r="C61" s="269"/>
      <c r="D61" s="394" t="s">
        <v>1008</v>
      </c>
      <c r="E61" s="394"/>
      <c r="F61" s="394"/>
      <c r="G61" s="394"/>
      <c r="H61" s="394"/>
      <c r="I61" s="394"/>
      <c r="J61" s="394"/>
      <c r="K61" s="265"/>
    </row>
    <row r="62" spans="2:11" s="1" customFormat="1" ht="15" customHeight="1">
      <c r="B62" s="264"/>
      <c r="C62" s="269"/>
      <c r="D62" s="396" t="s">
        <v>1009</v>
      </c>
      <c r="E62" s="396"/>
      <c r="F62" s="396"/>
      <c r="G62" s="396"/>
      <c r="H62" s="396"/>
      <c r="I62" s="396"/>
      <c r="J62" s="396"/>
      <c r="K62" s="265"/>
    </row>
    <row r="63" spans="2:11" s="1" customFormat="1" ht="15" customHeight="1">
      <c r="B63" s="264"/>
      <c r="C63" s="269"/>
      <c r="D63" s="394" t="s">
        <v>1010</v>
      </c>
      <c r="E63" s="394"/>
      <c r="F63" s="394"/>
      <c r="G63" s="394"/>
      <c r="H63" s="394"/>
      <c r="I63" s="394"/>
      <c r="J63" s="394"/>
      <c r="K63" s="265"/>
    </row>
    <row r="64" spans="2:11" s="1" customFormat="1" ht="12.75" customHeight="1">
      <c r="B64" s="264"/>
      <c r="C64" s="269"/>
      <c r="D64" s="269"/>
      <c r="E64" s="272"/>
      <c r="F64" s="269"/>
      <c r="G64" s="269"/>
      <c r="H64" s="269"/>
      <c r="I64" s="269"/>
      <c r="J64" s="269"/>
      <c r="K64" s="265"/>
    </row>
    <row r="65" spans="2:11" s="1" customFormat="1" ht="15" customHeight="1">
      <c r="B65" s="264"/>
      <c r="C65" s="269"/>
      <c r="D65" s="394" t="s">
        <v>1011</v>
      </c>
      <c r="E65" s="394"/>
      <c r="F65" s="394"/>
      <c r="G65" s="394"/>
      <c r="H65" s="394"/>
      <c r="I65" s="394"/>
      <c r="J65" s="394"/>
      <c r="K65" s="265"/>
    </row>
    <row r="66" spans="2:11" s="1" customFormat="1" ht="15" customHeight="1">
      <c r="B66" s="264"/>
      <c r="C66" s="269"/>
      <c r="D66" s="396" t="s">
        <v>1012</v>
      </c>
      <c r="E66" s="396"/>
      <c r="F66" s="396"/>
      <c r="G66" s="396"/>
      <c r="H66" s="396"/>
      <c r="I66" s="396"/>
      <c r="J66" s="396"/>
      <c r="K66" s="265"/>
    </row>
    <row r="67" spans="2:11" s="1" customFormat="1" ht="15" customHeight="1">
      <c r="B67" s="264"/>
      <c r="C67" s="269"/>
      <c r="D67" s="394" t="s">
        <v>1013</v>
      </c>
      <c r="E67" s="394"/>
      <c r="F67" s="394"/>
      <c r="G67" s="394"/>
      <c r="H67" s="394"/>
      <c r="I67" s="394"/>
      <c r="J67" s="394"/>
      <c r="K67" s="265"/>
    </row>
    <row r="68" spans="2:11" s="1" customFormat="1" ht="15" customHeight="1">
      <c r="B68" s="264"/>
      <c r="C68" s="269"/>
      <c r="D68" s="394" t="s">
        <v>1014</v>
      </c>
      <c r="E68" s="394"/>
      <c r="F68" s="394"/>
      <c r="G68" s="394"/>
      <c r="H68" s="394"/>
      <c r="I68" s="394"/>
      <c r="J68" s="394"/>
      <c r="K68" s="265"/>
    </row>
    <row r="69" spans="2:11" s="1" customFormat="1" ht="15" customHeight="1">
      <c r="B69" s="264"/>
      <c r="C69" s="269"/>
      <c r="D69" s="394" t="s">
        <v>1015</v>
      </c>
      <c r="E69" s="394"/>
      <c r="F69" s="394"/>
      <c r="G69" s="394"/>
      <c r="H69" s="394"/>
      <c r="I69" s="394"/>
      <c r="J69" s="394"/>
      <c r="K69" s="265"/>
    </row>
    <row r="70" spans="2:11" s="1" customFormat="1" ht="15" customHeight="1">
      <c r="B70" s="264"/>
      <c r="C70" s="269"/>
      <c r="D70" s="394" t="s">
        <v>1016</v>
      </c>
      <c r="E70" s="394"/>
      <c r="F70" s="394"/>
      <c r="G70" s="394"/>
      <c r="H70" s="394"/>
      <c r="I70" s="394"/>
      <c r="J70" s="394"/>
      <c r="K70" s="265"/>
    </row>
    <row r="71" spans="2:11" s="1" customFormat="1" ht="12.75" customHeight="1">
      <c r="B71" s="273"/>
      <c r="C71" s="274"/>
      <c r="D71" s="274"/>
      <c r="E71" s="274"/>
      <c r="F71" s="274"/>
      <c r="G71" s="274"/>
      <c r="H71" s="274"/>
      <c r="I71" s="274"/>
      <c r="J71" s="274"/>
      <c r="K71" s="275"/>
    </row>
    <row r="72" spans="2:11" s="1" customFormat="1" ht="18.75" customHeight="1">
      <c r="B72" s="276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s="1" customFormat="1" ht="18.75" customHeight="1">
      <c r="B73" s="277"/>
      <c r="C73" s="277"/>
      <c r="D73" s="277"/>
      <c r="E73" s="277"/>
      <c r="F73" s="277"/>
      <c r="G73" s="277"/>
      <c r="H73" s="277"/>
      <c r="I73" s="277"/>
      <c r="J73" s="277"/>
      <c r="K73" s="277"/>
    </row>
    <row r="74" spans="2:11" s="1" customFormat="1" ht="7.5" customHeight="1">
      <c r="B74" s="278"/>
      <c r="C74" s="279"/>
      <c r="D74" s="279"/>
      <c r="E74" s="279"/>
      <c r="F74" s="279"/>
      <c r="G74" s="279"/>
      <c r="H74" s="279"/>
      <c r="I74" s="279"/>
      <c r="J74" s="279"/>
      <c r="K74" s="280"/>
    </row>
    <row r="75" spans="2:11" s="1" customFormat="1" ht="45" customHeight="1">
      <c r="B75" s="281"/>
      <c r="C75" s="389" t="s">
        <v>1017</v>
      </c>
      <c r="D75" s="389"/>
      <c r="E75" s="389"/>
      <c r="F75" s="389"/>
      <c r="G75" s="389"/>
      <c r="H75" s="389"/>
      <c r="I75" s="389"/>
      <c r="J75" s="389"/>
      <c r="K75" s="282"/>
    </row>
    <row r="76" spans="2:11" s="1" customFormat="1" ht="17.25" customHeight="1">
      <c r="B76" s="281"/>
      <c r="C76" s="283" t="s">
        <v>1018</v>
      </c>
      <c r="D76" s="283"/>
      <c r="E76" s="283"/>
      <c r="F76" s="283" t="s">
        <v>1019</v>
      </c>
      <c r="G76" s="284"/>
      <c r="H76" s="283" t="s">
        <v>53</v>
      </c>
      <c r="I76" s="283" t="s">
        <v>56</v>
      </c>
      <c r="J76" s="283" t="s">
        <v>1020</v>
      </c>
      <c r="K76" s="282"/>
    </row>
    <row r="77" spans="2:11" s="1" customFormat="1" ht="17.25" customHeight="1">
      <c r="B77" s="281"/>
      <c r="C77" s="285" t="s">
        <v>1021</v>
      </c>
      <c r="D77" s="285"/>
      <c r="E77" s="285"/>
      <c r="F77" s="286" t="s">
        <v>1022</v>
      </c>
      <c r="G77" s="287"/>
      <c r="H77" s="285"/>
      <c r="I77" s="285"/>
      <c r="J77" s="285" t="s">
        <v>1023</v>
      </c>
      <c r="K77" s="282"/>
    </row>
    <row r="78" spans="2:11" s="1" customFormat="1" ht="5.25" customHeight="1">
      <c r="B78" s="281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1"/>
      <c r="C79" s="270" t="s">
        <v>52</v>
      </c>
      <c r="D79" s="290"/>
      <c r="E79" s="290"/>
      <c r="F79" s="291" t="s">
        <v>1024</v>
      </c>
      <c r="G79" s="292"/>
      <c r="H79" s="270" t="s">
        <v>1025</v>
      </c>
      <c r="I79" s="270" t="s">
        <v>1026</v>
      </c>
      <c r="J79" s="270">
        <v>20</v>
      </c>
      <c r="K79" s="282"/>
    </row>
    <row r="80" spans="2:11" s="1" customFormat="1" ht="15" customHeight="1">
      <c r="B80" s="281"/>
      <c r="C80" s="270" t="s">
        <v>1027</v>
      </c>
      <c r="D80" s="270"/>
      <c r="E80" s="270"/>
      <c r="F80" s="291" t="s">
        <v>1024</v>
      </c>
      <c r="G80" s="292"/>
      <c r="H80" s="270" t="s">
        <v>1028</v>
      </c>
      <c r="I80" s="270" t="s">
        <v>1026</v>
      </c>
      <c r="J80" s="270">
        <v>120</v>
      </c>
      <c r="K80" s="282"/>
    </row>
    <row r="81" spans="2:11" s="1" customFormat="1" ht="15" customHeight="1">
      <c r="B81" s="293"/>
      <c r="C81" s="270" t="s">
        <v>1029</v>
      </c>
      <c r="D81" s="270"/>
      <c r="E81" s="270"/>
      <c r="F81" s="291" t="s">
        <v>1030</v>
      </c>
      <c r="G81" s="292"/>
      <c r="H81" s="270" t="s">
        <v>1031</v>
      </c>
      <c r="I81" s="270" t="s">
        <v>1026</v>
      </c>
      <c r="J81" s="270">
        <v>50</v>
      </c>
      <c r="K81" s="282"/>
    </row>
    <row r="82" spans="2:11" s="1" customFormat="1" ht="15" customHeight="1">
      <c r="B82" s="293"/>
      <c r="C82" s="270" t="s">
        <v>1032</v>
      </c>
      <c r="D82" s="270"/>
      <c r="E82" s="270"/>
      <c r="F82" s="291" t="s">
        <v>1024</v>
      </c>
      <c r="G82" s="292"/>
      <c r="H82" s="270" t="s">
        <v>1033</v>
      </c>
      <c r="I82" s="270" t="s">
        <v>1034</v>
      </c>
      <c r="J82" s="270"/>
      <c r="K82" s="282"/>
    </row>
    <row r="83" spans="2:11" s="1" customFormat="1" ht="15" customHeight="1">
      <c r="B83" s="293"/>
      <c r="C83" s="294" t="s">
        <v>1035</v>
      </c>
      <c r="D83" s="294"/>
      <c r="E83" s="294"/>
      <c r="F83" s="295" t="s">
        <v>1030</v>
      </c>
      <c r="G83" s="294"/>
      <c r="H83" s="294" t="s">
        <v>1036</v>
      </c>
      <c r="I83" s="294" t="s">
        <v>1026</v>
      </c>
      <c r="J83" s="294">
        <v>15</v>
      </c>
      <c r="K83" s="282"/>
    </row>
    <row r="84" spans="2:11" s="1" customFormat="1" ht="15" customHeight="1">
      <c r="B84" s="293"/>
      <c r="C84" s="294" t="s">
        <v>1037</v>
      </c>
      <c r="D84" s="294"/>
      <c r="E84" s="294"/>
      <c r="F84" s="295" t="s">
        <v>1030</v>
      </c>
      <c r="G84" s="294"/>
      <c r="H84" s="294" t="s">
        <v>1038</v>
      </c>
      <c r="I84" s="294" t="s">
        <v>1026</v>
      </c>
      <c r="J84" s="294">
        <v>15</v>
      </c>
      <c r="K84" s="282"/>
    </row>
    <row r="85" spans="2:11" s="1" customFormat="1" ht="15" customHeight="1">
      <c r="B85" s="293"/>
      <c r="C85" s="294" t="s">
        <v>1039</v>
      </c>
      <c r="D85" s="294"/>
      <c r="E85" s="294"/>
      <c r="F85" s="295" t="s">
        <v>1030</v>
      </c>
      <c r="G85" s="294"/>
      <c r="H85" s="294" t="s">
        <v>1040</v>
      </c>
      <c r="I85" s="294" t="s">
        <v>1026</v>
      </c>
      <c r="J85" s="294">
        <v>20</v>
      </c>
      <c r="K85" s="282"/>
    </row>
    <row r="86" spans="2:11" s="1" customFormat="1" ht="15" customHeight="1">
      <c r="B86" s="293"/>
      <c r="C86" s="294" t="s">
        <v>1041</v>
      </c>
      <c r="D86" s="294"/>
      <c r="E86" s="294"/>
      <c r="F86" s="295" t="s">
        <v>1030</v>
      </c>
      <c r="G86" s="294"/>
      <c r="H86" s="294" t="s">
        <v>1042</v>
      </c>
      <c r="I86" s="294" t="s">
        <v>1026</v>
      </c>
      <c r="J86" s="294">
        <v>20</v>
      </c>
      <c r="K86" s="282"/>
    </row>
    <row r="87" spans="2:11" s="1" customFormat="1" ht="15" customHeight="1">
      <c r="B87" s="293"/>
      <c r="C87" s="270" t="s">
        <v>1043</v>
      </c>
      <c r="D87" s="270"/>
      <c r="E87" s="270"/>
      <c r="F87" s="291" t="s">
        <v>1030</v>
      </c>
      <c r="G87" s="292"/>
      <c r="H87" s="270" t="s">
        <v>1044</v>
      </c>
      <c r="I87" s="270" t="s">
        <v>1026</v>
      </c>
      <c r="J87" s="270">
        <v>50</v>
      </c>
      <c r="K87" s="282"/>
    </row>
    <row r="88" spans="2:11" s="1" customFormat="1" ht="15" customHeight="1">
      <c r="B88" s="293"/>
      <c r="C88" s="270" t="s">
        <v>1045</v>
      </c>
      <c r="D88" s="270"/>
      <c r="E88" s="270"/>
      <c r="F88" s="291" t="s">
        <v>1030</v>
      </c>
      <c r="G88" s="292"/>
      <c r="H88" s="270" t="s">
        <v>1046</v>
      </c>
      <c r="I88" s="270" t="s">
        <v>1026</v>
      </c>
      <c r="J88" s="270">
        <v>20</v>
      </c>
      <c r="K88" s="282"/>
    </row>
    <row r="89" spans="2:11" s="1" customFormat="1" ht="15" customHeight="1">
      <c r="B89" s="293"/>
      <c r="C89" s="270" t="s">
        <v>1047</v>
      </c>
      <c r="D89" s="270"/>
      <c r="E89" s="270"/>
      <c r="F89" s="291" t="s">
        <v>1030</v>
      </c>
      <c r="G89" s="292"/>
      <c r="H89" s="270" t="s">
        <v>1048</v>
      </c>
      <c r="I89" s="270" t="s">
        <v>1026</v>
      </c>
      <c r="J89" s="270">
        <v>20</v>
      </c>
      <c r="K89" s="282"/>
    </row>
    <row r="90" spans="2:11" s="1" customFormat="1" ht="15" customHeight="1">
      <c r="B90" s="293"/>
      <c r="C90" s="270" t="s">
        <v>1049</v>
      </c>
      <c r="D90" s="270"/>
      <c r="E90" s="270"/>
      <c r="F90" s="291" t="s">
        <v>1030</v>
      </c>
      <c r="G90" s="292"/>
      <c r="H90" s="270" t="s">
        <v>1050</v>
      </c>
      <c r="I90" s="270" t="s">
        <v>1026</v>
      </c>
      <c r="J90" s="270">
        <v>50</v>
      </c>
      <c r="K90" s="282"/>
    </row>
    <row r="91" spans="2:11" s="1" customFormat="1" ht="15" customHeight="1">
      <c r="B91" s="293"/>
      <c r="C91" s="270" t="s">
        <v>1051</v>
      </c>
      <c r="D91" s="270"/>
      <c r="E91" s="270"/>
      <c r="F91" s="291" t="s">
        <v>1030</v>
      </c>
      <c r="G91" s="292"/>
      <c r="H91" s="270" t="s">
        <v>1051</v>
      </c>
      <c r="I91" s="270" t="s">
        <v>1026</v>
      </c>
      <c r="J91" s="270">
        <v>50</v>
      </c>
      <c r="K91" s="282"/>
    </row>
    <row r="92" spans="2:11" s="1" customFormat="1" ht="15" customHeight="1">
      <c r="B92" s="293"/>
      <c r="C92" s="270" t="s">
        <v>1052</v>
      </c>
      <c r="D92" s="270"/>
      <c r="E92" s="270"/>
      <c r="F92" s="291" t="s">
        <v>1030</v>
      </c>
      <c r="G92" s="292"/>
      <c r="H92" s="270" t="s">
        <v>1053</v>
      </c>
      <c r="I92" s="270" t="s">
        <v>1026</v>
      </c>
      <c r="J92" s="270">
        <v>255</v>
      </c>
      <c r="K92" s="282"/>
    </row>
    <row r="93" spans="2:11" s="1" customFormat="1" ht="15" customHeight="1">
      <c r="B93" s="293"/>
      <c r="C93" s="270" t="s">
        <v>1054</v>
      </c>
      <c r="D93" s="270"/>
      <c r="E93" s="270"/>
      <c r="F93" s="291" t="s">
        <v>1024</v>
      </c>
      <c r="G93" s="292"/>
      <c r="H93" s="270" t="s">
        <v>1055</v>
      </c>
      <c r="I93" s="270" t="s">
        <v>1056</v>
      </c>
      <c r="J93" s="270"/>
      <c r="K93" s="282"/>
    </row>
    <row r="94" spans="2:11" s="1" customFormat="1" ht="15" customHeight="1">
      <c r="B94" s="293"/>
      <c r="C94" s="270" t="s">
        <v>1057</v>
      </c>
      <c r="D94" s="270"/>
      <c r="E94" s="270"/>
      <c r="F94" s="291" t="s">
        <v>1024</v>
      </c>
      <c r="G94" s="292"/>
      <c r="H94" s="270" t="s">
        <v>1058</v>
      </c>
      <c r="I94" s="270" t="s">
        <v>1059</v>
      </c>
      <c r="J94" s="270"/>
      <c r="K94" s="282"/>
    </row>
    <row r="95" spans="2:11" s="1" customFormat="1" ht="15" customHeight="1">
      <c r="B95" s="293"/>
      <c r="C95" s="270" t="s">
        <v>1060</v>
      </c>
      <c r="D95" s="270"/>
      <c r="E95" s="270"/>
      <c r="F95" s="291" t="s">
        <v>1024</v>
      </c>
      <c r="G95" s="292"/>
      <c r="H95" s="270" t="s">
        <v>1060</v>
      </c>
      <c r="I95" s="270" t="s">
        <v>1059</v>
      </c>
      <c r="J95" s="270"/>
      <c r="K95" s="282"/>
    </row>
    <row r="96" spans="2:11" s="1" customFormat="1" ht="15" customHeight="1">
      <c r="B96" s="293"/>
      <c r="C96" s="270" t="s">
        <v>37</v>
      </c>
      <c r="D96" s="270"/>
      <c r="E96" s="270"/>
      <c r="F96" s="291" t="s">
        <v>1024</v>
      </c>
      <c r="G96" s="292"/>
      <c r="H96" s="270" t="s">
        <v>1061</v>
      </c>
      <c r="I96" s="270" t="s">
        <v>1059</v>
      </c>
      <c r="J96" s="270"/>
      <c r="K96" s="282"/>
    </row>
    <row r="97" spans="2:11" s="1" customFormat="1" ht="15" customHeight="1">
      <c r="B97" s="293"/>
      <c r="C97" s="270" t="s">
        <v>47</v>
      </c>
      <c r="D97" s="270"/>
      <c r="E97" s="270"/>
      <c r="F97" s="291" t="s">
        <v>1024</v>
      </c>
      <c r="G97" s="292"/>
      <c r="H97" s="270" t="s">
        <v>1062</v>
      </c>
      <c r="I97" s="270" t="s">
        <v>1059</v>
      </c>
      <c r="J97" s="270"/>
      <c r="K97" s="282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</row>
    <row r="101" spans="2:11" s="1" customFormat="1" ht="7.5" customHeight="1">
      <c r="B101" s="278"/>
      <c r="C101" s="279"/>
      <c r="D101" s="279"/>
      <c r="E101" s="279"/>
      <c r="F101" s="279"/>
      <c r="G101" s="279"/>
      <c r="H101" s="279"/>
      <c r="I101" s="279"/>
      <c r="J101" s="279"/>
      <c r="K101" s="280"/>
    </row>
    <row r="102" spans="2:11" s="1" customFormat="1" ht="45" customHeight="1">
      <c r="B102" s="281"/>
      <c r="C102" s="389" t="s">
        <v>1063</v>
      </c>
      <c r="D102" s="389"/>
      <c r="E102" s="389"/>
      <c r="F102" s="389"/>
      <c r="G102" s="389"/>
      <c r="H102" s="389"/>
      <c r="I102" s="389"/>
      <c r="J102" s="389"/>
      <c r="K102" s="282"/>
    </row>
    <row r="103" spans="2:11" s="1" customFormat="1" ht="17.25" customHeight="1">
      <c r="B103" s="281"/>
      <c r="C103" s="283" t="s">
        <v>1018</v>
      </c>
      <c r="D103" s="283"/>
      <c r="E103" s="283"/>
      <c r="F103" s="283" t="s">
        <v>1019</v>
      </c>
      <c r="G103" s="284"/>
      <c r="H103" s="283" t="s">
        <v>53</v>
      </c>
      <c r="I103" s="283" t="s">
        <v>56</v>
      </c>
      <c r="J103" s="283" t="s">
        <v>1020</v>
      </c>
      <c r="K103" s="282"/>
    </row>
    <row r="104" spans="2:11" s="1" customFormat="1" ht="17.25" customHeight="1">
      <c r="B104" s="281"/>
      <c r="C104" s="285" t="s">
        <v>1021</v>
      </c>
      <c r="D104" s="285"/>
      <c r="E104" s="285"/>
      <c r="F104" s="286" t="s">
        <v>1022</v>
      </c>
      <c r="G104" s="287"/>
      <c r="H104" s="285"/>
      <c r="I104" s="285"/>
      <c r="J104" s="285" t="s">
        <v>1023</v>
      </c>
      <c r="K104" s="282"/>
    </row>
    <row r="105" spans="2:11" s="1" customFormat="1" ht="5.25" customHeight="1">
      <c r="B105" s="281"/>
      <c r="C105" s="283"/>
      <c r="D105" s="283"/>
      <c r="E105" s="283"/>
      <c r="F105" s="283"/>
      <c r="G105" s="301"/>
      <c r="H105" s="283"/>
      <c r="I105" s="283"/>
      <c r="J105" s="283"/>
      <c r="K105" s="282"/>
    </row>
    <row r="106" spans="2:11" s="1" customFormat="1" ht="15" customHeight="1">
      <c r="B106" s="281"/>
      <c r="C106" s="270" t="s">
        <v>52</v>
      </c>
      <c r="D106" s="290"/>
      <c r="E106" s="290"/>
      <c r="F106" s="291" t="s">
        <v>1024</v>
      </c>
      <c r="G106" s="270"/>
      <c r="H106" s="270" t="s">
        <v>1064</v>
      </c>
      <c r="I106" s="270" t="s">
        <v>1026</v>
      </c>
      <c r="J106" s="270">
        <v>20</v>
      </c>
      <c r="K106" s="282"/>
    </row>
    <row r="107" spans="2:11" s="1" customFormat="1" ht="15" customHeight="1">
      <c r="B107" s="281"/>
      <c r="C107" s="270" t="s">
        <v>1027</v>
      </c>
      <c r="D107" s="270"/>
      <c r="E107" s="270"/>
      <c r="F107" s="291" t="s">
        <v>1024</v>
      </c>
      <c r="G107" s="270"/>
      <c r="H107" s="270" t="s">
        <v>1064</v>
      </c>
      <c r="I107" s="270" t="s">
        <v>1026</v>
      </c>
      <c r="J107" s="270">
        <v>120</v>
      </c>
      <c r="K107" s="282"/>
    </row>
    <row r="108" spans="2:11" s="1" customFormat="1" ht="15" customHeight="1">
      <c r="B108" s="293"/>
      <c r="C108" s="270" t="s">
        <v>1029</v>
      </c>
      <c r="D108" s="270"/>
      <c r="E108" s="270"/>
      <c r="F108" s="291" t="s">
        <v>1030</v>
      </c>
      <c r="G108" s="270"/>
      <c r="H108" s="270" t="s">
        <v>1064</v>
      </c>
      <c r="I108" s="270" t="s">
        <v>1026</v>
      </c>
      <c r="J108" s="270">
        <v>50</v>
      </c>
      <c r="K108" s="282"/>
    </row>
    <row r="109" spans="2:11" s="1" customFormat="1" ht="15" customHeight="1">
      <c r="B109" s="293"/>
      <c r="C109" s="270" t="s">
        <v>1032</v>
      </c>
      <c r="D109" s="270"/>
      <c r="E109" s="270"/>
      <c r="F109" s="291" t="s">
        <v>1024</v>
      </c>
      <c r="G109" s="270"/>
      <c r="H109" s="270" t="s">
        <v>1064</v>
      </c>
      <c r="I109" s="270" t="s">
        <v>1034</v>
      </c>
      <c r="J109" s="270"/>
      <c r="K109" s="282"/>
    </row>
    <row r="110" spans="2:11" s="1" customFormat="1" ht="15" customHeight="1">
      <c r="B110" s="293"/>
      <c r="C110" s="270" t="s">
        <v>1043</v>
      </c>
      <c r="D110" s="270"/>
      <c r="E110" s="270"/>
      <c r="F110" s="291" t="s">
        <v>1030</v>
      </c>
      <c r="G110" s="270"/>
      <c r="H110" s="270" t="s">
        <v>1064</v>
      </c>
      <c r="I110" s="270" t="s">
        <v>1026</v>
      </c>
      <c r="J110" s="270">
        <v>50</v>
      </c>
      <c r="K110" s="282"/>
    </row>
    <row r="111" spans="2:11" s="1" customFormat="1" ht="15" customHeight="1">
      <c r="B111" s="293"/>
      <c r="C111" s="270" t="s">
        <v>1051</v>
      </c>
      <c r="D111" s="270"/>
      <c r="E111" s="270"/>
      <c r="F111" s="291" t="s">
        <v>1030</v>
      </c>
      <c r="G111" s="270"/>
      <c r="H111" s="270" t="s">
        <v>1064</v>
      </c>
      <c r="I111" s="270" t="s">
        <v>1026</v>
      </c>
      <c r="J111" s="270">
        <v>50</v>
      </c>
      <c r="K111" s="282"/>
    </row>
    <row r="112" spans="2:11" s="1" customFormat="1" ht="15" customHeight="1">
      <c r="B112" s="293"/>
      <c r="C112" s="270" t="s">
        <v>1049</v>
      </c>
      <c r="D112" s="270"/>
      <c r="E112" s="270"/>
      <c r="F112" s="291" t="s">
        <v>1030</v>
      </c>
      <c r="G112" s="270"/>
      <c r="H112" s="270" t="s">
        <v>1064</v>
      </c>
      <c r="I112" s="270" t="s">
        <v>1026</v>
      </c>
      <c r="J112" s="270">
        <v>50</v>
      </c>
      <c r="K112" s="282"/>
    </row>
    <row r="113" spans="2:11" s="1" customFormat="1" ht="15" customHeight="1">
      <c r="B113" s="293"/>
      <c r="C113" s="270" t="s">
        <v>52</v>
      </c>
      <c r="D113" s="270"/>
      <c r="E113" s="270"/>
      <c r="F113" s="291" t="s">
        <v>1024</v>
      </c>
      <c r="G113" s="270"/>
      <c r="H113" s="270" t="s">
        <v>1065</v>
      </c>
      <c r="I113" s="270" t="s">
        <v>1026</v>
      </c>
      <c r="J113" s="270">
        <v>20</v>
      </c>
      <c r="K113" s="282"/>
    </row>
    <row r="114" spans="2:11" s="1" customFormat="1" ht="15" customHeight="1">
      <c r="B114" s="293"/>
      <c r="C114" s="270" t="s">
        <v>1066</v>
      </c>
      <c r="D114" s="270"/>
      <c r="E114" s="270"/>
      <c r="F114" s="291" t="s">
        <v>1024</v>
      </c>
      <c r="G114" s="270"/>
      <c r="H114" s="270" t="s">
        <v>1067</v>
      </c>
      <c r="I114" s="270" t="s">
        <v>1026</v>
      </c>
      <c r="J114" s="270">
        <v>120</v>
      </c>
      <c r="K114" s="282"/>
    </row>
    <row r="115" spans="2:11" s="1" customFormat="1" ht="15" customHeight="1">
      <c r="B115" s="293"/>
      <c r="C115" s="270" t="s">
        <v>37</v>
      </c>
      <c r="D115" s="270"/>
      <c r="E115" s="270"/>
      <c r="F115" s="291" t="s">
        <v>1024</v>
      </c>
      <c r="G115" s="270"/>
      <c r="H115" s="270" t="s">
        <v>1068</v>
      </c>
      <c r="I115" s="270" t="s">
        <v>1059</v>
      </c>
      <c r="J115" s="270"/>
      <c r="K115" s="282"/>
    </row>
    <row r="116" spans="2:11" s="1" customFormat="1" ht="15" customHeight="1">
      <c r="B116" s="293"/>
      <c r="C116" s="270" t="s">
        <v>47</v>
      </c>
      <c r="D116" s="270"/>
      <c r="E116" s="270"/>
      <c r="F116" s="291" t="s">
        <v>1024</v>
      </c>
      <c r="G116" s="270"/>
      <c r="H116" s="270" t="s">
        <v>1069</v>
      </c>
      <c r="I116" s="270" t="s">
        <v>1059</v>
      </c>
      <c r="J116" s="270"/>
      <c r="K116" s="282"/>
    </row>
    <row r="117" spans="2:11" s="1" customFormat="1" ht="15" customHeight="1">
      <c r="B117" s="293"/>
      <c r="C117" s="270" t="s">
        <v>56</v>
      </c>
      <c r="D117" s="270"/>
      <c r="E117" s="270"/>
      <c r="F117" s="291" t="s">
        <v>1024</v>
      </c>
      <c r="G117" s="270"/>
      <c r="H117" s="270" t="s">
        <v>1070</v>
      </c>
      <c r="I117" s="270" t="s">
        <v>1071</v>
      </c>
      <c r="J117" s="270"/>
      <c r="K117" s="282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304"/>
      <c r="D119" s="304"/>
      <c r="E119" s="304"/>
      <c r="F119" s="305"/>
      <c r="G119" s="304"/>
      <c r="H119" s="304"/>
      <c r="I119" s="304"/>
      <c r="J119" s="304"/>
      <c r="K119" s="303"/>
    </row>
    <row r="120" spans="2:11" s="1" customFormat="1" ht="18.75" customHeight="1"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2:1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2:11" s="1" customFormat="1" ht="45" customHeight="1">
      <c r="B122" s="309"/>
      <c r="C122" s="390" t="s">
        <v>1072</v>
      </c>
      <c r="D122" s="390"/>
      <c r="E122" s="390"/>
      <c r="F122" s="390"/>
      <c r="G122" s="390"/>
      <c r="H122" s="390"/>
      <c r="I122" s="390"/>
      <c r="J122" s="390"/>
      <c r="K122" s="310"/>
    </row>
    <row r="123" spans="2:11" s="1" customFormat="1" ht="17.25" customHeight="1">
      <c r="B123" s="311"/>
      <c r="C123" s="283" t="s">
        <v>1018</v>
      </c>
      <c r="D123" s="283"/>
      <c r="E123" s="283"/>
      <c r="F123" s="283" t="s">
        <v>1019</v>
      </c>
      <c r="G123" s="284"/>
      <c r="H123" s="283" t="s">
        <v>53</v>
      </c>
      <c r="I123" s="283" t="s">
        <v>56</v>
      </c>
      <c r="J123" s="283" t="s">
        <v>1020</v>
      </c>
      <c r="K123" s="312"/>
    </row>
    <row r="124" spans="2:11" s="1" customFormat="1" ht="17.25" customHeight="1">
      <c r="B124" s="311"/>
      <c r="C124" s="285" t="s">
        <v>1021</v>
      </c>
      <c r="D124" s="285"/>
      <c r="E124" s="285"/>
      <c r="F124" s="286" t="s">
        <v>1022</v>
      </c>
      <c r="G124" s="287"/>
      <c r="H124" s="285"/>
      <c r="I124" s="285"/>
      <c r="J124" s="285" t="s">
        <v>1023</v>
      </c>
      <c r="K124" s="312"/>
    </row>
    <row r="125" spans="2:11" s="1" customFormat="1" ht="5.25" customHeight="1">
      <c r="B125" s="313"/>
      <c r="C125" s="288"/>
      <c r="D125" s="288"/>
      <c r="E125" s="288"/>
      <c r="F125" s="288"/>
      <c r="G125" s="314"/>
      <c r="H125" s="288"/>
      <c r="I125" s="288"/>
      <c r="J125" s="288"/>
      <c r="K125" s="315"/>
    </row>
    <row r="126" spans="2:11" s="1" customFormat="1" ht="15" customHeight="1">
      <c r="B126" s="313"/>
      <c r="C126" s="270" t="s">
        <v>1027</v>
      </c>
      <c r="D126" s="290"/>
      <c r="E126" s="290"/>
      <c r="F126" s="291" t="s">
        <v>1024</v>
      </c>
      <c r="G126" s="270"/>
      <c r="H126" s="270" t="s">
        <v>1064</v>
      </c>
      <c r="I126" s="270" t="s">
        <v>1026</v>
      </c>
      <c r="J126" s="270">
        <v>120</v>
      </c>
      <c r="K126" s="316"/>
    </row>
    <row r="127" spans="2:11" s="1" customFormat="1" ht="15" customHeight="1">
      <c r="B127" s="313"/>
      <c r="C127" s="270" t="s">
        <v>1073</v>
      </c>
      <c r="D127" s="270"/>
      <c r="E127" s="270"/>
      <c r="F127" s="291" t="s">
        <v>1024</v>
      </c>
      <c r="G127" s="270"/>
      <c r="H127" s="270" t="s">
        <v>1074</v>
      </c>
      <c r="I127" s="270" t="s">
        <v>1026</v>
      </c>
      <c r="J127" s="270" t="s">
        <v>1075</v>
      </c>
      <c r="K127" s="316"/>
    </row>
    <row r="128" spans="2:11" s="1" customFormat="1" ht="15" customHeight="1">
      <c r="B128" s="313"/>
      <c r="C128" s="270" t="s">
        <v>972</v>
      </c>
      <c r="D128" s="270"/>
      <c r="E128" s="270"/>
      <c r="F128" s="291" t="s">
        <v>1024</v>
      </c>
      <c r="G128" s="270"/>
      <c r="H128" s="270" t="s">
        <v>1076</v>
      </c>
      <c r="I128" s="270" t="s">
        <v>1026</v>
      </c>
      <c r="J128" s="270" t="s">
        <v>1075</v>
      </c>
      <c r="K128" s="316"/>
    </row>
    <row r="129" spans="2:11" s="1" customFormat="1" ht="15" customHeight="1">
      <c r="B129" s="313"/>
      <c r="C129" s="270" t="s">
        <v>1035</v>
      </c>
      <c r="D129" s="270"/>
      <c r="E129" s="270"/>
      <c r="F129" s="291" t="s">
        <v>1030</v>
      </c>
      <c r="G129" s="270"/>
      <c r="H129" s="270" t="s">
        <v>1036</v>
      </c>
      <c r="I129" s="270" t="s">
        <v>1026</v>
      </c>
      <c r="J129" s="270">
        <v>15</v>
      </c>
      <c r="K129" s="316"/>
    </row>
    <row r="130" spans="2:11" s="1" customFormat="1" ht="15" customHeight="1">
      <c r="B130" s="313"/>
      <c r="C130" s="294" t="s">
        <v>1037</v>
      </c>
      <c r="D130" s="294"/>
      <c r="E130" s="294"/>
      <c r="F130" s="295" t="s">
        <v>1030</v>
      </c>
      <c r="G130" s="294"/>
      <c r="H130" s="294" t="s">
        <v>1038</v>
      </c>
      <c r="I130" s="294" t="s">
        <v>1026</v>
      </c>
      <c r="J130" s="294">
        <v>15</v>
      </c>
      <c r="K130" s="316"/>
    </row>
    <row r="131" spans="2:11" s="1" customFormat="1" ht="15" customHeight="1">
      <c r="B131" s="313"/>
      <c r="C131" s="294" t="s">
        <v>1039</v>
      </c>
      <c r="D131" s="294"/>
      <c r="E131" s="294"/>
      <c r="F131" s="295" t="s">
        <v>1030</v>
      </c>
      <c r="G131" s="294"/>
      <c r="H131" s="294" t="s">
        <v>1040</v>
      </c>
      <c r="I131" s="294" t="s">
        <v>1026</v>
      </c>
      <c r="J131" s="294">
        <v>20</v>
      </c>
      <c r="K131" s="316"/>
    </row>
    <row r="132" spans="2:11" s="1" customFormat="1" ht="15" customHeight="1">
      <c r="B132" s="313"/>
      <c r="C132" s="294" t="s">
        <v>1041</v>
      </c>
      <c r="D132" s="294"/>
      <c r="E132" s="294"/>
      <c r="F132" s="295" t="s">
        <v>1030</v>
      </c>
      <c r="G132" s="294"/>
      <c r="H132" s="294" t="s">
        <v>1042</v>
      </c>
      <c r="I132" s="294" t="s">
        <v>1026</v>
      </c>
      <c r="J132" s="294">
        <v>20</v>
      </c>
      <c r="K132" s="316"/>
    </row>
    <row r="133" spans="2:11" s="1" customFormat="1" ht="15" customHeight="1">
      <c r="B133" s="313"/>
      <c r="C133" s="270" t="s">
        <v>1029</v>
      </c>
      <c r="D133" s="270"/>
      <c r="E133" s="270"/>
      <c r="F133" s="291" t="s">
        <v>1030</v>
      </c>
      <c r="G133" s="270"/>
      <c r="H133" s="270" t="s">
        <v>1064</v>
      </c>
      <c r="I133" s="270" t="s">
        <v>1026</v>
      </c>
      <c r="J133" s="270">
        <v>50</v>
      </c>
      <c r="K133" s="316"/>
    </row>
    <row r="134" spans="2:11" s="1" customFormat="1" ht="15" customHeight="1">
      <c r="B134" s="313"/>
      <c r="C134" s="270" t="s">
        <v>1043</v>
      </c>
      <c r="D134" s="270"/>
      <c r="E134" s="270"/>
      <c r="F134" s="291" t="s">
        <v>1030</v>
      </c>
      <c r="G134" s="270"/>
      <c r="H134" s="270" t="s">
        <v>1064</v>
      </c>
      <c r="I134" s="270" t="s">
        <v>1026</v>
      </c>
      <c r="J134" s="270">
        <v>50</v>
      </c>
      <c r="K134" s="316"/>
    </row>
    <row r="135" spans="2:11" s="1" customFormat="1" ht="15" customHeight="1">
      <c r="B135" s="313"/>
      <c r="C135" s="270" t="s">
        <v>1049</v>
      </c>
      <c r="D135" s="270"/>
      <c r="E135" s="270"/>
      <c r="F135" s="291" t="s">
        <v>1030</v>
      </c>
      <c r="G135" s="270"/>
      <c r="H135" s="270" t="s">
        <v>1064</v>
      </c>
      <c r="I135" s="270" t="s">
        <v>1026</v>
      </c>
      <c r="J135" s="270">
        <v>50</v>
      </c>
      <c r="K135" s="316"/>
    </row>
    <row r="136" spans="2:11" s="1" customFormat="1" ht="15" customHeight="1">
      <c r="B136" s="313"/>
      <c r="C136" s="270" t="s">
        <v>1051</v>
      </c>
      <c r="D136" s="270"/>
      <c r="E136" s="270"/>
      <c r="F136" s="291" t="s">
        <v>1030</v>
      </c>
      <c r="G136" s="270"/>
      <c r="H136" s="270" t="s">
        <v>1064</v>
      </c>
      <c r="I136" s="270" t="s">
        <v>1026</v>
      </c>
      <c r="J136" s="270">
        <v>50</v>
      </c>
      <c r="K136" s="316"/>
    </row>
    <row r="137" spans="2:11" s="1" customFormat="1" ht="15" customHeight="1">
      <c r="B137" s="313"/>
      <c r="C137" s="270" t="s">
        <v>1052</v>
      </c>
      <c r="D137" s="270"/>
      <c r="E137" s="270"/>
      <c r="F137" s="291" t="s">
        <v>1030</v>
      </c>
      <c r="G137" s="270"/>
      <c r="H137" s="270" t="s">
        <v>1077</v>
      </c>
      <c r="I137" s="270" t="s">
        <v>1026</v>
      </c>
      <c r="J137" s="270">
        <v>255</v>
      </c>
      <c r="K137" s="316"/>
    </row>
    <row r="138" spans="2:11" s="1" customFormat="1" ht="15" customHeight="1">
      <c r="B138" s="313"/>
      <c r="C138" s="270" t="s">
        <v>1054</v>
      </c>
      <c r="D138" s="270"/>
      <c r="E138" s="270"/>
      <c r="F138" s="291" t="s">
        <v>1024</v>
      </c>
      <c r="G138" s="270"/>
      <c r="H138" s="270" t="s">
        <v>1078</v>
      </c>
      <c r="I138" s="270" t="s">
        <v>1056</v>
      </c>
      <c r="J138" s="270"/>
      <c r="K138" s="316"/>
    </row>
    <row r="139" spans="2:11" s="1" customFormat="1" ht="15" customHeight="1">
      <c r="B139" s="313"/>
      <c r="C139" s="270" t="s">
        <v>1057</v>
      </c>
      <c r="D139" s="270"/>
      <c r="E139" s="270"/>
      <c r="F139" s="291" t="s">
        <v>1024</v>
      </c>
      <c r="G139" s="270"/>
      <c r="H139" s="270" t="s">
        <v>1079</v>
      </c>
      <c r="I139" s="270" t="s">
        <v>1059</v>
      </c>
      <c r="J139" s="270"/>
      <c r="K139" s="316"/>
    </row>
    <row r="140" spans="2:11" s="1" customFormat="1" ht="15" customHeight="1">
      <c r="B140" s="313"/>
      <c r="C140" s="270" t="s">
        <v>1060</v>
      </c>
      <c r="D140" s="270"/>
      <c r="E140" s="270"/>
      <c r="F140" s="291" t="s">
        <v>1024</v>
      </c>
      <c r="G140" s="270"/>
      <c r="H140" s="270" t="s">
        <v>1060</v>
      </c>
      <c r="I140" s="270" t="s">
        <v>1059</v>
      </c>
      <c r="J140" s="270"/>
      <c r="K140" s="316"/>
    </row>
    <row r="141" spans="2:11" s="1" customFormat="1" ht="15" customHeight="1">
      <c r="B141" s="313"/>
      <c r="C141" s="270" t="s">
        <v>37</v>
      </c>
      <c r="D141" s="270"/>
      <c r="E141" s="270"/>
      <c r="F141" s="291" t="s">
        <v>1024</v>
      </c>
      <c r="G141" s="270"/>
      <c r="H141" s="270" t="s">
        <v>1080</v>
      </c>
      <c r="I141" s="270" t="s">
        <v>1059</v>
      </c>
      <c r="J141" s="270"/>
      <c r="K141" s="316"/>
    </row>
    <row r="142" spans="2:11" s="1" customFormat="1" ht="15" customHeight="1">
      <c r="B142" s="313"/>
      <c r="C142" s="270" t="s">
        <v>1081</v>
      </c>
      <c r="D142" s="270"/>
      <c r="E142" s="270"/>
      <c r="F142" s="291" t="s">
        <v>1024</v>
      </c>
      <c r="G142" s="270"/>
      <c r="H142" s="270" t="s">
        <v>1082</v>
      </c>
      <c r="I142" s="270" t="s">
        <v>1059</v>
      </c>
      <c r="J142" s="270"/>
      <c r="K142" s="316"/>
    </row>
    <row r="143" spans="2:11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s="1" customFormat="1" ht="18.75" customHeight="1">
      <c r="B144" s="304"/>
      <c r="C144" s="304"/>
      <c r="D144" s="304"/>
      <c r="E144" s="304"/>
      <c r="F144" s="305"/>
      <c r="G144" s="304"/>
      <c r="H144" s="304"/>
      <c r="I144" s="304"/>
      <c r="J144" s="304"/>
      <c r="K144" s="304"/>
    </row>
    <row r="145" spans="2:11" s="1" customFormat="1" ht="18.75" customHeight="1">
      <c r="B145" s="277"/>
      <c r="C145" s="277"/>
      <c r="D145" s="277"/>
      <c r="E145" s="277"/>
      <c r="F145" s="277"/>
      <c r="G145" s="277"/>
      <c r="H145" s="277"/>
      <c r="I145" s="277"/>
      <c r="J145" s="277"/>
      <c r="K145" s="277"/>
    </row>
    <row r="146" spans="2:11" s="1" customFormat="1" ht="7.5" customHeight="1">
      <c r="B146" s="278"/>
      <c r="C146" s="279"/>
      <c r="D146" s="279"/>
      <c r="E146" s="279"/>
      <c r="F146" s="279"/>
      <c r="G146" s="279"/>
      <c r="H146" s="279"/>
      <c r="I146" s="279"/>
      <c r="J146" s="279"/>
      <c r="K146" s="280"/>
    </row>
    <row r="147" spans="2:11" s="1" customFormat="1" ht="45" customHeight="1">
      <c r="B147" s="281"/>
      <c r="C147" s="389" t="s">
        <v>1083</v>
      </c>
      <c r="D147" s="389"/>
      <c r="E147" s="389"/>
      <c r="F147" s="389"/>
      <c r="G147" s="389"/>
      <c r="H147" s="389"/>
      <c r="I147" s="389"/>
      <c r="J147" s="389"/>
      <c r="K147" s="282"/>
    </row>
    <row r="148" spans="2:11" s="1" customFormat="1" ht="17.25" customHeight="1">
      <c r="B148" s="281"/>
      <c r="C148" s="283" t="s">
        <v>1018</v>
      </c>
      <c r="D148" s="283"/>
      <c r="E148" s="283"/>
      <c r="F148" s="283" t="s">
        <v>1019</v>
      </c>
      <c r="G148" s="284"/>
      <c r="H148" s="283" t="s">
        <v>53</v>
      </c>
      <c r="I148" s="283" t="s">
        <v>56</v>
      </c>
      <c r="J148" s="283" t="s">
        <v>1020</v>
      </c>
      <c r="K148" s="282"/>
    </row>
    <row r="149" spans="2:11" s="1" customFormat="1" ht="17.25" customHeight="1">
      <c r="B149" s="281"/>
      <c r="C149" s="285" t="s">
        <v>1021</v>
      </c>
      <c r="D149" s="285"/>
      <c r="E149" s="285"/>
      <c r="F149" s="286" t="s">
        <v>1022</v>
      </c>
      <c r="G149" s="287"/>
      <c r="H149" s="285"/>
      <c r="I149" s="285"/>
      <c r="J149" s="285" t="s">
        <v>1023</v>
      </c>
      <c r="K149" s="282"/>
    </row>
    <row r="150" spans="2:11" s="1" customFormat="1" ht="5.25" customHeight="1">
      <c r="B150" s="293"/>
      <c r="C150" s="288"/>
      <c r="D150" s="288"/>
      <c r="E150" s="288"/>
      <c r="F150" s="288"/>
      <c r="G150" s="289"/>
      <c r="H150" s="288"/>
      <c r="I150" s="288"/>
      <c r="J150" s="288"/>
      <c r="K150" s="316"/>
    </row>
    <row r="151" spans="2:11" s="1" customFormat="1" ht="15" customHeight="1">
      <c r="B151" s="293"/>
      <c r="C151" s="320" t="s">
        <v>1027</v>
      </c>
      <c r="D151" s="270"/>
      <c r="E151" s="270"/>
      <c r="F151" s="321" t="s">
        <v>1024</v>
      </c>
      <c r="G151" s="270"/>
      <c r="H151" s="320" t="s">
        <v>1064</v>
      </c>
      <c r="I151" s="320" t="s">
        <v>1026</v>
      </c>
      <c r="J151" s="320">
        <v>120</v>
      </c>
      <c r="K151" s="316"/>
    </row>
    <row r="152" spans="2:11" s="1" customFormat="1" ht="15" customHeight="1">
      <c r="B152" s="293"/>
      <c r="C152" s="320" t="s">
        <v>1073</v>
      </c>
      <c r="D152" s="270"/>
      <c r="E152" s="270"/>
      <c r="F152" s="321" t="s">
        <v>1024</v>
      </c>
      <c r="G152" s="270"/>
      <c r="H152" s="320" t="s">
        <v>1084</v>
      </c>
      <c r="I152" s="320" t="s">
        <v>1026</v>
      </c>
      <c r="J152" s="320" t="s">
        <v>1075</v>
      </c>
      <c r="K152" s="316"/>
    </row>
    <row r="153" spans="2:11" s="1" customFormat="1" ht="15" customHeight="1">
      <c r="B153" s="293"/>
      <c r="C153" s="320" t="s">
        <v>972</v>
      </c>
      <c r="D153" s="270"/>
      <c r="E153" s="270"/>
      <c r="F153" s="321" t="s">
        <v>1024</v>
      </c>
      <c r="G153" s="270"/>
      <c r="H153" s="320" t="s">
        <v>1085</v>
      </c>
      <c r="I153" s="320" t="s">
        <v>1026</v>
      </c>
      <c r="J153" s="320" t="s">
        <v>1075</v>
      </c>
      <c r="K153" s="316"/>
    </row>
    <row r="154" spans="2:11" s="1" customFormat="1" ht="15" customHeight="1">
      <c r="B154" s="293"/>
      <c r="C154" s="320" t="s">
        <v>1029</v>
      </c>
      <c r="D154" s="270"/>
      <c r="E154" s="270"/>
      <c r="F154" s="321" t="s">
        <v>1030</v>
      </c>
      <c r="G154" s="270"/>
      <c r="H154" s="320" t="s">
        <v>1064</v>
      </c>
      <c r="I154" s="320" t="s">
        <v>1026</v>
      </c>
      <c r="J154" s="320">
        <v>50</v>
      </c>
      <c r="K154" s="316"/>
    </row>
    <row r="155" spans="2:11" s="1" customFormat="1" ht="15" customHeight="1">
      <c r="B155" s="293"/>
      <c r="C155" s="320" t="s">
        <v>1032</v>
      </c>
      <c r="D155" s="270"/>
      <c r="E155" s="270"/>
      <c r="F155" s="321" t="s">
        <v>1024</v>
      </c>
      <c r="G155" s="270"/>
      <c r="H155" s="320" t="s">
        <v>1064</v>
      </c>
      <c r="I155" s="320" t="s">
        <v>1034</v>
      </c>
      <c r="J155" s="320"/>
      <c r="K155" s="316"/>
    </row>
    <row r="156" spans="2:11" s="1" customFormat="1" ht="15" customHeight="1">
      <c r="B156" s="293"/>
      <c r="C156" s="320" t="s">
        <v>1043</v>
      </c>
      <c r="D156" s="270"/>
      <c r="E156" s="270"/>
      <c r="F156" s="321" t="s">
        <v>1030</v>
      </c>
      <c r="G156" s="270"/>
      <c r="H156" s="320" t="s">
        <v>1064</v>
      </c>
      <c r="I156" s="320" t="s">
        <v>1026</v>
      </c>
      <c r="J156" s="320">
        <v>50</v>
      </c>
      <c r="K156" s="316"/>
    </row>
    <row r="157" spans="2:11" s="1" customFormat="1" ht="15" customHeight="1">
      <c r="B157" s="293"/>
      <c r="C157" s="320" t="s">
        <v>1051</v>
      </c>
      <c r="D157" s="270"/>
      <c r="E157" s="270"/>
      <c r="F157" s="321" t="s">
        <v>1030</v>
      </c>
      <c r="G157" s="270"/>
      <c r="H157" s="320" t="s">
        <v>1064</v>
      </c>
      <c r="I157" s="320" t="s">
        <v>1026</v>
      </c>
      <c r="J157" s="320">
        <v>50</v>
      </c>
      <c r="K157" s="316"/>
    </row>
    <row r="158" spans="2:11" s="1" customFormat="1" ht="15" customHeight="1">
      <c r="B158" s="293"/>
      <c r="C158" s="320" t="s">
        <v>1049</v>
      </c>
      <c r="D158" s="270"/>
      <c r="E158" s="270"/>
      <c r="F158" s="321" t="s">
        <v>1030</v>
      </c>
      <c r="G158" s="270"/>
      <c r="H158" s="320" t="s">
        <v>1064</v>
      </c>
      <c r="I158" s="320" t="s">
        <v>1026</v>
      </c>
      <c r="J158" s="320">
        <v>50</v>
      </c>
      <c r="K158" s="316"/>
    </row>
    <row r="159" spans="2:11" s="1" customFormat="1" ht="15" customHeight="1">
      <c r="B159" s="293"/>
      <c r="C159" s="320" t="s">
        <v>97</v>
      </c>
      <c r="D159" s="270"/>
      <c r="E159" s="270"/>
      <c r="F159" s="321" t="s">
        <v>1024</v>
      </c>
      <c r="G159" s="270"/>
      <c r="H159" s="320" t="s">
        <v>1086</v>
      </c>
      <c r="I159" s="320" t="s">
        <v>1026</v>
      </c>
      <c r="J159" s="320" t="s">
        <v>1087</v>
      </c>
      <c r="K159" s="316"/>
    </row>
    <row r="160" spans="2:11" s="1" customFormat="1" ht="15" customHeight="1">
      <c r="B160" s="293"/>
      <c r="C160" s="320" t="s">
        <v>1088</v>
      </c>
      <c r="D160" s="270"/>
      <c r="E160" s="270"/>
      <c r="F160" s="321" t="s">
        <v>1024</v>
      </c>
      <c r="G160" s="270"/>
      <c r="H160" s="320" t="s">
        <v>1089</v>
      </c>
      <c r="I160" s="320" t="s">
        <v>1059</v>
      </c>
      <c r="J160" s="320"/>
      <c r="K160" s="316"/>
    </row>
    <row r="161" spans="2:11" s="1" customFormat="1" ht="15" customHeight="1">
      <c r="B161" s="322"/>
      <c r="C161" s="302"/>
      <c r="D161" s="302"/>
      <c r="E161" s="302"/>
      <c r="F161" s="302"/>
      <c r="G161" s="302"/>
      <c r="H161" s="302"/>
      <c r="I161" s="302"/>
      <c r="J161" s="302"/>
      <c r="K161" s="323"/>
    </row>
    <row r="162" spans="2:11" s="1" customFormat="1" ht="18.75" customHeight="1">
      <c r="B162" s="304"/>
      <c r="C162" s="314"/>
      <c r="D162" s="314"/>
      <c r="E162" s="314"/>
      <c r="F162" s="324"/>
      <c r="G162" s="314"/>
      <c r="H162" s="314"/>
      <c r="I162" s="314"/>
      <c r="J162" s="314"/>
      <c r="K162" s="304"/>
    </row>
    <row r="163" spans="2:11" s="1" customFormat="1" ht="18.75" customHeight="1"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</row>
    <row r="164" spans="2:11" s="1" customFormat="1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spans="2:11" s="1" customFormat="1" ht="45" customHeight="1">
      <c r="B165" s="262"/>
      <c r="C165" s="390" t="s">
        <v>1090</v>
      </c>
      <c r="D165" s="390"/>
      <c r="E165" s="390"/>
      <c r="F165" s="390"/>
      <c r="G165" s="390"/>
      <c r="H165" s="390"/>
      <c r="I165" s="390"/>
      <c r="J165" s="390"/>
      <c r="K165" s="263"/>
    </row>
    <row r="166" spans="2:11" s="1" customFormat="1" ht="17.25" customHeight="1">
      <c r="B166" s="262"/>
      <c r="C166" s="283" t="s">
        <v>1018</v>
      </c>
      <c r="D166" s="283"/>
      <c r="E166" s="283"/>
      <c r="F166" s="283" t="s">
        <v>1019</v>
      </c>
      <c r="G166" s="325"/>
      <c r="H166" s="326" t="s">
        <v>53</v>
      </c>
      <c r="I166" s="326" t="s">
        <v>56</v>
      </c>
      <c r="J166" s="283" t="s">
        <v>1020</v>
      </c>
      <c r="K166" s="263"/>
    </row>
    <row r="167" spans="2:11" s="1" customFormat="1" ht="17.25" customHeight="1">
      <c r="B167" s="264"/>
      <c r="C167" s="285" t="s">
        <v>1021</v>
      </c>
      <c r="D167" s="285"/>
      <c r="E167" s="285"/>
      <c r="F167" s="286" t="s">
        <v>1022</v>
      </c>
      <c r="G167" s="327"/>
      <c r="H167" s="328"/>
      <c r="I167" s="328"/>
      <c r="J167" s="285" t="s">
        <v>1023</v>
      </c>
      <c r="K167" s="265"/>
    </row>
    <row r="168" spans="2:11" s="1" customFormat="1" ht="5.25" customHeight="1">
      <c r="B168" s="293"/>
      <c r="C168" s="288"/>
      <c r="D168" s="288"/>
      <c r="E168" s="288"/>
      <c r="F168" s="288"/>
      <c r="G168" s="289"/>
      <c r="H168" s="288"/>
      <c r="I168" s="288"/>
      <c r="J168" s="288"/>
      <c r="K168" s="316"/>
    </row>
    <row r="169" spans="2:11" s="1" customFormat="1" ht="15" customHeight="1">
      <c r="B169" s="293"/>
      <c r="C169" s="270" t="s">
        <v>1027</v>
      </c>
      <c r="D169" s="270"/>
      <c r="E169" s="270"/>
      <c r="F169" s="291" t="s">
        <v>1024</v>
      </c>
      <c r="G169" s="270"/>
      <c r="H169" s="270" t="s">
        <v>1064</v>
      </c>
      <c r="I169" s="270" t="s">
        <v>1026</v>
      </c>
      <c r="J169" s="270">
        <v>120</v>
      </c>
      <c r="K169" s="316"/>
    </row>
    <row r="170" spans="2:11" s="1" customFormat="1" ht="15" customHeight="1">
      <c r="B170" s="293"/>
      <c r="C170" s="270" t="s">
        <v>1073</v>
      </c>
      <c r="D170" s="270"/>
      <c r="E170" s="270"/>
      <c r="F170" s="291" t="s">
        <v>1024</v>
      </c>
      <c r="G170" s="270"/>
      <c r="H170" s="270" t="s">
        <v>1074</v>
      </c>
      <c r="I170" s="270" t="s">
        <v>1026</v>
      </c>
      <c r="J170" s="270" t="s">
        <v>1075</v>
      </c>
      <c r="K170" s="316"/>
    </row>
    <row r="171" spans="2:11" s="1" customFormat="1" ht="15" customHeight="1">
      <c r="B171" s="293"/>
      <c r="C171" s="270" t="s">
        <v>972</v>
      </c>
      <c r="D171" s="270"/>
      <c r="E171" s="270"/>
      <c r="F171" s="291" t="s">
        <v>1024</v>
      </c>
      <c r="G171" s="270"/>
      <c r="H171" s="270" t="s">
        <v>1091</v>
      </c>
      <c r="I171" s="270" t="s">
        <v>1026</v>
      </c>
      <c r="J171" s="270" t="s">
        <v>1075</v>
      </c>
      <c r="K171" s="316"/>
    </row>
    <row r="172" spans="2:11" s="1" customFormat="1" ht="15" customHeight="1">
      <c r="B172" s="293"/>
      <c r="C172" s="270" t="s">
        <v>1029</v>
      </c>
      <c r="D172" s="270"/>
      <c r="E172" s="270"/>
      <c r="F172" s="291" t="s">
        <v>1030</v>
      </c>
      <c r="G172" s="270"/>
      <c r="H172" s="270" t="s">
        <v>1091</v>
      </c>
      <c r="I172" s="270" t="s">
        <v>1026</v>
      </c>
      <c r="J172" s="270">
        <v>50</v>
      </c>
      <c r="K172" s="316"/>
    </row>
    <row r="173" spans="2:11" s="1" customFormat="1" ht="15" customHeight="1">
      <c r="B173" s="293"/>
      <c r="C173" s="270" t="s">
        <v>1032</v>
      </c>
      <c r="D173" s="270"/>
      <c r="E173" s="270"/>
      <c r="F173" s="291" t="s">
        <v>1024</v>
      </c>
      <c r="G173" s="270"/>
      <c r="H173" s="270" t="s">
        <v>1091</v>
      </c>
      <c r="I173" s="270" t="s">
        <v>1034</v>
      </c>
      <c r="J173" s="270"/>
      <c r="K173" s="316"/>
    </row>
    <row r="174" spans="2:11" s="1" customFormat="1" ht="15" customHeight="1">
      <c r="B174" s="293"/>
      <c r="C174" s="270" t="s">
        <v>1043</v>
      </c>
      <c r="D174" s="270"/>
      <c r="E174" s="270"/>
      <c r="F174" s="291" t="s">
        <v>1030</v>
      </c>
      <c r="G174" s="270"/>
      <c r="H174" s="270" t="s">
        <v>1091</v>
      </c>
      <c r="I174" s="270" t="s">
        <v>1026</v>
      </c>
      <c r="J174" s="270">
        <v>50</v>
      </c>
      <c r="K174" s="316"/>
    </row>
    <row r="175" spans="2:11" s="1" customFormat="1" ht="15" customHeight="1">
      <c r="B175" s="293"/>
      <c r="C175" s="270" t="s">
        <v>1051</v>
      </c>
      <c r="D175" s="270"/>
      <c r="E175" s="270"/>
      <c r="F175" s="291" t="s">
        <v>1030</v>
      </c>
      <c r="G175" s="270"/>
      <c r="H175" s="270" t="s">
        <v>1091</v>
      </c>
      <c r="I175" s="270" t="s">
        <v>1026</v>
      </c>
      <c r="J175" s="270">
        <v>50</v>
      </c>
      <c r="K175" s="316"/>
    </row>
    <row r="176" spans="2:11" s="1" customFormat="1" ht="15" customHeight="1">
      <c r="B176" s="293"/>
      <c r="C176" s="270" t="s">
        <v>1049</v>
      </c>
      <c r="D176" s="270"/>
      <c r="E176" s="270"/>
      <c r="F176" s="291" t="s">
        <v>1030</v>
      </c>
      <c r="G176" s="270"/>
      <c r="H176" s="270" t="s">
        <v>1091</v>
      </c>
      <c r="I176" s="270" t="s">
        <v>1026</v>
      </c>
      <c r="J176" s="270">
        <v>50</v>
      </c>
      <c r="K176" s="316"/>
    </row>
    <row r="177" spans="2:11" s="1" customFormat="1" ht="15" customHeight="1">
      <c r="B177" s="293"/>
      <c r="C177" s="270" t="s">
        <v>121</v>
      </c>
      <c r="D177" s="270"/>
      <c r="E177" s="270"/>
      <c r="F177" s="291" t="s">
        <v>1024</v>
      </c>
      <c r="G177" s="270"/>
      <c r="H177" s="270" t="s">
        <v>1092</v>
      </c>
      <c r="I177" s="270" t="s">
        <v>1093</v>
      </c>
      <c r="J177" s="270"/>
      <c r="K177" s="316"/>
    </row>
    <row r="178" spans="2:11" s="1" customFormat="1" ht="15" customHeight="1">
      <c r="B178" s="293"/>
      <c r="C178" s="270" t="s">
        <v>56</v>
      </c>
      <c r="D178" s="270"/>
      <c r="E178" s="270"/>
      <c r="F178" s="291" t="s">
        <v>1024</v>
      </c>
      <c r="G178" s="270"/>
      <c r="H178" s="270" t="s">
        <v>1094</v>
      </c>
      <c r="I178" s="270" t="s">
        <v>1095</v>
      </c>
      <c r="J178" s="270">
        <v>1</v>
      </c>
      <c r="K178" s="316"/>
    </row>
    <row r="179" spans="2:11" s="1" customFormat="1" ht="15" customHeight="1">
      <c r="B179" s="293"/>
      <c r="C179" s="270" t="s">
        <v>52</v>
      </c>
      <c r="D179" s="270"/>
      <c r="E179" s="270"/>
      <c r="F179" s="291" t="s">
        <v>1024</v>
      </c>
      <c r="G179" s="270"/>
      <c r="H179" s="270" t="s">
        <v>1096</v>
      </c>
      <c r="I179" s="270" t="s">
        <v>1026</v>
      </c>
      <c r="J179" s="270">
        <v>20</v>
      </c>
      <c r="K179" s="316"/>
    </row>
    <row r="180" spans="2:11" s="1" customFormat="1" ht="15" customHeight="1">
      <c r="B180" s="293"/>
      <c r="C180" s="270" t="s">
        <v>53</v>
      </c>
      <c r="D180" s="270"/>
      <c r="E180" s="270"/>
      <c r="F180" s="291" t="s">
        <v>1024</v>
      </c>
      <c r="G180" s="270"/>
      <c r="H180" s="270" t="s">
        <v>1097</v>
      </c>
      <c r="I180" s="270" t="s">
        <v>1026</v>
      </c>
      <c r="J180" s="270">
        <v>255</v>
      </c>
      <c r="K180" s="316"/>
    </row>
    <row r="181" spans="2:11" s="1" customFormat="1" ht="15" customHeight="1">
      <c r="B181" s="293"/>
      <c r="C181" s="270" t="s">
        <v>122</v>
      </c>
      <c r="D181" s="270"/>
      <c r="E181" s="270"/>
      <c r="F181" s="291" t="s">
        <v>1024</v>
      </c>
      <c r="G181" s="270"/>
      <c r="H181" s="270" t="s">
        <v>988</v>
      </c>
      <c r="I181" s="270" t="s">
        <v>1026</v>
      </c>
      <c r="J181" s="270">
        <v>10</v>
      </c>
      <c r="K181" s="316"/>
    </row>
    <row r="182" spans="2:11" s="1" customFormat="1" ht="15" customHeight="1">
      <c r="B182" s="293"/>
      <c r="C182" s="270" t="s">
        <v>123</v>
      </c>
      <c r="D182" s="270"/>
      <c r="E182" s="270"/>
      <c r="F182" s="291" t="s">
        <v>1024</v>
      </c>
      <c r="G182" s="270"/>
      <c r="H182" s="270" t="s">
        <v>1098</v>
      </c>
      <c r="I182" s="270" t="s">
        <v>1059</v>
      </c>
      <c r="J182" s="270"/>
      <c r="K182" s="316"/>
    </row>
    <row r="183" spans="2:11" s="1" customFormat="1" ht="15" customHeight="1">
      <c r="B183" s="293"/>
      <c r="C183" s="270" t="s">
        <v>1099</v>
      </c>
      <c r="D183" s="270"/>
      <c r="E183" s="270"/>
      <c r="F183" s="291" t="s">
        <v>1024</v>
      </c>
      <c r="G183" s="270"/>
      <c r="H183" s="270" t="s">
        <v>1100</v>
      </c>
      <c r="I183" s="270" t="s">
        <v>1059</v>
      </c>
      <c r="J183" s="270"/>
      <c r="K183" s="316"/>
    </row>
    <row r="184" spans="2:11" s="1" customFormat="1" ht="15" customHeight="1">
      <c r="B184" s="293"/>
      <c r="C184" s="270" t="s">
        <v>1088</v>
      </c>
      <c r="D184" s="270"/>
      <c r="E184" s="270"/>
      <c r="F184" s="291" t="s">
        <v>1024</v>
      </c>
      <c r="G184" s="270"/>
      <c r="H184" s="270" t="s">
        <v>1101</v>
      </c>
      <c r="I184" s="270" t="s">
        <v>1059</v>
      </c>
      <c r="J184" s="270"/>
      <c r="K184" s="316"/>
    </row>
    <row r="185" spans="2:11" s="1" customFormat="1" ht="15" customHeight="1">
      <c r="B185" s="293"/>
      <c r="C185" s="270" t="s">
        <v>125</v>
      </c>
      <c r="D185" s="270"/>
      <c r="E185" s="270"/>
      <c r="F185" s="291" t="s">
        <v>1030</v>
      </c>
      <c r="G185" s="270"/>
      <c r="H185" s="270" t="s">
        <v>1102</v>
      </c>
      <c r="I185" s="270" t="s">
        <v>1026</v>
      </c>
      <c r="J185" s="270">
        <v>50</v>
      </c>
      <c r="K185" s="316"/>
    </row>
    <row r="186" spans="2:11" s="1" customFormat="1" ht="15" customHeight="1">
      <c r="B186" s="293"/>
      <c r="C186" s="270" t="s">
        <v>1103</v>
      </c>
      <c r="D186" s="270"/>
      <c r="E186" s="270"/>
      <c r="F186" s="291" t="s">
        <v>1030</v>
      </c>
      <c r="G186" s="270"/>
      <c r="H186" s="270" t="s">
        <v>1104</v>
      </c>
      <c r="I186" s="270" t="s">
        <v>1105</v>
      </c>
      <c r="J186" s="270"/>
      <c r="K186" s="316"/>
    </row>
    <row r="187" spans="2:11" s="1" customFormat="1" ht="15" customHeight="1">
      <c r="B187" s="293"/>
      <c r="C187" s="270" t="s">
        <v>1106</v>
      </c>
      <c r="D187" s="270"/>
      <c r="E187" s="270"/>
      <c r="F187" s="291" t="s">
        <v>1030</v>
      </c>
      <c r="G187" s="270"/>
      <c r="H187" s="270" t="s">
        <v>1107</v>
      </c>
      <c r="I187" s="270" t="s">
        <v>1105</v>
      </c>
      <c r="J187" s="270"/>
      <c r="K187" s="316"/>
    </row>
    <row r="188" spans="2:11" s="1" customFormat="1" ht="15" customHeight="1">
      <c r="B188" s="293"/>
      <c r="C188" s="270" t="s">
        <v>1108</v>
      </c>
      <c r="D188" s="270"/>
      <c r="E188" s="270"/>
      <c r="F188" s="291" t="s">
        <v>1030</v>
      </c>
      <c r="G188" s="270"/>
      <c r="H188" s="270" t="s">
        <v>1109</v>
      </c>
      <c r="I188" s="270" t="s">
        <v>1105</v>
      </c>
      <c r="J188" s="270"/>
      <c r="K188" s="316"/>
    </row>
    <row r="189" spans="2:11" s="1" customFormat="1" ht="15" customHeight="1">
      <c r="B189" s="293"/>
      <c r="C189" s="329" t="s">
        <v>1110</v>
      </c>
      <c r="D189" s="270"/>
      <c r="E189" s="270"/>
      <c r="F189" s="291" t="s">
        <v>1030</v>
      </c>
      <c r="G189" s="270"/>
      <c r="H189" s="270" t="s">
        <v>1111</v>
      </c>
      <c r="I189" s="270" t="s">
        <v>1112</v>
      </c>
      <c r="J189" s="330" t="s">
        <v>1113</v>
      </c>
      <c r="K189" s="316"/>
    </row>
    <row r="190" spans="2:11" s="1" customFormat="1" ht="15" customHeight="1">
      <c r="B190" s="293"/>
      <c r="C190" s="329" t="s">
        <v>41</v>
      </c>
      <c r="D190" s="270"/>
      <c r="E190" s="270"/>
      <c r="F190" s="291" t="s">
        <v>1024</v>
      </c>
      <c r="G190" s="270"/>
      <c r="H190" s="267" t="s">
        <v>1114</v>
      </c>
      <c r="I190" s="270" t="s">
        <v>1115</v>
      </c>
      <c r="J190" s="270"/>
      <c r="K190" s="316"/>
    </row>
    <row r="191" spans="2:11" s="1" customFormat="1" ht="15" customHeight="1">
      <c r="B191" s="293"/>
      <c r="C191" s="329" t="s">
        <v>1116</v>
      </c>
      <c r="D191" s="270"/>
      <c r="E191" s="270"/>
      <c r="F191" s="291" t="s">
        <v>1024</v>
      </c>
      <c r="G191" s="270"/>
      <c r="H191" s="270" t="s">
        <v>1117</v>
      </c>
      <c r="I191" s="270" t="s">
        <v>1059</v>
      </c>
      <c r="J191" s="270"/>
      <c r="K191" s="316"/>
    </row>
    <row r="192" spans="2:11" s="1" customFormat="1" ht="15" customHeight="1">
      <c r="B192" s="293"/>
      <c r="C192" s="329" t="s">
        <v>1118</v>
      </c>
      <c r="D192" s="270"/>
      <c r="E192" s="270"/>
      <c r="F192" s="291" t="s">
        <v>1024</v>
      </c>
      <c r="G192" s="270"/>
      <c r="H192" s="270" t="s">
        <v>1119</v>
      </c>
      <c r="I192" s="270" t="s">
        <v>1059</v>
      </c>
      <c r="J192" s="270"/>
      <c r="K192" s="316"/>
    </row>
    <row r="193" spans="2:11" s="1" customFormat="1" ht="15" customHeight="1">
      <c r="B193" s="293"/>
      <c r="C193" s="329" t="s">
        <v>1120</v>
      </c>
      <c r="D193" s="270"/>
      <c r="E193" s="270"/>
      <c r="F193" s="291" t="s">
        <v>1030</v>
      </c>
      <c r="G193" s="270"/>
      <c r="H193" s="270" t="s">
        <v>1121</v>
      </c>
      <c r="I193" s="270" t="s">
        <v>1059</v>
      </c>
      <c r="J193" s="270"/>
      <c r="K193" s="316"/>
    </row>
    <row r="194" spans="2:11" s="1" customFormat="1" ht="15" customHeight="1">
      <c r="B194" s="322"/>
      <c r="C194" s="331"/>
      <c r="D194" s="302"/>
      <c r="E194" s="302"/>
      <c r="F194" s="302"/>
      <c r="G194" s="302"/>
      <c r="H194" s="302"/>
      <c r="I194" s="302"/>
      <c r="J194" s="302"/>
      <c r="K194" s="323"/>
    </row>
    <row r="195" spans="2:11" s="1" customFormat="1" ht="18.75" customHeight="1">
      <c r="B195" s="304"/>
      <c r="C195" s="314"/>
      <c r="D195" s="314"/>
      <c r="E195" s="314"/>
      <c r="F195" s="324"/>
      <c r="G195" s="314"/>
      <c r="H195" s="314"/>
      <c r="I195" s="314"/>
      <c r="J195" s="314"/>
      <c r="K195" s="304"/>
    </row>
    <row r="196" spans="2:11" s="1" customFormat="1" ht="18.75" customHeight="1">
      <c r="B196" s="304"/>
      <c r="C196" s="314"/>
      <c r="D196" s="314"/>
      <c r="E196" s="314"/>
      <c r="F196" s="324"/>
      <c r="G196" s="314"/>
      <c r="H196" s="314"/>
      <c r="I196" s="314"/>
      <c r="J196" s="314"/>
      <c r="K196" s="304"/>
    </row>
    <row r="197" spans="2:11" s="1" customFormat="1" ht="18.75" customHeight="1"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</row>
    <row r="198" spans="2:11" s="1" customFormat="1" ht="13.5">
      <c r="B198" s="259"/>
      <c r="C198" s="260"/>
      <c r="D198" s="260"/>
      <c r="E198" s="260"/>
      <c r="F198" s="260"/>
      <c r="G198" s="260"/>
      <c r="H198" s="260"/>
      <c r="I198" s="260"/>
      <c r="J198" s="260"/>
      <c r="K198" s="261"/>
    </row>
    <row r="199" spans="2:11" s="1" customFormat="1" ht="21">
      <c r="B199" s="262"/>
      <c r="C199" s="390" t="s">
        <v>1122</v>
      </c>
      <c r="D199" s="390"/>
      <c r="E199" s="390"/>
      <c r="F199" s="390"/>
      <c r="G199" s="390"/>
      <c r="H199" s="390"/>
      <c r="I199" s="390"/>
      <c r="J199" s="390"/>
      <c r="K199" s="263"/>
    </row>
    <row r="200" spans="2:11" s="1" customFormat="1" ht="25.5" customHeight="1">
      <c r="B200" s="262"/>
      <c r="C200" s="332" t="s">
        <v>1123</v>
      </c>
      <c r="D200" s="332"/>
      <c r="E200" s="332"/>
      <c r="F200" s="332" t="s">
        <v>1124</v>
      </c>
      <c r="G200" s="333"/>
      <c r="H200" s="391" t="s">
        <v>1125</v>
      </c>
      <c r="I200" s="391"/>
      <c r="J200" s="391"/>
      <c r="K200" s="263"/>
    </row>
    <row r="201" spans="2:11" s="1" customFormat="1" ht="5.25" customHeight="1">
      <c r="B201" s="293"/>
      <c r="C201" s="288"/>
      <c r="D201" s="288"/>
      <c r="E201" s="288"/>
      <c r="F201" s="288"/>
      <c r="G201" s="314"/>
      <c r="H201" s="288"/>
      <c r="I201" s="288"/>
      <c r="J201" s="288"/>
      <c r="K201" s="316"/>
    </row>
    <row r="202" spans="2:11" s="1" customFormat="1" ht="15" customHeight="1">
      <c r="B202" s="293"/>
      <c r="C202" s="270" t="s">
        <v>1115</v>
      </c>
      <c r="D202" s="270"/>
      <c r="E202" s="270"/>
      <c r="F202" s="291" t="s">
        <v>42</v>
      </c>
      <c r="G202" s="270"/>
      <c r="H202" s="392" t="s">
        <v>1126</v>
      </c>
      <c r="I202" s="392"/>
      <c r="J202" s="392"/>
      <c r="K202" s="316"/>
    </row>
    <row r="203" spans="2:11" s="1" customFormat="1" ht="15" customHeight="1">
      <c r="B203" s="293"/>
      <c r="C203" s="270"/>
      <c r="D203" s="270"/>
      <c r="E203" s="270"/>
      <c r="F203" s="291" t="s">
        <v>43</v>
      </c>
      <c r="G203" s="270"/>
      <c r="H203" s="392" t="s">
        <v>1127</v>
      </c>
      <c r="I203" s="392"/>
      <c r="J203" s="392"/>
      <c r="K203" s="316"/>
    </row>
    <row r="204" spans="2:11" s="1" customFormat="1" ht="15" customHeight="1">
      <c r="B204" s="293"/>
      <c r="C204" s="270"/>
      <c r="D204" s="270"/>
      <c r="E204" s="270"/>
      <c r="F204" s="291" t="s">
        <v>46</v>
      </c>
      <c r="G204" s="270"/>
      <c r="H204" s="392" t="s">
        <v>1128</v>
      </c>
      <c r="I204" s="392"/>
      <c r="J204" s="392"/>
      <c r="K204" s="316"/>
    </row>
    <row r="205" spans="2:11" s="1" customFormat="1" ht="15" customHeight="1">
      <c r="B205" s="293"/>
      <c r="C205" s="270"/>
      <c r="D205" s="270"/>
      <c r="E205" s="270"/>
      <c r="F205" s="291" t="s">
        <v>44</v>
      </c>
      <c r="G205" s="270"/>
      <c r="H205" s="392" t="s">
        <v>1129</v>
      </c>
      <c r="I205" s="392"/>
      <c r="J205" s="392"/>
      <c r="K205" s="316"/>
    </row>
    <row r="206" spans="2:11" s="1" customFormat="1" ht="15" customHeight="1">
      <c r="B206" s="293"/>
      <c r="C206" s="270"/>
      <c r="D206" s="270"/>
      <c r="E206" s="270"/>
      <c r="F206" s="291" t="s">
        <v>45</v>
      </c>
      <c r="G206" s="270"/>
      <c r="H206" s="392" t="s">
        <v>1130</v>
      </c>
      <c r="I206" s="392"/>
      <c r="J206" s="392"/>
      <c r="K206" s="316"/>
    </row>
    <row r="207" spans="2:11" s="1" customFormat="1" ht="15" customHeight="1">
      <c r="B207" s="293"/>
      <c r="C207" s="270"/>
      <c r="D207" s="270"/>
      <c r="E207" s="270"/>
      <c r="F207" s="291"/>
      <c r="G207" s="270"/>
      <c r="H207" s="270"/>
      <c r="I207" s="270"/>
      <c r="J207" s="270"/>
      <c r="K207" s="316"/>
    </row>
    <row r="208" spans="2:11" s="1" customFormat="1" ht="15" customHeight="1">
      <c r="B208" s="293"/>
      <c r="C208" s="270" t="s">
        <v>1071</v>
      </c>
      <c r="D208" s="270"/>
      <c r="E208" s="270"/>
      <c r="F208" s="291" t="s">
        <v>78</v>
      </c>
      <c r="G208" s="270"/>
      <c r="H208" s="392" t="s">
        <v>1131</v>
      </c>
      <c r="I208" s="392"/>
      <c r="J208" s="392"/>
      <c r="K208" s="316"/>
    </row>
    <row r="209" spans="2:11" s="1" customFormat="1" ht="15" customHeight="1">
      <c r="B209" s="293"/>
      <c r="C209" s="270"/>
      <c r="D209" s="270"/>
      <c r="E209" s="270"/>
      <c r="F209" s="291" t="s">
        <v>967</v>
      </c>
      <c r="G209" s="270"/>
      <c r="H209" s="392" t="s">
        <v>968</v>
      </c>
      <c r="I209" s="392"/>
      <c r="J209" s="392"/>
      <c r="K209" s="316"/>
    </row>
    <row r="210" spans="2:11" s="1" customFormat="1" ht="15" customHeight="1">
      <c r="B210" s="293"/>
      <c r="C210" s="270"/>
      <c r="D210" s="270"/>
      <c r="E210" s="270"/>
      <c r="F210" s="291" t="s">
        <v>965</v>
      </c>
      <c r="G210" s="270"/>
      <c r="H210" s="392" t="s">
        <v>1132</v>
      </c>
      <c r="I210" s="392"/>
      <c r="J210" s="392"/>
      <c r="K210" s="316"/>
    </row>
    <row r="211" spans="2:11" s="1" customFormat="1" ht="15" customHeight="1">
      <c r="B211" s="334"/>
      <c r="C211" s="270"/>
      <c r="D211" s="270"/>
      <c r="E211" s="270"/>
      <c r="F211" s="291" t="s">
        <v>90</v>
      </c>
      <c r="G211" s="329"/>
      <c r="H211" s="393" t="s">
        <v>969</v>
      </c>
      <c r="I211" s="393"/>
      <c r="J211" s="393"/>
      <c r="K211" s="335"/>
    </row>
    <row r="212" spans="2:11" s="1" customFormat="1" ht="15" customHeight="1">
      <c r="B212" s="334"/>
      <c r="C212" s="270"/>
      <c r="D212" s="270"/>
      <c r="E212" s="270"/>
      <c r="F212" s="291" t="s">
        <v>970</v>
      </c>
      <c r="G212" s="329"/>
      <c r="H212" s="393" t="s">
        <v>867</v>
      </c>
      <c r="I212" s="393"/>
      <c r="J212" s="393"/>
      <c r="K212" s="335"/>
    </row>
    <row r="213" spans="2:11" s="1" customFormat="1" ht="15" customHeight="1">
      <c r="B213" s="334"/>
      <c r="C213" s="270"/>
      <c r="D213" s="270"/>
      <c r="E213" s="270"/>
      <c r="F213" s="291"/>
      <c r="G213" s="329"/>
      <c r="H213" s="320"/>
      <c r="I213" s="320"/>
      <c r="J213" s="320"/>
      <c r="K213" s="335"/>
    </row>
    <row r="214" spans="2:11" s="1" customFormat="1" ht="15" customHeight="1">
      <c r="B214" s="334"/>
      <c r="C214" s="270" t="s">
        <v>1095</v>
      </c>
      <c r="D214" s="270"/>
      <c r="E214" s="270"/>
      <c r="F214" s="291">
        <v>1</v>
      </c>
      <c r="G214" s="329"/>
      <c r="H214" s="393" t="s">
        <v>1133</v>
      </c>
      <c r="I214" s="393"/>
      <c r="J214" s="393"/>
      <c r="K214" s="335"/>
    </row>
    <row r="215" spans="2:11" s="1" customFormat="1" ht="15" customHeight="1">
      <c r="B215" s="334"/>
      <c r="C215" s="270"/>
      <c r="D215" s="270"/>
      <c r="E215" s="270"/>
      <c r="F215" s="291">
        <v>2</v>
      </c>
      <c r="G215" s="329"/>
      <c r="H215" s="393" t="s">
        <v>1134</v>
      </c>
      <c r="I215" s="393"/>
      <c r="J215" s="393"/>
      <c r="K215" s="335"/>
    </row>
    <row r="216" spans="2:11" s="1" customFormat="1" ht="15" customHeight="1">
      <c r="B216" s="334"/>
      <c r="C216" s="270"/>
      <c r="D216" s="270"/>
      <c r="E216" s="270"/>
      <c r="F216" s="291">
        <v>3</v>
      </c>
      <c r="G216" s="329"/>
      <c r="H216" s="393" t="s">
        <v>1135</v>
      </c>
      <c r="I216" s="393"/>
      <c r="J216" s="393"/>
      <c r="K216" s="335"/>
    </row>
    <row r="217" spans="2:11" s="1" customFormat="1" ht="15" customHeight="1">
      <c r="B217" s="334"/>
      <c r="C217" s="270"/>
      <c r="D217" s="270"/>
      <c r="E217" s="270"/>
      <c r="F217" s="291">
        <v>4</v>
      </c>
      <c r="G217" s="329"/>
      <c r="H217" s="393" t="s">
        <v>1136</v>
      </c>
      <c r="I217" s="393"/>
      <c r="J217" s="393"/>
      <c r="K217" s="335"/>
    </row>
    <row r="218" spans="2:11" s="1" customFormat="1" ht="12.75" customHeight="1">
      <c r="B218" s="336"/>
      <c r="C218" s="337"/>
      <c r="D218" s="337"/>
      <c r="E218" s="337"/>
      <c r="F218" s="337"/>
      <c r="G218" s="337"/>
      <c r="H218" s="337"/>
      <c r="I218" s="337"/>
      <c r="J218" s="337"/>
      <c r="K218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Nina Blavková</cp:lastModifiedBy>
  <cp:lastPrinted>2022-02-24T09:29:03Z</cp:lastPrinted>
  <dcterms:created xsi:type="dcterms:W3CDTF">2022-02-24T09:24:21Z</dcterms:created>
  <dcterms:modified xsi:type="dcterms:W3CDTF">2022-02-24T09:30:04Z</dcterms:modified>
  <cp:category/>
  <cp:version/>
  <cp:contentType/>
  <cp:contentStatus/>
</cp:coreProperties>
</file>