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00_Rozdělané zakázky\222040-49_Napojení budovy č. p. 667, ul. Novodvorská, Frýdek-Místek\08_Rozpočet+VV\"/>
    </mc:Choice>
  </mc:AlternateContent>
  <xr:revisionPtr revIDLastSave="0" documentId="13_ncr:1_{EFCF648A-BC81-44AB-9DF2-E78F857A97AA}" xr6:coauthVersionLast="47" xr6:coauthVersionMax="47" xr10:uidLastSave="{00000000-0000-0000-0000-000000000000}"/>
  <workbookProtection workbookAlgorithmName="SHA-512" workbookHashValue="izEHdPgneB9md4UWVsmSbbJGxYIpB9viBA5bs1Hn8sRihPJScoozGoLwxLEJyV7MM4i6NKdj21n6aWnjSNSX9w==" workbookSaltValue="q/A04CpH7DMNAUWwfIoQ7g==" workbookSpinCount="100000" lockStructure="1"/>
  <bookViews>
    <workbookView xWindow="2868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01 Pol" sheetId="12" r:id="rId4"/>
    <sheet name="SO01 02 Pol" sheetId="13" r:id="rId5"/>
    <sheet name="SO01 03 Pol" sheetId="14" r:id="rId6"/>
    <sheet name="SO01 04 Pol" sheetId="15" r:id="rId7"/>
    <sheet name="SO01 05 Pol" sheetId="16" r:id="rId8"/>
    <sheet name="SO01 06 Pol" sheetId="17" r:id="rId9"/>
    <sheet name="IO01 01 Pol" sheetId="18" r:id="rId10"/>
    <sheet name="IO01 02 Pol" sheetId="19" r:id="rId11"/>
    <sheet name="IO01 03 Pol" sheetId="20" r:id="rId12"/>
  </sheets>
  <externalReferences>
    <externalReference r:id="rId13"/>
  </externalReferences>
  <definedNames>
    <definedName name="CelkemDPHVypocet" localSheetId="1">Stavba!$H$53</definedName>
    <definedName name="CenaCelkem">Stavba!$G$29</definedName>
    <definedName name="CenaCelkemBezDPH">Stavba!$G$28</definedName>
    <definedName name="CenaCelkemVypocet" localSheetId="1">Stavba!$I$53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9">'IO01 01 Pol'!$1:$7</definedName>
    <definedName name="_xlnm.Print_Titles" localSheetId="10">'IO01 02 Pol'!$1:$7</definedName>
    <definedName name="_xlnm.Print_Titles" localSheetId="11">'IO01 03 Pol'!$1:$7</definedName>
    <definedName name="_xlnm.Print_Titles" localSheetId="3">'SO01 01 Pol'!$1:$7</definedName>
    <definedName name="_xlnm.Print_Titles" localSheetId="4">'SO01 02 Pol'!$1:$7</definedName>
    <definedName name="_xlnm.Print_Titles" localSheetId="5">'SO01 03 Pol'!$1:$7</definedName>
    <definedName name="_xlnm.Print_Titles" localSheetId="6">'SO01 04 Pol'!$1:$7</definedName>
    <definedName name="_xlnm.Print_Titles" localSheetId="7">'SO01 05 Pol'!$1:$7</definedName>
    <definedName name="_xlnm.Print_Titles" localSheetId="8">'SO01 06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9">'IO01 01 Pol'!$A$1:$Y$467</definedName>
    <definedName name="_xlnm.Print_Area" localSheetId="10">'IO01 02 Pol'!$A$1:$Y$349</definedName>
    <definedName name="_xlnm.Print_Area" localSheetId="11">'IO01 03 Pol'!$A$1:$Y$62</definedName>
    <definedName name="_xlnm.Print_Area" localSheetId="3">'SO01 01 Pol'!$A$1:$Y$77</definedName>
    <definedName name="_xlnm.Print_Area" localSheetId="4">'SO01 02 Pol'!$A$1:$Y$117</definedName>
    <definedName name="_xlnm.Print_Area" localSheetId="5">'SO01 03 Pol'!$A$1:$Y$62</definedName>
    <definedName name="_xlnm.Print_Area" localSheetId="6">'SO01 04 Pol'!$A$1:$Y$177</definedName>
    <definedName name="_xlnm.Print_Area" localSheetId="7">'SO01 05 Pol'!$A$1:$Y$373</definedName>
    <definedName name="_xlnm.Print_Area" localSheetId="8">'SO01 06 Pol'!$A$1:$Y$70</definedName>
    <definedName name="_xlnm.Print_Area" localSheetId="1">Stavba!$A$1:$J$120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Stavba!$F$53</definedName>
    <definedName name="ZakladDPHZakl">Stavba!$G$25</definedName>
    <definedName name="ZakladDPHZaklVypocet" localSheetId="1">Stavba!$G$53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19" i="1" l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G52" i="1"/>
  <c r="F52" i="1"/>
  <c r="G51" i="1"/>
  <c r="F51" i="1"/>
  <c r="G50" i="1"/>
  <c r="F50" i="1"/>
  <c r="G49" i="1"/>
  <c r="F49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H39" i="1" s="1"/>
  <c r="H53" i="1" s="1"/>
  <c r="F39" i="1"/>
  <c r="G61" i="20"/>
  <c r="BA46" i="20"/>
  <c r="BA33" i="20"/>
  <c r="BA32" i="20"/>
  <c r="BA25" i="20"/>
  <c r="BA24" i="20"/>
  <c r="BA23" i="20"/>
  <c r="BA22" i="20"/>
  <c r="BA21" i="20"/>
  <c r="BA20" i="20"/>
  <c r="BA19" i="20"/>
  <c r="BA18" i="20"/>
  <c r="BA17" i="20"/>
  <c r="BA12" i="20"/>
  <c r="BA11" i="20"/>
  <c r="BA10" i="20"/>
  <c r="G9" i="20"/>
  <c r="M9" i="20" s="1"/>
  <c r="I9" i="20"/>
  <c r="K9" i="20"/>
  <c r="K8" i="20" s="1"/>
  <c r="O9" i="20"/>
  <c r="O8" i="20" s="1"/>
  <c r="Q9" i="20"/>
  <c r="V9" i="20"/>
  <c r="V8" i="20" s="1"/>
  <c r="G14" i="20"/>
  <c r="I14" i="20"/>
  <c r="K14" i="20"/>
  <c r="M14" i="20"/>
  <c r="O14" i="20"/>
  <c r="Q14" i="20"/>
  <c r="V14" i="20"/>
  <c r="G15" i="20"/>
  <c r="M15" i="20" s="1"/>
  <c r="I15" i="20"/>
  <c r="K15" i="20"/>
  <c r="O15" i="20"/>
  <c r="Q15" i="20"/>
  <c r="V15" i="20"/>
  <c r="G16" i="20"/>
  <c r="M16" i="20" s="1"/>
  <c r="I16" i="20"/>
  <c r="I8" i="20" s="1"/>
  <c r="K16" i="20"/>
  <c r="O16" i="20"/>
  <c r="Q16" i="20"/>
  <c r="V16" i="20"/>
  <c r="G27" i="20"/>
  <c r="M27" i="20" s="1"/>
  <c r="I27" i="20"/>
  <c r="K27" i="20"/>
  <c r="O27" i="20"/>
  <c r="Q27" i="20"/>
  <c r="V27" i="20"/>
  <c r="G28" i="20"/>
  <c r="M28" i="20" s="1"/>
  <c r="I28" i="20"/>
  <c r="K28" i="20"/>
  <c r="O28" i="20"/>
  <c r="Q28" i="20"/>
  <c r="Q8" i="20" s="1"/>
  <c r="V28" i="20"/>
  <c r="G29" i="20"/>
  <c r="M29" i="20" s="1"/>
  <c r="I29" i="20"/>
  <c r="K29" i="20"/>
  <c r="O29" i="20"/>
  <c r="Q29" i="20"/>
  <c r="V29" i="20"/>
  <c r="G30" i="20"/>
  <c r="I30" i="20"/>
  <c r="K30" i="20"/>
  <c r="M30" i="20"/>
  <c r="O30" i="20"/>
  <c r="Q30" i="20"/>
  <c r="V30" i="20"/>
  <c r="G31" i="20"/>
  <c r="I31" i="20"/>
  <c r="K31" i="20"/>
  <c r="M31" i="20"/>
  <c r="O31" i="20"/>
  <c r="Q31" i="20"/>
  <c r="V31" i="20"/>
  <c r="G34" i="20"/>
  <c r="I34" i="20"/>
  <c r="K34" i="20"/>
  <c r="M34" i="20"/>
  <c r="O34" i="20"/>
  <c r="Q34" i="20"/>
  <c r="V34" i="20"/>
  <c r="G36" i="20"/>
  <c r="M36" i="20" s="1"/>
  <c r="I36" i="20"/>
  <c r="K36" i="20"/>
  <c r="O36" i="20"/>
  <c r="Q36" i="20"/>
  <c r="V36" i="20"/>
  <c r="G38" i="20"/>
  <c r="M38" i="20" s="1"/>
  <c r="I38" i="20"/>
  <c r="K38" i="20"/>
  <c r="O38" i="20"/>
  <c r="Q38" i="20"/>
  <c r="V38" i="20"/>
  <c r="G40" i="20"/>
  <c r="I40" i="20"/>
  <c r="K40" i="20"/>
  <c r="K39" i="20" s="1"/>
  <c r="M40" i="20"/>
  <c r="O40" i="20"/>
  <c r="O39" i="20" s="1"/>
  <c r="Q40" i="20"/>
  <c r="Q39" i="20" s="1"/>
  <c r="V40" i="20"/>
  <c r="G41" i="20"/>
  <c r="M41" i="20" s="1"/>
  <c r="I41" i="20"/>
  <c r="K41" i="20"/>
  <c r="O41" i="20"/>
  <c r="Q41" i="20"/>
  <c r="V41" i="20"/>
  <c r="G42" i="20"/>
  <c r="M42" i="20" s="1"/>
  <c r="I42" i="20"/>
  <c r="I39" i="20" s="1"/>
  <c r="K42" i="20"/>
  <c r="O42" i="20"/>
  <c r="Q42" i="20"/>
  <c r="V42" i="20"/>
  <c r="G43" i="20"/>
  <c r="M43" i="20" s="1"/>
  <c r="I43" i="20"/>
  <c r="K43" i="20"/>
  <c r="O43" i="20"/>
  <c r="Q43" i="20"/>
  <c r="V43" i="20"/>
  <c r="V39" i="20" s="1"/>
  <c r="G45" i="20"/>
  <c r="M45" i="20" s="1"/>
  <c r="I45" i="20"/>
  <c r="K45" i="20"/>
  <c r="O45" i="20"/>
  <c r="Q45" i="20"/>
  <c r="V45" i="20"/>
  <c r="G47" i="20"/>
  <c r="M47" i="20" s="1"/>
  <c r="I47" i="20"/>
  <c r="K47" i="20"/>
  <c r="O47" i="20"/>
  <c r="Q47" i="20"/>
  <c r="V47" i="20"/>
  <c r="G48" i="20"/>
  <c r="I48" i="20"/>
  <c r="K48" i="20"/>
  <c r="M48" i="20"/>
  <c r="O48" i="20"/>
  <c r="Q48" i="20"/>
  <c r="V48" i="20"/>
  <c r="G49" i="20"/>
  <c r="I49" i="20"/>
  <c r="K49" i="20"/>
  <c r="M49" i="20"/>
  <c r="O49" i="20"/>
  <c r="Q49" i="20"/>
  <c r="V49" i="20"/>
  <c r="G50" i="20"/>
  <c r="I50" i="20"/>
  <c r="K50" i="20"/>
  <c r="M50" i="20"/>
  <c r="O50" i="20"/>
  <c r="Q50" i="20"/>
  <c r="V50" i="20"/>
  <c r="G52" i="20"/>
  <c r="M52" i="20" s="1"/>
  <c r="I52" i="20"/>
  <c r="K52" i="20"/>
  <c r="O52" i="20"/>
  <c r="Q52" i="20"/>
  <c r="V52" i="20"/>
  <c r="G53" i="20"/>
  <c r="M53" i="20" s="1"/>
  <c r="I53" i="20"/>
  <c r="K53" i="20"/>
  <c r="O53" i="20"/>
  <c r="Q53" i="20"/>
  <c r="V53" i="20"/>
  <c r="G54" i="20"/>
  <c r="M54" i="20" s="1"/>
  <c r="I54" i="20"/>
  <c r="K54" i="20"/>
  <c r="O54" i="20"/>
  <c r="Q54" i="20"/>
  <c r="V54" i="20"/>
  <c r="G55" i="20"/>
  <c r="I55" i="20"/>
  <c r="K55" i="20"/>
  <c r="M55" i="20"/>
  <c r="O55" i="20"/>
  <c r="Q55" i="20"/>
  <c r="V55" i="20"/>
  <c r="G56" i="20"/>
  <c r="M56" i="20" s="1"/>
  <c r="I56" i="20"/>
  <c r="K56" i="20"/>
  <c r="O56" i="20"/>
  <c r="Q56" i="20"/>
  <c r="V56" i="20"/>
  <c r="G57" i="20"/>
  <c r="M57" i="20" s="1"/>
  <c r="I57" i="20"/>
  <c r="K57" i="20"/>
  <c r="O57" i="20"/>
  <c r="Q57" i="20"/>
  <c r="V57" i="20"/>
  <c r="G58" i="20"/>
  <c r="M58" i="20" s="1"/>
  <c r="I58" i="20"/>
  <c r="K58" i="20"/>
  <c r="O58" i="20"/>
  <c r="Q58" i="20"/>
  <c r="V58" i="20"/>
  <c r="G59" i="20"/>
  <c r="M59" i="20" s="1"/>
  <c r="I59" i="20"/>
  <c r="K59" i="20"/>
  <c r="O59" i="20"/>
  <c r="Q59" i="20"/>
  <c r="V59" i="20"/>
  <c r="AE61" i="20"/>
  <c r="G348" i="19"/>
  <c r="BA338" i="19"/>
  <c r="BA322" i="19"/>
  <c r="BA268" i="19"/>
  <c r="BA139" i="19"/>
  <c r="BA136" i="19"/>
  <c r="BA133" i="19"/>
  <c r="BA130" i="19"/>
  <c r="BA47" i="19"/>
  <c r="BA20" i="19"/>
  <c r="I8" i="19"/>
  <c r="Q8" i="19"/>
  <c r="G9" i="19"/>
  <c r="M9" i="19" s="1"/>
  <c r="M8" i="19" s="1"/>
  <c r="I9" i="19"/>
  <c r="K9" i="19"/>
  <c r="K8" i="19" s="1"/>
  <c r="O9" i="19"/>
  <c r="O8" i="19" s="1"/>
  <c r="Q9" i="19"/>
  <c r="V9" i="19"/>
  <c r="V8" i="19" s="1"/>
  <c r="Q14" i="19"/>
  <c r="V14" i="19"/>
  <c r="G15" i="19"/>
  <c r="M15" i="19" s="1"/>
  <c r="M14" i="19" s="1"/>
  <c r="I15" i="19"/>
  <c r="I14" i="19" s="1"/>
  <c r="K15" i="19"/>
  <c r="K14" i="19" s="1"/>
  <c r="O15" i="19"/>
  <c r="O14" i="19" s="1"/>
  <c r="Q15" i="19"/>
  <c r="V15" i="19"/>
  <c r="G18" i="19"/>
  <c r="I18" i="19"/>
  <c r="K18" i="19"/>
  <c r="K17" i="19" s="1"/>
  <c r="M18" i="19"/>
  <c r="O18" i="19"/>
  <c r="Q18" i="19"/>
  <c r="V18" i="19"/>
  <c r="V17" i="19" s="1"/>
  <c r="G22" i="19"/>
  <c r="I22" i="19"/>
  <c r="I17" i="19" s="1"/>
  <c r="K22" i="19"/>
  <c r="M22" i="19"/>
  <c r="O22" i="19"/>
  <c r="O17" i="19" s="1"/>
  <c r="Q22" i="19"/>
  <c r="V22" i="19"/>
  <c r="G25" i="19"/>
  <c r="G17" i="19" s="1"/>
  <c r="I25" i="19"/>
  <c r="K25" i="19"/>
  <c r="O25" i="19"/>
  <c r="Q25" i="19"/>
  <c r="V25" i="19"/>
  <c r="G28" i="19"/>
  <c r="I28" i="19"/>
  <c r="K28" i="19"/>
  <c r="M28" i="19"/>
  <c r="O28" i="19"/>
  <c r="Q28" i="19"/>
  <c r="Q17" i="19" s="1"/>
  <c r="V28" i="19"/>
  <c r="G31" i="19"/>
  <c r="I31" i="19"/>
  <c r="K31" i="19"/>
  <c r="M31" i="19"/>
  <c r="O31" i="19"/>
  <c r="Q31" i="19"/>
  <c r="V31" i="19"/>
  <c r="G34" i="19"/>
  <c r="I34" i="19"/>
  <c r="K34" i="19"/>
  <c r="M34" i="19"/>
  <c r="O34" i="19"/>
  <c r="Q34" i="19"/>
  <c r="V34" i="19"/>
  <c r="G37" i="19"/>
  <c r="M37" i="19" s="1"/>
  <c r="I37" i="19"/>
  <c r="K37" i="19"/>
  <c r="O37" i="19"/>
  <c r="Q37" i="19"/>
  <c r="V37" i="19"/>
  <c r="G40" i="19"/>
  <c r="M40" i="19" s="1"/>
  <c r="I40" i="19"/>
  <c r="K40" i="19"/>
  <c r="O40" i="19"/>
  <c r="Q40" i="19"/>
  <c r="V40" i="19"/>
  <c r="G43" i="19"/>
  <c r="I43" i="19"/>
  <c r="K43" i="19"/>
  <c r="V43" i="19"/>
  <c r="G44" i="19"/>
  <c r="I44" i="19"/>
  <c r="K44" i="19"/>
  <c r="M44" i="19"/>
  <c r="O44" i="19"/>
  <c r="Q44" i="19"/>
  <c r="Q43" i="19" s="1"/>
  <c r="V44" i="19"/>
  <c r="G46" i="19"/>
  <c r="M46" i="19" s="1"/>
  <c r="I46" i="19"/>
  <c r="K46" i="19"/>
  <c r="O46" i="19"/>
  <c r="O43" i="19" s="1"/>
  <c r="Q46" i="19"/>
  <c r="V46" i="19"/>
  <c r="G49" i="19"/>
  <c r="I49" i="19"/>
  <c r="M49" i="19"/>
  <c r="O49" i="19"/>
  <c r="Q49" i="19"/>
  <c r="G50" i="19"/>
  <c r="I50" i="19"/>
  <c r="K50" i="19"/>
  <c r="K49" i="19" s="1"/>
  <c r="M50" i="19"/>
  <c r="O50" i="19"/>
  <c r="Q50" i="19"/>
  <c r="V50" i="19"/>
  <c r="V49" i="19" s="1"/>
  <c r="I53" i="19"/>
  <c r="K53" i="19"/>
  <c r="G54" i="19"/>
  <c r="M54" i="19" s="1"/>
  <c r="M53" i="19" s="1"/>
  <c r="I54" i="19"/>
  <c r="K54" i="19"/>
  <c r="O54" i="19"/>
  <c r="O53" i="19" s="1"/>
  <c r="Q54" i="19"/>
  <c r="Q53" i="19" s="1"/>
  <c r="V54" i="19"/>
  <c r="V53" i="19" s="1"/>
  <c r="G60" i="19"/>
  <c r="I60" i="19"/>
  <c r="K60" i="19"/>
  <c r="K59" i="19" s="1"/>
  <c r="M60" i="19"/>
  <c r="O60" i="19"/>
  <c r="O59" i="19" s="1"/>
  <c r="Q60" i="19"/>
  <c r="V60" i="19"/>
  <c r="V59" i="19" s="1"/>
  <c r="G63" i="19"/>
  <c r="I63" i="19"/>
  <c r="K63" i="19"/>
  <c r="M63" i="19"/>
  <c r="O63" i="19"/>
  <c r="Q63" i="19"/>
  <c r="V63" i="19"/>
  <c r="G67" i="19"/>
  <c r="G59" i="19" s="1"/>
  <c r="I67" i="19"/>
  <c r="K67" i="19"/>
  <c r="O67" i="19"/>
  <c r="Q67" i="19"/>
  <c r="V67" i="19"/>
  <c r="G70" i="19"/>
  <c r="M70" i="19" s="1"/>
  <c r="I70" i="19"/>
  <c r="I59" i="19" s="1"/>
  <c r="K70" i="19"/>
  <c r="O70" i="19"/>
  <c r="Q70" i="19"/>
  <c r="V70" i="19"/>
  <c r="G73" i="19"/>
  <c r="M73" i="19" s="1"/>
  <c r="I73" i="19"/>
  <c r="K73" i="19"/>
  <c r="O73" i="19"/>
  <c r="Q73" i="19"/>
  <c r="V73" i="19"/>
  <c r="G76" i="19"/>
  <c r="I76" i="19"/>
  <c r="K76" i="19"/>
  <c r="M76" i="19"/>
  <c r="O76" i="19"/>
  <c r="Q76" i="19"/>
  <c r="Q59" i="19" s="1"/>
  <c r="V76" i="19"/>
  <c r="G78" i="19"/>
  <c r="M78" i="19" s="1"/>
  <c r="I78" i="19"/>
  <c r="K78" i="19"/>
  <c r="O78" i="19"/>
  <c r="Q78" i="19"/>
  <c r="V78" i="19"/>
  <c r="G80" i="19"/>
  <c r="I80" i="19"/>
  <c r="M80" i="19"/>
  <c r="O80" i="19"/>
  <c r="Q80" i="19"/>
  <c r="G81" i="19"/>
  <c r="I81" i="19"/>
  <c r="K81" i="19"/>
  <c r="K80" i="19" s="1"/>
  <c r="M81" i="19"/>
  <c r="O81" i="19"/>
  <c r="Q81" i="19"/>
  <c r="V81" i="19"/>
  <c r="V80" i="19" s="1"/>
  <c r="I83" i="19"/>
  <c r="G84" i="19"/>
  <c r="M84" i="19" s="1"/>
  <c r="I84" i="19"/>
  <c r="K84" i="19"/>
  <c r="O84" i="19"/>
  <c r="O83" i="19" s="1"/>
  <c r="Q84" i="19"/>
  <c r="Q83" i="19" s="1"/>
  <c r="V84" i="19"/>
  <c r="V83" i="19" s="1"/>
  <c r="G88" i="19"/>
  <c r="M88" i="19" s="1"/>
  <c r="I88" i="19"/>
  <c r="K88" i="19"/>
  <c r="O88" i="19"/>
  <c r="Q88" i="19"/>
  <c r="V88" i="19"/>
  <c r="G92" i="19"/>
  <c r="I92" i="19"/>
  <c r="K92" i="19"/>
  <c r="K83" i="19" s="1"/>
  <c r="M92" i="19"/>
  <c r="O92" i="19"/>
  <c r="Q92" i="19"/>
  <c r="V92" i="19"/>
  <c r="G95" i="19"/>
  <c r="I95" i="19"/>
  <c r="K95" i="19"/>
  <c r="M95" i="19"/>
  <c r="O95" i="19"/>
  <c r="Q95" i="19"/>
  <c r="V95" i="19"/>
  <c r="G98" i="19"/>
  <c r="M98" i="19" s="1"/>
  <c r="I98" i="19"/>
  <c r="K98" i="19"/>
  <c r="O98" i="19"/>
  <c r="Q98" i="19"/>
  <c r="V98" i="19"/>
  <c r="G102" i="19"/>
  <c r="M102" i="19" s="1"/>
  <c r="I102" i="19"/>
  <c r="K102" i="19"/>
  <c r="O102" i="19"/>
  <c r="Q102" i="19"/>
  <c r="V102" i="19"/>
  <c r="G103" i="19"/>
  <c r="M103" i="19" s="1"/>
  <c r="I103" i="19"/>
  <c r="K103" i="19"/>
  <c r="O103" i="19"/>
  <c r="Q103" i="19"/>
  <c r="V103" i="19"/>
  <c r="Q104" i="19"/>
  <c r="G105" i="19"/>
  <c r="M105" i="19" s="1"/>
  <c r="M104" i="19" s="1"/>
  <c r="I105" i="19"/>
  <c r="I104" i="19" s="1"/>
  <c r="K105" i="19"/>
  <c r="O105" i="19"/>
  <c r="O104" i="19" s="1"/>
  <c r="Q105" i="19"/>
  <c r="V105" i="19"/>
  <c r="G107" i="19"/>
  <c r="I107" i="19"/>
  <c r="K107" i="19"/>
  <c r="M107" i="19"/>
  <c r="O107" i="19"/>
  <c r="Q107" i="19"/>
  <c r="V107" i="19"/>
  <c r="G112" i="19"/>
  <c r="I112" i="19"/>
  <c r="K112" i="19"/>
  <c r="K104" i="19" s="1"/>
  <c r="M112" i="19"/>
  <c r="O112" i="19"/>
  <c r="Q112" i="19"/>
  <c r="V112" i="19"/>
  <c r="V104" i="19" s="1"/>
  <c r="G115" i="19"/>
  <c r="I115" i="19"/>
  <c r="K115" i="19"/>
  <c r="M115" i="19"/>
  <c r="O115" i="19"/>
  <c r="Q115" i="19"/>
  <c r="V115" i="19"/>
  <c r="G116" i="19"/>
  <c r="M116" i="19" s="1"/>
  <c r="I116" i="19"/>
  <c r="K116" i="19"/>
  <c r="O116" i="19"/>
  <c r="Q116" i="19"/>
  <c r="V116" i="19"/>
  <c r="G117" i="19"/>
  <c r="I117" i="19"/>
  <c r="Q117" i="19"/>
  <c r="G118" i="19"/>
  <c r="I118" i="19"/>
  <c r="K118" i="19"/>
  <c r="K117" i="19" s="1"/>
  <c r="M118" i="19"/>
  <c r="M117" i="19" s="1"/>
  <c r="O118" i="19"/>
  <c r="O117" i="19" s="1"/>
  <c r="Q118" i="19"/>
  <c r="V118" i="19"/>
  <c r="V117" i="19" s="1"/>
  <c r="G123" i="19"/>
  <c r="I123" i="19"/>
  <c r="K123" i="19"/>
  <c r="M123" i="19"/>
  <c r="O123" i="19"/>
  <c r="Q123" i="19"/>
  <c r="V123" i="19"/>
  <c r="G129" i="19"/>
  <c r="M129" i="19" s="1"/>
  <c r="I129" i="19"/>
  <c r="I128" i="19" s="1"/>
  <c r="K129" i="19"/>
  <c r="O129" i="19"/>
  <c r="Q129" i="19"/>
  <c r="Q128" i="19" s="1"/>
  <c r="V129" i="19"/>
  <c r="V128" i="19" s="1"/>
  <c r="G135" i="19"/>
  <c r="G128" i="19" s="1"/>
  <c r="I135" i="19"/>
  <c r="K135" i="19"/>
  <c r="O135" i="19"/>
  <c r="Q135" i="19"/>
  <c r="V135" i="19"/>
  <c r="G141" i="19"/>
  <c r="I141" i="19"/>
  <c r="K141" i="19"/>
  <c r="M141" i="19"/>
  <c r="O141" i="19"/>
  <c r="Q141" i="19"/>
  <c r="V141" i="19"/>
  <c r="G145" i="19"/>
  <c r="M145" i="19" s="1"/>
  <c r="I145" i="19"/>
  <c r="K145" i="19"/>
  <c r="O145" i="19"/>
  <c r="O128" i="19" s="1"/>
  <c r="Q145" i="19"/>
  <c r="V145" i="19"/>
  <c r="G149" i="19"/>
  <c r="I149" i="19"/>
  <c r="K149" i="19"/>
  <c r="M149" i="19"/>
  <c r="O149" i="19"/>
  <c r="Q149" i="19"/>
  <c r="V149" i="19"/>
  <c r="G153" i="19"/>
  <c r="I153" i="19"/>
  <c r="K153" i="19"/>
  <c r="M153" i="19"/>
  <c r="O153" i="19"/>
  <c r="Q153" i="19"/>
  <c r="V153" i="19"/>
  <c r="G161" i="19"/>
  <c r="I161" i="19"/>
  <c r="K161" i="19"/>
  <c r="M161" i="19"/>
  <c r="O161" i="19"/>
  <c r="Q161" i="19"/>
  <c r="V161" i="19"/>
  <c r="G165" i="19"/>
  <c r="M165" i="19" s="1"/>
  <c r="I165" i="19"/>
  <c r="K165" i="19"/>
  <c r="O165" i="19"/>
  <c r="Q165" i="19"/>
  <c r="V165" i="19"/>
  <c r="G169" i="19"/>
  <c r="M169" i="19" s="1"/>
  <c r="I169" i="19"/>
  <c r="K169" i="19"/>
  <c r="O169" i="19"/>
  <c r="Q169" i="19"/>
  <c r="V169" i="19"/>
  <c r="G173" i="19"/>
  <c r="I173" i="19"/>
  <c r="K173" i="19"/>
  <c r="M173" i="19"/>
  <c r="O173" i="19"/>
  <c r="Q173" i="19"/>
  <c r="V173" i="19"/>
  <c r="G177" i="19"/>
  <c r="I177" i="19"/>
  <c r="K177" i="19"/>
  <c r="M177" i="19"/>
  <c r="O177" i="19"/>
  <c r="Q177" i="19"/>
  <c r="V177" i="19"/>
  <c r="G181" i="19"/>
  <c r="M181" i="19" s="1"/>
  <c r="I181" i="19"/>
  <c r="K181" i="19"/>
  <c r="K128" i="19" s="1"/>
  <c r="O181" i="19"/>
  <c r="Q181" i="19"/>
  <c r="V181" i="19"/>
  <c r="G185" i="19"/>
  <c r="M185" i="19" s="1"/>
  <c r="I185" i="19"/>
  <c r="K185" i="19"/>
  <c r="O185" i="19"/>
  <c r="Q185" i="19"/>
  <c r="V185" i="19"/>
  <c r="G189" i="19"/>
  <c r="M189" i="19" s="1"/>
  <c r="I189" i="19"/>
  <c r="K189" i="19"/>
  <c r="O189" i="19"/>
  <c r="Q189" i="19"/>
  <c r="V189" i="19"/>
  <c r="G193" i="19"/>
  <c r="I193" i="19"/>
  <c r="K193" i="19"/>
  <c r="M193" i="19"/>
  <c r="O193" i="19"/>
  <c r="Q193" i="19"/>
  <c r="V193" i="19"/>
  <c r="G195" i="19"/>
  <c r="O195" i="19"/>
  <c r="G196" i="19"/>
  <c r="I196" i="19"/>
  <c r="I195" i="19" s="1"/>
  <c r="K196" i="19"/>
  <c r="K195" i="19" s="1"/>
  <c r="M196" i="19"/>
  <c r="M195" i="19" s="1"/>
  <c r="O196" i="19"/>
  <c r="Q196" i="19"/>
  <c r="Q195" i="19" s="1"/>
  <c r="V196" i="19"/>
  <c r="V195" i="19" s="1"/>
  <c r="G198" i="19"/>
  <c r="I198" i="19"/>
  <c r="K198" i="19"/>
  <c r="M198" i="19"/>
  <c r="O198" i="19"/>
  <c r="Q198" i="19"/>
  <c r="V198" i="19"/>
  <c r="G201" i="19"/>
  <c r="M201" i="19" s="1"/>
  <c r="I201" i="19"/>
  <c r="K201" i="19"/>
  <c r="O201" i="19"/>
  <c r="O200" i="19" s="1"/>
  <c r="Q201" i="19"/>
  <c r="Q200" i="19" s="1"/>
  <c r="V201" i="19"/>
  <c r="V200" i="19" s="1"/>
  <c r="G204" i="19"/>
  <c r="M204" i="19" s="1"/>
  <c r="I204" i="19"/>
  <c r="K204" i="19"/>
  <c r="O204" i="19"/>
  <c r="Q204" i="19"/>
  <c r="V204" i="19"/>
  <c r="G207" i="19"/>
  <c r="I207" i="19"/>
  <c r="K207" i="19"/>
  <c r="K200" i="19" s="1"/>
  <c r="M207" i="19"/>
  <c r="O207" i="19"/>
  <c r="Q207" i="19"/>
  <c r="V207" i="19"/>
  <c r="G209" i="19"/>
  <c r="I209" i="19"/>
  <c r="K209" i="19"/>
  <c r="M209" i="19"/>
  <c r="O209" i="19"/>
  <c r="Q209" i="19"/>
  <c r="V209" i="19"/>
  <c r="G211" i="19"/>
  <c r="M211" i="19" s="1"/>
  <c r="I211" i="19"/>
  <c r="K211" i="19"/>
  <c r="O211" i="19"/>
  <c r="Q211" i="19"/>
  <c r="V211" i="19"/>
  <c r="G213" i="19"/>
  <c r="M213" i="19" s="1"/>
  <c r="I213" i="19"/>
  <c r="K213" i="19"/>
  <c r="O213" i="19"/>
  <c r="Q213" i="19"/>
  <c r="V213" i="19"/>
  <c r="G216" i="19"/>
  <c r="M216" i="19" s="1"/>
  <c r="I216" i="19"/>
  <c r="K216" i="19"/>
  <c r="O216" i="19"/>
  <c r="Q216" i="19"/>
  <c r="V216" i="19"/>
  <c r="G218" i="19"/>
  <c r="I218" i="19"/>
  <c r="K218" i="19"/>
  <c r="M218" i="19"/>
  <c r="O218" i="19"/>
  <c r="Q218" i="19"/>
  <c r="V218" i="19"/>
  <c r="G220" i="19"/>
  <c r="M220" i="19" s="1"/>
  <c r="I220" i="19"/>
  <c r="K220" i="19"/>
  <c r="O220" i="19"/>
  <c r="Q220" i="19"/>
  <c r="V220" i="19"/>
  <c r="G222" i="19"/>
  <c r="I222" i="19"/>
  <c r="K222" i="19"/>
  <c r="M222" i="19"/>
  <c r="O222" i="19"/>
  <c r="Q222" i="19"/>
  <c r="V222" i="19"/>
  <c r="G224" i="19"/>
  <c r="I224" i="19"/>
  <c r="K224" i="19"/>
  <c r="M224" i="19"/>
  <c r="O224" i="19"/>
  <c r="Q224" i="19"/>
  <c r="V224" i="19"/>
  <c r="G227" i="19"/>
  <c r="I227" i="19"/>
  <c r="I200" i="19" s="1"/>
  <c r="K227" i="19"/>
  <c r="M227" i="19"/>
  <c r="O227" i="19"/>
  <c r="Q227" i="19"/>
  <c r="V227" i="19"/>
  <c r="G230" i="19"/>
  <c r="M230" i="19" s="1"/>
  <c r="I230" i="19"/>
  <c r="K230" i="19"/>
  <c r="O230" i="19"/>
  <c r="Q230" i="19"/>
  <c r="V230" i="19"/>
  <c r="G233" i="19"/>
  <c r="M233" i="19" s="1"/>
  <c r="I233" i="19"/>
  <c r="K233" i="19"/>
  <c r="O233" i="19"/>
  <c r="Q233" i="19"/>
  <c r="V233" i="19"/>
  <c r="G236" i="19"/>
  <c r="I236" i="19"/>
  <c r="K236" i="19"/>
  <c r="M236" i="19"/>
  <c r="O236" i="19"/>
  <c r="Q236" i="19"/>
  <c r="V236" i="19"/>
  <c r="G238" i="19"/>
  <c r="I238" i="19"/>
  <c r="K238" i="19"/>
  <c r="M238" i="19"/>
  <c r="O238" i="19"/>
  <c r="Q238" i="19"/>
  <c r="V238" i="19"/>
  <c r="G240" i="19"/>
  <c r="M240" i="19" s="1"/>
  <c r="I240" i="19"/>
  <c r="K240" i="19"/>
  <c r="O240" i="19"/>
  <c r="Q240" i="19"/>
  <c r="V240" i="19"/>
  <c r="G242" i="19"/>
  <c r="M242" i="19" s="1"/>
  <c r="I242" i="19"/>
  <c r="K242" i="19"/>
  <c r="O242" i="19"/>
  <c r="Q242" i="19"/>
  <c r="V242" i="19"/>
  <c r="G244" i="19"/>
  <c r="M244" i="19" s="1"/>
  <c r="I244" i="19"/>
  <c r="K244" i="19"/>
  <c r="O244" i="19"/>
  <c r="Q244" i="19"/>
  <c r="V244" i="19"/>
  <c r="G246" i="19"/>
  <c r="I246" i="19"/>
  <c r="K246" i="19"/>
  <c r="M246" i="19"/>
  <c r="O246" i="19"/>
  <c r="Q246" i="19"/>
  <c r="V246" i="19"/>
  <c r="O248" i="19"/>
  <c r="G249" i="19"/>
  <c r="I249" i="19"/>
  <c r="I248" i="19" s="1"/>
  <c r="K249" i="19"/>
  <c r="K248" i="19" s="1"/>
  <c r="M249" i="19"/>
  <c r="M248" i="19" s="1"/>
  <c r="O249" i="19"/>
  <c r="Q249" i="19"/>
  <c r="Q248" i="19" s="1"/>
  <c r="V249" i="19"/>
  <c r="V248" i="19" s="1"/>
  <c r="G252" i="19"/>
  <c r="I252" i="19"/>
  <c r="K252" i="19"/>
  <c r="M252" i="19"/>
  <c r="O252" i="19"/>
  <c r="Q252" i="19"/>
  <c r="V252" i="19"/>
  <c r="G255" i="19"/>
  <c r="I255" i="19"/>
  <c r="K255" i="19"/>
  <c r="M255" i="19"/>
  <c r="O255" i="19"/>
  <c r="Q255" i="19"/>
  <c r="V255" i="19"/>
  <c r="G259" i="19"/>
  <c r="M259" i="19" s="1"/>
  <c r="I259" i="19"/>
  <c r="K259" i="19"/>
  <c r="O259" i="19"/>
  <c r="Q259" i="19"/>
  <c r="V259" i="19"/>
  <c r="G263" i="19"/>
  <c r="I263" i="19"/>
  <c r="K263" i="19"/>
  <c r="K262" i="19" s="1"/>
  <c r="M263" i="19"/>
  <c r="O263" i="19"/>
  <c r="O262" i="19" s="1"/>
  <c r="Q263" i="19"/>
  <c r="V263" i="19"/>
  <c r="V262" i="19" s="1"/>
  <c r="G265" i="19"/>
  <c r="I265" i="19"/>
  <c r="K265" i="19"/>
  <c r="M265" i="19"/>
  <c r="O265" i="19"/>
  <c r="Q265" i="19"/>
  <c r="V265" i="19"/>
  <c r="G267" i="19"/>
  <c r="G262" i="19" s="1"/>
  <c r="I267" i="19"/>
  <c r="K267" i="19"/>
  <c r="O267" i="19"/>
  <c r="Q267" i="19"/>
  <c r="V267" i="19"/>
  <c r="G270" i="19"/>
  <c r="M270" i="19" s="1"/>
  <c r="I270" i="19"/>
  <c r="I262" i="19" s="1"/>
  <c r="K270" i="19"/>
  <c r="O270" i="19"/>
  <c r="Q270" i="19"/>
  <c r="V270" i="19"/>
  <c r="G276" i="19"/>
  <c r="M276" i="19" s="1"/>
  <c r="I276" i="19"/>
  <c r="K276" i="19"/>
  <c r="O276" i="19"/>
  <c r="Q276" i="19"/>
  <c r="V276" i="19"/>
  <c r="G279" i="19"/>
  <c r="I279" i="19"/>
  <c r="K279" i="19"/>
  <c r="M279" i="19"/>
  <c r="O279" i="19"/>
  <c r="Q279" i="19"/>
  <c r="Q262" i="19" s="1"/>
  <c r="V279" i="19"/>
  <c r="G284" i="19"/>
  <c r="M284" i="19" s="1"/>
  <c r="I284" i="19"/>
  <c r="K284" i="19"/>
  <c r="O284" i="19"/>
  <c r="Q284" i="19"/>
  <c r="V284" i="19"/>
  <c r="G288" i="19"/>
  <c r="I288" i="19"/>
  <c r="K288" i="19"/>
  <c r="M288" i="19"/>
  <c r="O288" i="19"/>
  <c r="Q288" i="19"/>
  <c r="V288" i="19"/>
  <c r="G291" i="19"/>
  <c r="I291" i="19"/>
  <c r="K291" i="19"/>
  <c r="M291" i="19"/>
  <c r="O291" i="19"/>
  <c r="Q291" i="19"/>
  <c r="V291" i="19"/>
  <c r="G294" i="19"/>
  <c r="I294" i="19"/>
  <c r="K294" i="19"/>
  <c r="M294" i="19"/>
  <c r="O294" i="19"/>
  <c r="Q294" i="19"/>
  <c r="V294" i="19"/>
  <c r="G297" i="19"/>
  <c r="M297" i="19" s="1"/>
  <c r="I297" i="19"/>
  <c r="K297" i="19"/>
  <c r="O297" i="19"/>
  <c r="Q297" i="19"/>
  <c r="V297" i="19"/>
  <c r="G305" i="19"/>
  <c r="I305" i="19"/>
  <c r="Q305" i="19"/>
  <c r="G306" i="19"/>
  <c r="I306" i="19"/>
  <c r="K306" i="19"/>
  <c r="K305" i="19" s="1"/>
  <c r="M306" i="19"/>
  <c r="M305" i="19" s="1"/>
  <c r="O306" i="19"/>
  <c r="O305" i="19" s="1"/>
  <c r="Q306" i="19"/>
  <c r="V306" i="19"/>
  <c r="V305" i="19" s="1"/>
  <c r="G309" i="19"/>
  <c r="M309" i="19" s="1"/>
  <c r="I309" i="19"/>
  <c r="I308" i="19" s="1"/>
  <c r="K309" i="19"/>
  <c r="K308" i="19" s="1"/>
  <c r="O309" i="19"/>
  <c r="O308" i="19" s="1"/>
  <c r="Q309" i="19"/>
  <c r="Q308" i="19" s="1"/>
  <c r="V309" i="19"/>
  <c r="G311" i="19"/>
  <c r="M311" i="19" s="1"/>
  <c r="I311" i="19"/>
  <c r="K311" i="19"/>
  <c r="O311" i="19"/>
  <c r="Q311" i="19"/>
  <c r="V311" i="19"/>
  <c r="G313" i="19"/>
  <c r="M313" i="19" s="1"/>
  <c r="I313" i="19"/>
  <c r="K313" i="19"/>
  <c r="O313" i="19"/>
  <c r="Q313" i="19"/>
  <c r="V313" i="19"/>
  <c r="V308" i="19" s="1"/>
  <c r="G316" i="19"/>
  <c r="I316" i="19"/>
  <c r="K316" i="19"/>
  <c r="M316" i="19"/>
  <c r="O316" i="19"/>
  <c r="Q316" i="19"/>
  <c r="V316" i="19"/>
  <c r="G319" i="19"/>
  <c r="M319" i="19" s="1"/>
  <c r="I319" i="19"/>
  <c r="K319" i="19"/>
  <c r="O319" i="19"/>
  <c r="Q319" i="19"/>
  <c r="V319" i="19"/>
  <c r="G321" i="19"/>
  <c r="I321" i="19"/>
  <c r="K321" i="19"/>
  <c r="M321" i="19"/>
  <c r="O321" i="19"/>
  <c r="Q321" i="19"/>
  <c r="V321" i="19"/>
  <c r="G324" i="19"/>
  <c r="I324" i="19"/>
  <c r="K324" i="19"/>
  <c r="M324" i="19"/>
  <c r="O324" i="19"/>
  <c r="Q324" i="19"/>
  <c r="V324" i="19"/>
  <c r="I327" i="19"/>
  <c r="G328" i="19"/>
  <c r="M328" i="19" s="1"/>
  <c r="M327" i="19" s="1"/>
  <c r="I328" i="19"/>
  <c r="K328" i="19"/>
  <c r="O328" i="19"/>
  <c r="O327" i="19" s="1"/>
  <c r="Q328" i="19"/>
  <c r="Q327" i="19" s="1"/>
  <c r="V328" i="19"/>
  <c r="V327" i="19" s="1"/>
  <c r="G330" i="19"/>
  <c r="M330" i="19" s="1"/>
  <c r="I330" i="19"/>
  <c r="K330" i="19"/>
  <c r="O330" i="19"/>
  <c r="Q330" i="19"/>
  <c r="V330" i="19"/>
  <c r="G332" i="19"/>
  <c r="I332" i="19"/>
  <c r="K332" i="19"/>
  <c r="K327" i="19" s="1"/>
  <c r="M332" i="19"/>
  <c r="O332" i="19"/>
  <c r="Q332" i="19"/>
  <c r="V332" i="19"/>
  <c r="G335" i="19"/>
  <c r="M335" i="19" s="1"/>
  <c r="I335" i="19"/>
  <c r="I334" i="19" s="1"/>
  <c r="K335" i="19"/>
  <c r="K334" i="19" s="1"/>
  <c r="O335" i="19"/>
  <c r="O334" i="19" s="1"/>
  <c r="Q335" i="19"/>
  <c r="Q334" i="19" s="1"/>
  <c r="V335" i="19"/>
  <c r="G337" i="19"/>
  <c r="M337" i="19" s="1"/>
  <c r="I337" i="19"/>
  <c r="K337" i="19"/>
  <c r="O337" i="19"/>
  <c r="Q337" i="19"/>
  <c r="V337" i="19"/>
  <c r="G340" i="19"/>
  <c r="M340" i="19" s="1"/>
  <c r="I340" i="19"/>
  <c r="K340" i="19"/>
  <c r="O340" i="19"/>
  <c r="Q340" i="19"/>
  <c r="V340" i="19"/>
  <c r="V334" i="19" s="1"/>
  <c r="G342" i="19"/>
  <c r="I342" i="19"/>
  <c r="K342" i="19"/>
  <c r="M342" i="19"/>
  <c r="O342" i="19"/>
  <c r="Q342" i="19"/>
  <c r="V342" i="19"/>
  <c r="G344" i="19"/>
  <c r="M344" i="19" s="1"/>
  <c r="I344" i="19"/>
  <c r="K344" i="19"/>
  <c r="O344" i="19"/>
  <c r="Q344" i="19"/>
  <c r="V344" i="19"/>
  <c r="AE348" i="19"/>
  <c r="AF348" i="19"/>
  <c r="G466" i="18"/>
  <c r="BA413" i="18"/>
  <c r="BA410" i="18"/>
  <c r="BA380" i="18"/>
  <c r="BA376" i="18"/>
  <c r="BA320" i="18"/>
  <c r="BA316" i="18"/>
  <c r="BA174" i="18"/>
  <c r="BA166" i="18"/>
  <c r="BA162" i="18"/>
  <c r="BA149" i="18"/>
  <c r="BA141" i="18"/>
  <c r="BA131" i="18"/>
  <c r="BA122" i="18"/>
  <c r="BA119" i="18"/>
  <c r="BA92" i="18"/>
  <c r="BA88" i="18"/>
  <c r="BA85" i="18"/>
  <c r="BA81" i="18"/>
  <c r="BA76" i="18"/>
  <c r="BA69" i="18"/>
  <c r="BA65" i="18"/>
  <c r="BA60" i="18"/>
  <c r="BA56" i="18"/>
  <c r="BA52" i="18"/>
  <c r="BA48" i="18"/>
  <c r="BA45" i="18"/>
  <c r="BA42" i="18"/>
  <c r="BA38" i="18"/>
  <c r="BA34" i="18"/>
  <c r="G9" i="18"/>
  <c r="I9" i="18"/>
  <c r="K9" i="18"/>
  <c r="K8" i="18" s="1"/>
  <c r="M9" i="18"/>
  <c r="O9" i="18"/>
  <c r="O8" i="18" s="1"/>
  <c r="Q9" i="18"/>
  <c r="V9" i="18"/>
  <c r="G14" i="18"/>
  <c r="I14" i="18"/>
  <c r="I8" i="18" s="1"/>
  <c r="K14" i="18"/>
  <c r="M14" i="18"/>
  <c r="O14" i="18"/>
  <c r="Q14" i="18"/>
  <c r="V14" i="18"/>
  <c r="G17" i="18"/>
  <c r="I17" i="18"/>
  <c r="K17" i="18"/>
  <c r="M17" i="18"/>
  <c r="O17" i="18"/>
  <c r="Q17" i="18"/>
  <c r="V17" i="18"/>
  <c r="V8" i="18" s="1"/>
  <c r="G20" i="18"/>
  <c r="M20" i="18" s="1"/>
  <c r="I20" i="18"/>
  <c r="K20" i="18"/>
  <c r="O20" i="18"/>
  <c r="Q20" i="18"/>
  <c r="V20" i="18"/>
  <c r="G23" i="18"/>
  <c r="G8" i="18" s="1"/>
  <c r="I23" i="18"/>
  <c r="K23" i="18"/>
  <c r="O23" i="18"/>
  <c r="Q23" i="18"/>
  <c r="V23" i="18"/>
  <c r="G27" i="18"/>
  <c r="I27" i="18"/>
  <c r="K27" i="18"/>
  <c r="M27" i="18"/>
  <c r="O27" i="18"/>
  <c r="Q27" i="18"/>
  <c r="Q8" i="18" s="1"/>
  <c r="V27" i="18"/>
  <c r="G30" i="18"/>
  <c r="I30" i="18"/>
  <c r="K30" i="18"/>
  <c r="M30" i="18"/>
  <c r="O30" i="18"/>
  <c r="Q30" i="18"/>
  <c r="V30" i="18"/>
  <c r="G33" i="18"/>
  <c r="I33" i="18"/>
  <c r="K33" i="18"/>
  <c r="M33" i="18"/>
  <c r="O33" i="18"/>
  <c r="Q33" i="18"/>
  <c r="V33" i="18"/>
  <c r="G37" i="18"/>
  <c r="M37" i="18" s="1"/>
  <c r="I37" i="18"/>
  <c r="K37" i="18"/>
  <c r="O37" i="18"/>
  <c r="Q37" i="18"/>
  <c r="V37" i="18"/>
  <c r="G41" i="18"/>
  <c r="M41" i="18" s="1"/>
  <c r="I41" i="18"/>
  <c r="K41" i="18"/>
  <c r="O41" i="18"/>
  <c r="Q41" i="18"/>
  <c r="V41" i="18"/>
  <c r="G44" i="18"/>
  <c r="M44" i="18" s="1"/>
  <c r="I44" i="18"/>
  <c r="K44" i="18"/>
  <c r="O44" i="18"/>
  <c r="Q44" i="18"/>
  <c r="V44" i="18"/>
  <c r="G47" i="18"/>
  <c r="I47" i="18"/>
  <c r="K47" i="18"/>
  <c r="M47" i="18"/>
  <c r="O47" i="18"/>
  <c r="Q47" i="18"/>
  <c r="V47" i="18"/>
  <c r="G51" i="18"/>
  <c r="I51" i="18"/>
  <c r="K51" i="18"/>
  <c r="M51" i="18"/>
  <c r="O51" i="18"/>
  <c r="Q51" i="18"/>
  <c r="V51" i="18"/>
  <c r="G55" i="18"/>
  <c r="I55" i="18"/>
  <c r="K55" i="18"/>
  <c r="M55" i="18"/>
  <c r="O55" i="18"/>
  <c r="Q55" i="18"/>
  <c r="V55" i="18"/>
  <c r="G59" i="18"/>
  <c r="I59" i="18"/>
  <c r="K59" i="18"/>
  <c r="M59" i="18"/>
  <c r="O59" i="18"/>
  <c r="Q59" i="18"/>
  <c r="V59" i="18"/>
  <c r="G64" i="18"/>
  <c r="M64" i="18" s="1"/>
  <c r="I64" i="18"/>
  <c r="K64" i="18"/>
  <c r="O64" i="18"/>
  <c r="Q64" i="18"/>
  <c r="V64" i="18"/>
  <c r="G68" i="18"/>
  <c r="M68" i="18" s="1"/>
  <c r="I68" i="18"/>
  <c r="K68" i="18"/>
  <c r="O68" i="18"/>
  <c r="Q68" i="18"/>
  <c r="V68" i="18"/>
  <c r="G75" i="18"/>
  <c r="I75" i="18"/>
  <c r="K75" i="18"/>
  <c r="M75" i="18"/>
  <c r="O75" i="18"/>
  <c r="Q75" i="18"/>
  <c r="V75" i="18"/>
  <c r="G80" i="18"/>
  <c r="I80" i="18"/>
  <c r="K80" i="18"/>
  <c r="M80" i="18"/>
  <c r="O80" i="18"/>
  <c r="Q80" i="18"/>
  <c r="V80" i="18"/>
  <c r="G84" i="18"/>
  <c r="I84" i="18"/>
  <c r="K84" i="18"/>
  <c r="M84" i="18"/>
  <c r="O84" i="18"/>
  <c r="Q84" i="18"/>
  <c r="V84" i="18"/>
  <c r="G87" i="18"/>
  <c r="M87" i="18" s="1"/>
  <c r="I87" i="18"/>
  <c r="K87" i="18"/>
  <c r="O87" i="18"/>
  <c r="Q87" i="18"/>
  <c r="V87" i="18"/>
  <c r="G91" i="18"/>
  <c r="M91" i="18" s="1"/>
  <c r="I91" i="18"/>
  <c r="K91" i="18"/>
  <c r="O91" i="18"/>
  <c r="Q91" i="18"/>
  <c r="V91" i="18"/>
  <c r="G94" i="18"/>
  <c r="M94" i="18" s="1"/>
  <c r="I94" i="18"/>
  <c r="K94" i="18"/>
  <c r="O94" i="18"/>
  <c r="Q94" i="18"/>
  <c r="V94" i="18"/>
  <c r="G98" i="18"/>
  <c r="I98" i="18"/>
  <c r="K98" i="18"/>
  <c r="M98" i="18"/>
  <c r="O98" i="18"/>
  <c r="Q98" i="18"/>
  <c r="V98" i="18"/>
  <c r="G102" i="18"/>
  <c r="I102" i="18"/>
  <c r="K102" i="18"/>
  <c r="M102" i="18"/>
  <c r="O102" i="18"/>
  <c r="Q102" i="18"/>
  <c r="V102" i="18"/>
  <c r="G106" i="18"/>
  <c r="I106" i="18"/>
  <c r="K106" i="18"/>
  <c r="M106" i="18"/>
  <c r="O106" i="18"/>
  <c r="Q106" i="18"/>
  <c r="V106" i="18"/>
  <c r="G109" i="18"/>
  <c r="I109" i="18"/>
  <c r="K109" i="18"/>
  <c r="M109" i="18"/>
  <c r="O109" i="18"/>
  <c r="Q109" i="18"/>
  <c r="V109" i="18"/>
  <c r="G112" i="18"/>
  <c r="M112" i="18" s="1"/>
  <c r="I112" i="18"/>
  <c r="K112" i="18"/>
  <c r="O112" i="18"/>
  <c r="Q112" i="18"/>
  <c r="V112" i="18"/>
  <c r="G115" i="18"/>
  <c r="M115" i="18" s="1"/>
  <c r="I115" i="18"/>
  <c r="K115" i="18"/>
  <c r="O115" i="18"/>
  <c r="Q115" i="18"/>
  <c r="V115" i="18"/>
  <c r="G118" i="18"/>
  <c r="I118" i="18"/>
  <c r="K118" i="18"/>
  <c r="M118" i="18"/>
  <c r="O118" i="18"/>
  <c r="Q118" i="18"/>
  <c r="V118" i="18"/>
  <c r="G127" i="18"/>
  <c r="I127" i="18"/>
  <c r="K127" i="18"/>
  <c r="M127" i="18"/>
  <c r="O127" i="18"/>
  <c r="Q127" i="18"/>
  <c r="V127" i="18"/>
  <c r="G137" i="18"/>
  <c r="I137" i="18"/>
  <c r="K137" i="18"/>
  <c r="M137" i="18"/>
  <c r="O137" i="18"/>
  <c r="Q137" i="18"/>
  <c r="V137" i="18"/>
  <c r="G146" i="18"/>
  <c r="M146" i="18" s="1"/>
  <c r="I146" i="18"/>
  <c r="K146" i="18"/>
  <c r="O146" i="18"/>
  <c r="Q146" i="18"/>
  <c r="V146" i="18"/>
  <c r="G154" i="18"/>
  <c r="M154" i="18" s="1"/>
  <c r="I154" i="18"/>
  <c r="K154" i="18"/>
  <c r="O154" i="18"/>
  <c r="Q154" i="18"/>
  <c r="V154" i="18"/>
  <c r="G157" i="18"/>
  <c r="M157" i="18" s="1"/>
  <c r="I157" i="18"/>
  <c r="K157" i="18"/>
  <c r="O157" i="18"/>
  <c r="Q157" i="18"/>
  <c r="V157" i="18"/>
  <c r="G161" i="18"/>
  <c r="I161" i="18"/>
  <c r="K161" i="18"/>
  <c r="M161" i="18"/>
  <c r="O161" i="18"/>
  <c r="Q161" i="18"/>
  <c r="V161" i="18"/>
  <c r="G165" i="18"/>
  <c r="I165" i="18"/>
  <c r="K165" i="18"/>
  <c r="M165" i="18"/>
  <c r="O165" i="18"/>
  <c r="Q165" i="18"/>
  <c r="V165" i="18"/>
  <c r="G169" i="18"/>
  <c r="I169" i="18"/>
  <c r="K169" i="18"/>
  <c r="M169" i="18"/>
  <c r="O169" i="18"/>
  <c r="Q169" i="18"/>
  <c r="V169" i="18"/>
  <c r="G173" i="18"/>
  <c r="I173" i="18"/>
  <c r="K173" i="18"/>
  <c r="M173" i="18"/>
  <c r="O173" i="18"/>
  <c r="Q173" i="18"/>
  <c r="V173" i="18"/>
  <c r="G177" i="18"/>
  <c r="M177" i="18" s="1"/>
  <c r="I177" i="18"/>
  <c r="K177" i="18"/>
  <c r="O177" i="18"/>
  <c r="Q177" i="18"/>
  <c r="V177" i="18"/>
  <c r="G181" i="18"/>
  <c r="M181" i="18" s="1"/>
  <c r="I181" i="18"/>
  <c r="K181" i="18"/>
  <c r="O181" i="18"/>
  <c r="Q181" i="18"/>
  <c r="V181" i="18"/>
  <c r="G184" i="18"/>
  <c r="I184" i="18"/>
  <c r="K184" i="18"/>
  <c r="M184" i="18"/>
  <c r="O184" i="18"/>
  <c r="Q184" i="18"/>
  <c r="V184" i="18"/>
  <c r="G187" i="18"/>
  <c r="I187" i="18"/>
  <c r="K187" i="18"/>
  <c r="M187" i="18"/>
  <c r="O187" i="18"/>
  <c r="Q187" i="18"/>
  <c r="V187" i="18"/>
  <c r="G192" i="18"/>
  <c r="I192" i="18"/>
  <c r="K192" i="18"/>
  <c r="M192" i="18"/>
  <c r="O192" i="18"/>
  <c r="Q192" i="18"/>
  <c r="V192" i="18"/>
  <c r="G197" i="18"/>
  <c r="M197" i="18" s="1"/>
  <c r="I197" i="18"/>
  <c r="K197" i="18"/>
  <c r="O197" i="18"/>
  <c r="Q197" i="18"/>
  <c r="V197" i="18"/>
  <c r="G199" i="18"/>
  <c r="M199" i="18" s="1"/>
  <c r="I199" i="18"/>
  <c r="K199" i="18"/>
  <c r="O199" i="18"/>
  <c r="Q199" i="18"/>
  <c r="V199" i="18"/>
  <c r="G202" i="18"/>
  <c r="M202" i="18" s="1"/>
  <c r="I202" i="18"/>
  <c r="K202" i="18"/>
  <c r="O202" i="18"/>
  <c r="Q202" i="18"/>
  <c r="V202" i="18"/>
  <c r="G205" i="18"/>
  <c r="I205" i="18"/>
  <c r="K205" i="18"/>
  <c r="M205" i="18"/>
  <c r="O205" i="18"/>
  <c r="Q205" i="18"/>
  <c r="V205" i="18"/>
  <c r="G213" i="18"/>
  <c r="I213" i="18"/>
  <c r="K213" i="18"/>
  <c r="M213" i="18"/>
  <c r="O213" i="18"/>
  <c r="Q213" i="18"/>
  <c r="V213" i="18"/>
  <c r="G215" i="18"/>
  <c r="I215" i="18"/>
  <c r="K215" i="18"/>
  <c r="M215" i="18"/>
  <c r="O215" i="18"/>
  <c r="Q215" i="18"/>
  <c r="V215" i="18"/>
  <c r="G219" i="18"/>
  <c r="M219" i="18" s="1"/>
  <c r="I219" i="18"/>
  <c r="I218" i="18" s="1"/>
  <c r="K219" i="18"/>
  <c r="O219" i="18"/>
  <c r="O218" i="18" s="1"/>
  <c r="Q219" i="18"/>
  <c r="Q218" i="18" s="1"/>
  <c r="V219" i="18"/>
  <c r="V218" i="18" s="1"/>
  <c r="G222" i="18"/>
  <c r="G218" i="18" s="1"/>
  <c r="I222" i="18"/>
  <c r="K222" i="18"/>
  <c r="O222" i="18"/>
  <c r="Q222" i="18"/>
  <c r="V222" i="18"/>
  <c r="G225" i="18"/>
  <c r="I225" i="18"/>
  <c r="K225" i="18"/>
  <c r="M225" i="18"/>
  <c r="O225" i="18"/>
  <c r="Q225" i="18"/>
  <c r="V225" i="18"/>
  <c r="G228" i="18"/>
  <c r="I228" i="18"/>
  <c r="K228" i="18"/>
  <c r="M228" i="18"/>
  <c r="O228" i="18"/>
  <c r="Q228" i="18"/>
  <c r="V228" i="18"/>
  <c r="G231" i="18"/>
  <c r="I231" i="18"/>
  <c r="K231" i="18"/>
  <c r="K218" i="18" s="1"/>
  <c r="M231" i="18"/>
  <c r="O231" i="18"/>
  <c r="Q231" i="18"/>
  <c r="V231" i="18"/>
  <c r="G234" i="18"/>
  <c r="M234" i="18" s="1"/>
  <c r="I234" i="18"/>
  <c r="K234" i="18"/>
  <c r="O234" i="18"/>
  <c r="Q234" i="18"/>
  <c r="V234" i="18"/>
  <c r="G237" i="18"/>
  <c r="M237" i="18" s="1"/>
  <c r="I237" i="18"/>
  <c r="K237" i="18"/>
  <c r="O237" i="18"/>
  <c r="Q237" i="18"/>
  <c r="V237" i="18"/>
  <c r="G240" i="18"/>
  <c r="M240" i="18" s="1"/>
  <c r="I240" i="18"/>
  <c r="K240" i="18"/>
  <c r="O240" i="18"/>
  <c r="Q240" i="18"/>
  <c r="V240" i="18"/>
  <c r="G243" i="18"/>
  <c r="I243" i="18"/>
  <c r="K243" i="18"/>
  <c r="M243" i="18"/>
  <c r="O243" i="18"/>
  <c r="Q243" i="18"/>
  <c r="V243" i="18"/>
  <c r="G246" i="18"/>
  <c r="I246" i="18"/>
  <c r="K246" i="18"/>
  <c r="M246" i="18"/>
  <c r="O246" i="18"/>
  <c r="Q246" i="18"/>
  <c r="V246" i="18"/>
  <c r="G249" i="18"/>
  <c r="I249" i="18"/>
  <c r="K249" i="18"/>
  <c r="M249" i="18"/>
  <c r="O249" i="18"/>
  <c r="Q249" i="18"/>
  <c r="V249" i="18"/>
  <c r="G252" i="18"/>
  <c r="M252" i="18" s="1"/>
  <c r="I252" i="18"/>
  <c r="K252" i="18"/>
  <c r="O252" i="18"/>
  <c r="Q252" i="18"/>
  <c r="V252" i="18"/>
  <c r="G257" i="18"/>
  <c r="M257" i="18" s="1"/>
  <c r="I257" i="18"/>
  <c r="K257" i="18"/>
  <c r="O257" i="18"/>
  <c r="Q257" i="18"/>
  <c r="V257" i="18"/>
  <c r="G260" i="18"/>
  <c r="M260" i="18" s="1"/>
  <c r="I260" i="18"/>
  <c r="K260" i="18"/>
  <c r="O260" i="18"/>
  <c r="Q260" i="18"/>
  <c r="V260" i="18"/>
  <c r="G263" i="18"/>
  <c r="I263" i="18"/>
  <c r="K263" i="18"/>
  <c r="M263" i="18"/>
  <c r="O263" i="18"/>
  <c r="Q263" i="18"/>
  <c r="V263" i="18"/>
  <c r="G266" i="18"/>
  <c r="I266" i="18"/>
  <c r="K266" i="18"/>
  <c r="M266" i="18"/>
  <c r="O266" i="18"/>
  <c r="Q266" i="18"/>
  <c r="V266" i="18"/>
  <c r="G269" i="18"/>
  <c r="I269" i="18"/>
  <c r="K269" i="18"/>
  <c r="M269" i="18"/>
  <c r="O269" i="18"/>
  <c r="Q269" i="18"/>
  <c r="V269" i="18"/>
  <c r="G272" i="18"/>
  <c r="M272" i="18" s="1"/>
  <c r="I272" i="18"/>
  <c r="K272" i="18"/>
  <c r="O272" i="18"/>
  <c r="Q272" i="18"/>
  <c r="V272" i="18"/>
  <c r="G275" i="18"/>
  <c r="M275" i="18" s="1"/>
  <c r="I275" i="18"/>
  <c r="K275" i="18"/>
  <c r="O275" i="18"/>
  <c r="Q275" i="18"/>
  <c r="V275" i="18"/>
  <c r="G278" i="18"/>
  <c r="I278" i="18"/>
  <c r="V278" i="18"/>
  <c r="G279" i="18"/>
  <c r="I279" i="18"/>
  <c r="K279" i="18"/>
  <c r="K278" i="18" s="1"/>
  <c r="M279" i="18"/>
  <c r="M278" i="18" s="1"/>
  <c r="O279" i="18"/>
  <c r="Q279" i="18"/>
  <c r="Q278" i="18" s="1"/>
  <c r="V279" i="18"/>
  <c r="G283" i="18"/>
  <c r="I283" i="18"/>
  <c r="K283" i="18"/>
  <c r="M283" i="18"/>
  <c r="O283" i="18"/>
  <c r="O278" i="18" s="1"/>
  <c r="Q283" i="18"/>
  <c r="V283" i="18"/>
  <c r="G287" i="18"/>
  <c r="M287" i="18" s="1"/>
  <c r="I287" i="18"/>
  <c r="I286" i="18" s="1"/>
  <c r="K287" i="18"/>
  <c r="K286" i="18" s="1"/>
  <c r="O287" i="18"/>
  <c r="Q287" i="18"/>
  <c r="Q286" i="18" s="1"/>
  <c r="V287" i="18"/>
  <c r="V286" i="18" s="1"/>
  <c r="G290" i="18"/>
  <c r="M290" i="18" s="1"/>
  <c r="I290" i="18"/>
  <c r="K290" i="18"/>
  <c r="O290" i="18"/>
  <c r="Q290" i="18"/>
  <c r="V290" i="18"/>
  <c r="G293" i="18"/>
  <c r="M293" i="18" s="1"/>
  <c r="I293" i="18"/>
  <c r="K293" i="18"/>
  <c r="O293" i="18"/>
  <c r="O286" i="18" s="1"/>
  <c r="Q293" i="18"/>
  <c r="V293" i="18"/>
  <c r="G297" i="18"/>
  <c r="I297" i="18"/>
  <c r="K297" i="18"/>
  <c r="M297" i="18"/>
  <c r="O297" i="18"/>
  <c r="Q297" i="18"/>
  <c r="V297" i="18"/>
  <c r="G301" i="18"/>
  <c r="I301" i="18"/>
  <c r="K301" i="18"/>
  <c r="M301" i="18"/>
  <c r="O301" i="18"/>
  <c r="Q301" i="18"/>
  <c r="V301" i="18"/>
  <c r="G305" i="18"/>
  <c r="I305" i="18"/>
  <c r="K305" i="18"/>
  <c r="M305" i="18"/>
  <c r="O305" i="18"/>
  <c r="Q305" i="18"/>
  <c r="V305" i="18"/>
  <c r="G309" i="18"/>
  <c r="M309" i="18" s="1"/>
  <c r="I309" i="18"/>
  <c r="K309" i="18"/>
  <c r="O309" i="18"/>
  <c r="Q309" i="18"/>
  <c r="V309" i="18"/>
  <c r="G312" i="18"/>
  <c r="M312" i="18" s="1"/>
  <c r="I312" i="18"/>
  <c r="K312" i="18"/>
  <c r="O312" i="18"/>
  <c r="Q312" i="18"/>
  <c r="V312" i="18"/>
  <c r="G315" i="18"/>
  <c r="M315" i="18" s="1"/>
  <c r="I315" i="18"/>
  <c r="K315" i="18"/>
  <c r="O315" i="18"/>
  <c r="Q315" i="18"/>
  <c r="V315" i="18"/>
  <c r="G319" i="18"/>
  <c r="I319" i="18"/>
  <c r="K319" i="18"/>
  <c r="M319" i="18"/>
  <c r="O319" i="18"/>
  <c r="Q319" i="18"/>
  <c r="V319" i="18"/>
  <c r="G323" i="18"/>
  <c r="I323" i="18"/>
  <c r="K323" i="18"/>
  <c r="M323" i="18"/>
  <c r="O323" i="18"/>
  <c r="Q323" i="18"/>
  <c r="V323" i="18"/>
  <c r="G326" i="18"/>
  <c r="I326" i="18"/>
  <c r="K326" i="18"/>
  <c r="M326" i="18"/>
  <c r="O326" i="18"/>
  <c r="Q326" i="18"/>
  <c r="V326" i="18"/>
  <c r="K329" i="18"/>
  <c r="G330" i="18"/>
  <c r="M330" i="18" s="1"/>
  <c r="I330" i="18"/>
  <c r="I329" i="18" s="1"/>
  <c r="K330" i="18"/>
  <c r="O330" i="18"/>
  <c r="O329" i="18" s="1"/>
  <c r="Q330" i="18"/>
  <c r="Q329" i="18" s="1"/>
  <c r="V330" i="18"/>
  <c r="V329" i="18" s="1"/>
  <c r="G333" i="18"/>
  <c r="G329" i="18" s="1"/>
  <c r="I333" i="18"/>
  <c r="K333" i="18"/>
  <c r="O333" i="18"/>
  <c r="Q333" i="18"/>
  <c r="V333" i="18"/>
  <c r="G335" i="18"/>
  <c r="I335" i="18"/>
  <c r="K335" i="18"/>
  <c r="M335" i="18"/>
  <c r="O335" i="18"/>
  <c r="Q335" i="18"/>
  <c r="V335" i="18"/>
  <c r="G337" i="18"/>
  <c r="I337" i="18"/>
  <c r="K337" i="18"/>
  <c r="M337" i="18"/>
  <c r="O337" i="18"/>
  <c r="Q337" i="18"/>
  <c r="V337" i="18"/>
  <c r="G340" i="18"/>
  <c r="G339" i="18" s="1"/>
  <c r="I340" i="18"/>
  <c r="K340" i="18"/>
  <c r="K339" i="18" s="1"/>
  <c r="O340" i="18"/>
  <c r="Q340" i="18"/>
  <c r="Q339" i="18" s="1"/>
  <c r="V340" i="18"/>
  <c r="V339" i="18" s="1"/>
  <c r="G347" i="18"/>
  <c r="M347" i="18" s="1"/>
  <c r="I347" i="18"/>
  <c r="I339" i="18" s="1"/>
  <c r="K347" i="18"/>
  <c r="O347" i="18"/>
  <c r="Q347" i="18"/>
  <c r="V347" i="18"/>
  <c r="G351" i="18"/>
  <c r="M351" i="18" s="1"/>
  <c r="I351" i="18"/>
  <c r="K351" i="18"/>
  <c r="O351" i="18"/>
  <c r="O339" i="18" s="1"/>
  <c r="Q351" i="18"/>
  <c r="V351" i="18"/>
  <c r="G355" i="18"/>
  <c r="I355" i="18"/>
  <c r="K355" i="18"/>
  <c r="M355" i="18"/>
  <c r="O355" i="18"/>
  <c r="Q355" i="18"/>
  <c r="V355" i="18"/>
  <c r="G359" i="18"/>
  <c r="I359" i="18"/>
  <c r="K359" i="18"/>
  <c r="M359" i="18"/>
  <c r="O359" i="18"/>
  <c r="Q359" i="18"/>
  <c r="V359" i="18"/>
  <c r="G363" i="18"/>
  <c r="I363" i="18"/>
  <c r="K363" i="18"/>
  <c r="M363" i="18"/>
  <c r="O363" i="18"/>
  <c r="Q363" i="18"/>
  <c r="V363" i="18"/>
  <c r="G367" i="18"/>
  <c r="M367" i="18" s="1"/>
  <c r="I367" i="18"/>
  <c r="K367" i="18"/>
  <c r="O367" i="18"/>
  <c r="Q367" i="18"/>
  <c r="V367" i="18"/>
  <c r="I370" i="18"/>
  <c r="G371" i="18"/>
  <c r="M371" i="18" s="1"/>
  <c r="M370" i="18" s="1"/>
  <c r="I371" i="18"/>
  <c r="K371" i="18"/>
  <c r="O371" i="18"/>
  <c r="O370" i="18" s="1"/>
  <c r="Q371" i="18"/>
  <c r="V371" i="18"/>
  <c r="V370" i="18" s="1"/>
  <c r="G373" i="18"/>
  <c r="I373" i="18"/>
  <c r="K373" i="18"/>
  <c r="M373" i="18"/>
  <c r="O373" i="18"/>
  <c r="Q373" i="18"/>
  <c r="Q370" i="18" s="1"/>
  <c r="V373" i="18"/>
  <c r="G375" i="18"/>
  <c r="I375" i="18"/>
  <c r="K375" i="18"/>
  <c r="K370" i="18" s="1"/>
  <c r="M375" i="18"/>
  <c r="O375" i="18"/>
  <c r="Q375" i="18"/>
  <c r="V375" i="18"/>
  <c r="G379" i="18"/>
  <c r="I379" i="18"/>
  <c r="K379" i="18"/>
  <c r="M379" i="18"/>
  <c r="O379" i="18"/>
  <c r="Q379" i="18"/>
  <c r="V379" i="18"/>
  <c r="G382" i="18"/>
  <c r="M382" i="18" s="1"/>
  <c r="I382" i="18"/>
  <c r="K382" i="18"/>
  <c r="O382" i="18"/>
  <c r="Q382" i="18"/>
  <c r="V382" i="18"/>
  <c r="G384" i="18"/>
  <c r="M384" i="18" s="1"/>
  <c r="I384" i="18"/>
  <c r="K384" i="18"/>
  <c r="O384" i="18"/>
  <c r="Q384" i="18"/>
  <c r="V384" i="18"/>
  <c r="G387" i="18"/>
  <c r="I387" i="18"/>
  <c r="O387" i="18"/>
  <c r="V387" i="18"/>
  <c r="G388" i="18"/>
  <c r="I388" i="18"/>
  <c r="K388" i="18"/>
  <c r="K387" i="18" s="1"/>
  <c r="M388" i="18"/>
  <c r="M387" i="18" s="1"/>
  <c r="O388" i="18"/>
  <c r="Q388" i="18"/>
  <c r="Q387" i="18" s="1"/>
  <c r="V388" i="18"/>
  <c r="O391" i="18"/>
  <c r="G392" i="18"/>
  <c r="G391" i="18" s="1"/>
  <c r="I392" i="18"/>
  <c r="I391" i="18" s="1"/>
  <c r="K392" i="18"/>
  <c r="M392" i="18"/>
  <c r="M391" i="18" s="1"/>
  <c r="O392" i="18"/>
  <c r="Q392" i="18"/>
  <c r="V392" i="18"/>
  <c r="V391" i="18" s="1"/>
  <c r="G395" i="18"/>
  <c r="M395" i="18" s="1"/>
  <c r="I395" i="18"/>
  <c r="K395" i="18"/>
  <c r="K391" i="18" s="1"/>
  <c r="O395" i="18"/>
  <c r="Q395" i="18"/>
  <c r="V395" i="18"/>
  <c r="G397" i="18"/>
  <c r="M397" i="18" s="1"/>
  <c r="I397" i="18"/>
  <c r="K397" i="18"/>
  <c r="O397" i="18"/>
  <c r="Q397" i="18"/>
  <c r="Q391" i="18" s="1"/>
  <c r="V397" i="18"/>
  <c r="G399" i="18"/>
  <c r="M399" i="18" s="1"/>
  <c r="I399" i="18"/>
  <c r="K399" i="18"/>
  <c r="O399" i="18"/>
  <c r="Q399" i="18"/>
  <c r="V399" i="18"/>
  <c r="G402" i="18"/>
  <c r="I402" i="18"/>
  <c r="K402" i="18"/>
  <c r="M402" i="18"/>
  <c r="O402" i="18"/>
  <c r="Q402" i="18"/>
  <c r="V402" i="18"/>
  <c r="O405" i="18"/>
  <c r="Q405" i="18"/>
  <c r="G406" i="18"/>
  <c r="G405" i="18" s="1"/>
  <c r="I406" i="18"/>
  <c r="I405" i="18" s="1"/>
  <c r="K406" i="18"/>
  <c r="K405" i="18" s="1"/>
  <c r="M406" i="18"/>
  <c r="M405" i="18" s="1"/>
  <c r="O406" i="18"/>
  <c r="Q406" i="18"/>
  <c r="V406" i="18"/>
  <c r="V405" i="18" s="1"/>
  <c r="K408" i="18"/>
  <c r="G409" i="18"/>
  <c r="M409" i="18" s="1"/>
  <c r="I409" i="18"/>
  <c r="I408" i="18" s="1"/>
  <c r="K409" i="18"/>
  <c r="O409" i="18"/>
  <c r="O408" i="18" s="1"/>
  <c r="Q409" i="18"/>
  <c r="Q408" i="18" s="1"/>
  <c r="V409" i="18"/>
  <c r="G412" i="18"/>
  <c r="M412" i="18" s="1"/>
  <c r="I412" i="18"/>
  <c r="K412" i="18"/>
  <c r="O412" i="18"/>
  <c r="Q412" i="18"/>
  <c r="V412" i="18"/>
  <c r="V408" i="18" s="1"/>
  <c r="Q415" i="18"/>
  <c r="G416" i="18"/>
  <c r="I416" i="18"/>
  <c r="I415" i="18" s="1"/>
  <c r="K416" i="18"/>
  <c r="K415" i="18" s="1"/>
  <c r="M416" i="18"/>
  <c r="O416" i="18"/>
  <c r="O415" i="18" s="1"/>
  <c r="Q416" i="18"/>
  <c r="V416" i="18"/>
  <c r="G420" i="18"/>
  <c r="I420" i="18"/>
  <c r="K420" i="18"/>
  <c r="M420" i="18"/>
  <c r="O420" i="18"/>
  <c r="Q420" i="18"/>
  <c r="V420" i="18"/>
  <c r="G424" i="18"/>
  <c r="G415" i="18" s="1"/>
  <c r="I424" i="18"/>
  <c r="K424" i="18"/>
  <c r="O424" i="18"/>
  <c r="Q424" i="18"/>
  <c r="V424" i="18"/>
  <c r="V415" i="18" s="1"/>
  <c r="I427" i="18"/>
  <c r="G428" i="18"/>
  <c r="M428" i="18" s="1"/>
  <c r="M427" i="18" s="1"/>
  <c r="I428" i="18"/>
  <c r="K428" i="18"/>
  <c r="O428" i="18"/>
  <c r="O427" i="18" s="1"/>
  <c r="Q428" i="18"/>
  <c r="V428" i="18"/>
  <c r="V427" i="18" s="1"/>
  <c r="G437" i="18"/>
  <c r="I437" i="18"/>
  <c r="K437" i="18"/>
  <c r="M437" i="18"/>
  <c r="O437" i="18"/>
  <c r="Q437" i="18"/>
  <c r="Q427" i="18" s="1"/>
  <c r="V437" i="18"/>
  <c r="G441" i="18"/>
  <c r="I441" i="18"/>
  <c r="K441" i="18"/>
  <c r="K427" i="18" s="1"/>
  <c r="M441" i="18"/>
  <c r="O441" i="18"/>
  <c r="Q441" i="18"/>
  <c r="V441" i="18"/>
  <c r="G443" i="18"/>
  <c r="I443" i="18"/>
  <c r="K443" i="18"/>
  <c r="M443" i="18"/>
  <c r="O443" i="18"/>
  <c r="Q443" i="18"/>
  <c r="V443" i="18"/>
  <c r="G446" i="18"/>
  <c r="M446" i="18" s="1"/>
  <c r="I446" i="18"/>
  <c r="K446" i="18"/>
  <c r="O446" i="18"/>
  <c r="Q446" i="18"/>
  <c r="V446" i="18"/>
  <c r="G449" i="18"/>
  <c r="M449" i="18" s="1"/>
  <c r="I449" i="18"/>
  <c r="K449" i="18"/>
  <c r="O449" i="18"/>
  <c r="Q449" i="18"/>
  <c r="V449" i="18"/>
  <c r="G454" i="18"/>
  <c r="M454" i="18" s="1"/>
  <c r="I454" i="18"/>
  <c r="K454" i="18"/>
  <c r="O454" i="18"/>
  <c r="Q454" i="18"/>
  <c r="V454" i="18"/>
  <c r="G458" i="18"/>
  <c r="I458" i="18"/>
  <c r="K458" i="18"/>
  <c r="M458" i="18"/>
  <c r="O458" i="18"/>
  <c r="Q458" i="18"/>
  <c r="V458" i="18"/>
  <c r="G461" i="18"/>
  <c r="I461" i="18"/>
  <c r="K461" i="18"/>
  <c r="M461" i="18"/>
  <c r="O461" i="18"/>
  <c r="Q461" i="18"/>
  <c r="V461" i="18"/>
  <c r="G463" i="18"/>
  <c r="I463" i="18"/>
  <c r="K463" i="18"/>
  <c r="M463" i="18"/>
  <c r="O463" i="18"/>
  <c r="Q463" i="18"/>
  <c r="V463" i="18"/>
  <c r="AE466" i="18"/>
  <c r="AF466" i="18"/>
  <c r="G69" i="17"/>
  <c r="BA60" i="17"/>
  <c r="BA58" i="17"/>
  <c r="G9" i="17"/>
  <c r="M9" i="17" s="1"/>
  <c r="I9" i="17"/>
  <c r="I8" i="17" s="1"/>
  <c r="K9" i="17"/>
  <c r="O9" i="17"/>
  <c r="O8" i="17" s="1"/>
  <c r="Q9" i="17"/>
  <c r="V9" i="17"/>
  <c r="V8" i="17" s="1"/>
  <c r="G10" i="17"/>
  <c r="M10" i="17" s="1"/>
  <c r="I10" i="17"/>
  <c r="K10" i="17"/>
  <c r="O10" i="17"/>
  <c r="Q10" i="17"/>
  <c r="Q8" i="17" s="1"/>
  <c r="V10" i="17"/>
  <c r="G11" i="17"/>
  <c r="M11" i="17" s="1"/>
  <c r="I11" i="17"/>
  <c r="K11" i="17"/>
  <c r="O11" i="17"/>
  <c r="Q11" i="17"/>
  <c r="V11" i="17"/>
  <c r="G12" i="17"/>
  <c r="I12" i="17"/>
  <c r="K12" i="17"/>
  <c r="M12" i="17"/>
  <c r="O12" i="17"/>
  <c r="Q12" i="17"/>
  <c r="V12" i="17"/>
  <c r="G13" i="17"/>
  <c r="I13" i="17"/>
  <c r="K13" i="17"/>
  <c r="M13" i="17"/>
  <c r="O13" i="17"/>
  <c r="Q13" i="17"/>
  <c r="V13" i="17"/>
  <c r="G14" i="17"/>
  <c r="I14" i="17"/>
  <c r="K14" i="17"/>
  <c r="K8" i="17" s="1"/>
  <c r="M14" i="17"/>
  <c r="O14" i="17"/>
  <c r="Q14" i="17"/>
  <c r="V14" i="17"/>
  <c r="G15" i="17"/>
  <c r="M15" i="17" s="1"/>
  <c r="I15" i="17"/>
  <c r="K15" i="17"/>
  <c r="O15" i="17"/>
  <c r="Q15" i="17"/>
  <c r="V15" i="17"/>
  <c r="G16" i="17"/>
  <c r="M16" i="17" s="1"/>
  <c r="I16" i="17"/>
  <c r="K16" i="17"/>
  <c r="O16" i="17"/>
  <c r="Q16" i="17"/>
  <c r="V16" i="17"/>
  <c r="G17" i="17"/>
  <c r="I17" i="17"/>
  <c r="K17" i="17"/>
  <c r="M17" i="17"/>
  <c r="O17" i="17"/>
  <c r="Q17" i="17"/>
  <c r="V17" i="17"/>
  <c r="G18" i="17"/>
  <c r="I18" i="17"/>
  <c r="K18" i="17"/>
  <c r="M18" i="17"/>
  <c r="O18" i="17"/>
  <c r="Q18" i="17"/>
  <c r="V18" i="17"/>
  <c r="G19" i="17"/>
  <c r="I19" i="17"/>
  <c r="K19" i="17"/>
  <c r="M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M22" i="17" s="1"/>
  <c r="I22" i="17"/>
  <c r="K22" i="17"/>
  <c r="O22" i="17"/>
  <c r="Q22" i="17"/>
  <c r="V22" i="17"/>
  <c r="G23" i="17"/>
  <c r="Q23" i="17"/>
  <c r="G24" i="17"/>
  <c r="I24" i="17"/>
  <c r="K24" i="17"/>
  <c r="K23" i="17" s="1"/>
  <c r="M24" i="17"/>
  <c r="M23" i="17" s="1"/>
  <c r="O24" i="17"/>
  <c r="O23" i="17" s="1"/>
  <c r="Q24" i="17"/>
  <c r="V24" i="17"/>
  <c r="V23" i="17" s="1"/>
  <c r="G25" i="17"/>
  <c r="I25" i="17"/>
  <c r="K25" i="17"/>
  <c r="M25" i="17"/>
  <c r="O25" i="17"/>
  <c r="Q25" i="17"/>
  <c r="V25" i="17"/>
  <c r="G26" i="17"/>
  <c r="I26" i="17"/>
  <c r="I23" i="17" s="1"/>
  <c r="K26" i="17"/>
  <c r="M26" i="17"/>
  <c r="O26" i="17"/>
  <c r="Q26" i="17"/>
  <c r="V26" i="17"/>
  <c r="I27" i="17"/>
  <c r="G28" i="17"/>
  <c r="M28" i="17" s="1"/>
  <c r="M27" i="17" s="1"/>
  <c r="I28" i="17"/>
  <c r="K28" i="17"/>
  <c r="K27" i="17" s="1"/>
  <c r="O28" i="17"/>
  <c r="Q28" i="17"/>
  <c r="Q27" i="17" s="1"/>
  <c r="V28" i="17"/>
  <c r="V27" i="17" s="1"/>
  <c r="G29" i="17"/>
  <c r="I29" i="17"/>
  <c r="K29" i="17"/>
  <c r="M29" i="17"/>
  <c r="O29" i="17"/>
  <c r="O27" i="17" s="1"/>
  <c r="Q29" i="17"/>
  <c r="V29" i="17"/>
  <c r="G31" i="17"/>
  <c r="I31" i="17"/>
  <c r="I30" i="17" s="1"/>
  <c r="K31" i="17"/>
  <c r="K30" i="17" s="1"/>
  <c r="M31" i="17"/>
  <c r="O31" i="17"/>
  <c r="Q31" i="17"/>
  <c r="Q30" i="17" s="1"/>
  <c r="V31" i="17"/>
  <c r="V30" i="17" s="1"/>
  <c r="G32" i="17"/>
  <c r="M32" i="17" s="1"/>
  <c r="I32" i="17"/>
  <c r="K32" i="17"/>
  <c r="O32" i="17"/>
  <c r="Q32" i="17"/>
  <c r="V32" i="17"/>
  <c r="G33" i="17"/>
  <c r="G30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6" i="17"/>
  <c r="I36" i="17"/>
  <c r="K36" i="17"/>
  <c r="M36" i="17"/>
  <c r="O36" i="17"/>
  <c r="O30" i="17" s="1"/>
  <c r="Q36" i="17"/>
  <c r="V36" i="17"/>
  <c r="G37" i="17"/>
  <c r="I37" i="17"/>
  <c r="K37" i="17"/>
  <c r="M37" i="17"/>
  <c r="O37" i="17"/>
  <c r="Q37" i="17"/>
  <c r="V37" i="17"/>
  <c r="G38" i="17"/>
  <c r="I38" i="17"/>
  <c r="K38" i="17"/>
  <c r="M38" i="17"/>
  <c r="O38" i="17"/>
  <c r="Q38" i="17"/>
  <c r="V38" i="17"/>
  <c r="G39" i="17"/>
  <c r="M39" i="17" s="1"/>
  <c r="I39" i="17"/>
  <c r="K39" i="17"/>
  <c r="O39" i="17"/>
  <c r="Q39" i="17"/>
  <c r="V39" i="17"/>
  <c r="G40" i="17"/>
  <c r="M40" i="17" s="1"/>
  <c r="I40" i="17"/>
  <c r="K40" i="17"/>
  <c r="O40" i="17"/>
  <c r="Q40" i="17"/>
  <c r="V40" i="17"/>
  <c r="G41" i="17"/>
  <c r="I41" i="17"/>
  <c r="K41" i="17"/>
  <c r="M41" i="17"/>
  <c r="O41" i="17"/>
  <c r="Q41" i="17"/>
  <c r="V41" i="17"/>
  <c r="G42" i="17"/>
  <c r="I42" i="17"/>
  <c r="K42" i="17"/>
  <c r="M42" i="17"/>
  <c r="O42" i="17"/>
  <c r="Q42" i="17"/>
  <c r="V42" i="17"/>
  <c r="G44" i="17"/>
  <c r="M44" i="17" s="1"/>
  <c r="I44" i="17"/>
  <c r="I43" i="17" s="1"/>
  <c r="K44" i="17"/>
  <c r="K43" i="17" s="1"/>
  <c r="O44" i="17"/>
  <c r="Q44" i="17"/>
  <c r="Q43" i="17" s="1"/>
  <c r="V44" i="17"/>
  <c r="V43" i="17" s="1"/>
  <c r="G45" i="17"/>
  <c r="M45" i="17" s="1"/>
  <c r="I45" i="17"/>
  <c r="K45" i="17"/>
  <c r="O45" i="17"/>
  <c r="Q45" i="17"/>
  <c r="V45" i="17"/>
  <c r="G46" i="17"/>
  <c r="M46" i="17" s="1"/>
  <c r="I46" i="17"/>
  <c r="K46" i="17"/>
  <c r="O46" i="17"/>
  <c r="Q46" i="17"/>
  <c r="V46" i="17"/>
  <c r="G47" i="17"/>
  <c r="M47" i="17" s="1"/>
  <c r="I47" i="17"/>
  <c r="K47" i="17"/>
  <c r="O47" i="17"/>
  <c r="O43" i="17" s="1"/>
  <c r="Q47" i="17"/>
  <c r="V47" i="17"/>
  <c r="O48" i="17"/>
  <c r="G49" i="17"/>
  <c r="I49" i="17"/>
  <c r="K49" i="17"/>
  <c r="K48" i="17" s="1"/>
  <c r="M49" i="17"/>
  <c r="O49" i="17"/>
  <c r="Q49" i="17"/>
  <c r="V49" i="17"/>
  <c r="G50" i="17"/>
  <c r="I50" i="17"/>
  <c r="I48" i="17" s="1"/>
  <c r="K50" i="17"/>
  <c r="M50" i="17"/>
  <c r="O50" i="17"/>
  <c r="Q50" i="17"/>
  <c r="V50" i="17"/>
  <c r="G51" i="17"/>
  <c r="G48" i="17" s="1"/>
  <c r="I51" i="17"/>
  <c r="K51" i="17"/>
  <c r="O51" i="17"/>
  <c r="Q51" i="17"/>
  <c r="V51" i="17"/>
  <c r="V48" i="17" s="1"/>
  <c r="G53" i="17"/>
  <c r="M53" i="17" s="1"/>
  <c r="I53" i="17"/>
  <c r="K53" i="17"/>
  <c r="O53" i="17"/>
  <c r="Q53" i="17"/>
  <c r="Q48" i="17" s="1"/>
  <c r="V53" i="17"/>
  <c r="G54" i="17"/>
  <c r="I54" i="17"/>
  <c r="K54" i="17"/>
  <c r="M54" i="17"/>
  <c r="O54" i="17"/>
  <c r="Q54" i="17"/>
  <c r="V54" i="17"/>
  <c r="G55" i="17"/>
  <c r="I55" i="17"/>
  <c r="K55" i="17"/>
  <c r="M55" i="17"/>
  <c r="O55" i="17"/>
  <c r="Q55" i="17"/>
  <c r="V55" i="17"/>
  <c r="G56" i="17"/>
  <c r="I56" i="17"/>
  <c r="K56" i="17"/>
  <c r="M56" i="17"/>
  <c r="O56" i="17"/>
  <c r="Q56" i="17"/>
  <c r="V56" i="17"/>
  <c r="G57" i="17"/>
  <c r="M57" i="17" s="1"/>
  <c r="I57" i="17"/>
  <c r="K57" i="17"/>
  <c r="O57" i="17"/>
  <c r="Q57" i="17"/>
  <c r="V57" i="17"/>
  <c r="G59" i="17"/>
  <c r="M59" i="17" s="1"/>
  <c r="I59" i="17"/>
  <c r="K59" i="17"/>
  <c r="O59" i="17"/>
  <c r="Q59" i="17"/>
  <c r="V59" i="17"/>
  <c r="G61" i="17"/>
  <c r="M61" i="17" s="1"/>
  <c r="I61" i="17"/>
  <c r="K61" i="17"/>
  <c r="O61" i="17"/>
  <c r="Q61" i="17"/>
  <c r="V61" i="17"/>
  <c r="G62" i="17"/>
  <c r="M62" i="17" s="1"/>
  <c r="I62" i="17"/>
  <c r="K62" i="17"/>
  <c r="O62" i="17"/>
  <c r="Q62" i="17"/>
  <c r="V62" i="17"/>
  <c r="G63" i="17"/>
  <c r="I63" i="17"/>
  <c r="K63" i="17"/>
  <c r="M63" i="17"/>
  <c r="O63" i="17"/>
  <c r="Q63" i="17"/>
  <c r="V63" i="17"/>
  <c r="G64" i="17"/>
  <c r="I64" i="17"/>
  <c r="K64" i="17"/>
  <c r="M64" i="17"/>
  <c r="O64" i="17"/>
  <c r="Q64" i="17"/>
  <c r="V64" i="17"/>
  <c r="G65" i="17"/>
  <c r="I65" i="17"/>
  <c r="K65" i="17"/>
  <c r="M65" i="17"/>
  <c r="O65" i="17"/>
  <c r="Q65" i="17"/>
  <c r="V65" i="17"/>
  <c r="G66" i="17"/>
  <c r="M66" i="17" s="1"/>
  <c r="I66" i="17"/>
  <c r="K66" i="17"/>
  <c r="O66" i="17"/>
  <c r="Q66" i="17"/>
  <c r="V66" i="17"/>
  <c r="G67" i="17"/>
  <c r="M67" i="17" s="1"/>
  <c r="I67" i="17"/>
  <c r="K67" i="17"/>
  <c r="O67" i="17"/>
  <c r="Q67" i="17"/>
  <c r="V67" i="17"/>
  <c r="AE69" i="17"/>
  <c r="G372" i="16"/>
  <c r="BA353" i="16"/>
  <c r="BA352" i="16"/>
  <c r="BA311" i="16"/>
  <c r="BA304" i="16"/>
  <c r="G8" i="16"/>
  <c r="I8" i="16"/>
  <c r="M8" i="16"/>
  <c r="O8" i="16"/>
  <c r="V8" i="16"/>
  <c r="G9" i="16"/>
  <c r="I9" i="16"/>
  <c r="K9" i="16"/>
  <c r="K8" i="16" s="1"/>
  <c r="M9" i="16"/>
  <c r="O9" i="16"/>
  <c r="Q9" i="16"/>
  <c r="Q8" i="16" s="1"/>
  <c r="V9" i="16"/>
  <c r="I11" i="16"/>
  <c r="G12" i="16"/>
  <c r="M12" i="16" s="1"/>
  <c r="I12" i="16"/>
  <c r="K12" i="16"/>
  <c r="O12" i="16"/>
  <c r="Q12" i="16"/>
  <c r="Q11" i="16" s="1"/>
  <c r="V12" i="16"/>
  <c r="V11" i="16" s="1"/>
  <c r="G15" i="16"/>
  <c r="I15" i="16"/>
  <c r="K15" i="16"/>
  <c r="K11" i="16" s="1"/>
  <c r="M15" i="16"/>
  <c r="O15" i="16"/>
  <c r="Q15" i="16"/>
  <c r="V15" i="16"/>
  <c r="G18" i="16"/>
  <c r="I18" i="16"/>
  <c r="K18" i="16"/>
  <c r="M18" i="16"/>
  <c r="O18" i="16"/>
  <c r="O11" i="16" s="1"/>
  <c r="Q18" i="16"/>
  <c r="V18" i="16"/>
  <c r="G21" i="16"/>
  <c r="M21" i="16" s="1"/>
  <c r="I21" i="16"/>
  <c r="K21" i="16"/>
  <c r="O21" i="16"/>
  <c r="Q21" i="16"/>
  <c r="V21" i="16"/>
  <c r="G24" i="16"/>
  <c r="I24" i="16"/>
  <c r="K24" i="16"/>
  <c r="M24" i="16"/>
  <c r="O24" i="16"/>
  <c r="Q24" i="16"/>
  <c r="V24" i="16"/>
  <c r="G26" i="16"/>
  <c r="M26" i="16" s="1"/>
  <c r="I26" i="16"/>
  <c r="K26" i="16"/>
  <c r="O26" i="16"/>
  <c r="Q26" i="16"/>
  <c r="V26" i="16"/>
  <c r="G28" i="16"/>
  <c r="G29" i="16"/>
  <c r="M29" i="16" s="1"/>
  <c r="I29" i="16"/>
  <c r="K29" i="16"/>
  <c r="K28" i="16" s="1"/>
  <c r="O29" i="16"/>
  <c r="O28" i="16" s="1"/>
  <c r="Q29" i="16"/>
  <c r="Q28" i="16" s="1"/>
  <c r="V29" i="16"/>
  <c r="G35" i="16"/>
  <c r="M35" i="16" s="1"/>
  <c r="I35" i="16"/>
  <c r="I28" i="16" s="1"/>
  <c r="K35" i="16"/>
  <c r="O35" i="16"/>
  <c r="Q35" i="16"/>
  <c r="V35" i="16"/>
  <c r="G41" i="16"/>
  <c r="I41" i="16"/>
  <c r="K41" i="16"/>
  <c r="M41" i="16"/>
  <c r="O41" i="16"/>
  <c r="Q41" i="16"/>
  <c r="V41" i="16"/>
  <c r="V28" i="16" s="1"/>
  <c r="G47" i="16"/>
  <c r="I47" i="16"/>
  <c r="K47" i="16"/>
  <c r="M47" i="16"/>
  <c r="O47" i="16"/>
  <c r="Q47" i="16"/>
  <c r="V47" i="16"/>
  <c r="G50" i="16"/>
  <c r="M50" i="16" s="1"/>
  <c r="I50" i="16"/>
  <c r="K50" i="16"/>
  <c r="O50" i="16"/>
  <c r="Q50" i="16"/>
  <c r="V50" i="16"/>
  <c r="G53" i="16"/>
  <c r="M53" i="16" s="1"/>
  <c r="I53" i="16"/>
  <c r="K53" i="16"/>
  <c r="O53" i="16"/>
  <c r="Q53" i="16"/>
  <c r="V53" i="16"/>
  <c r="G56" i="16"/>
  <c r="I56" i="16"/>
  <c r="K56" i="16"/>
  <c r="M56" i="16"/>
  <c r="O56" i="16"/>
  <c r="Q56" i="16"/>
  <c r="V56" i="16"/>
  <c r="G58" i="16"/>
  <c r="I58" i="16"/>
  <c r="K58" i="16"/>
  <c r="M58" i="16"/>
  <c r="O58" i="16"/>
  <c r="Q58" i="16"/>
  <c r="V58" i="16"/>
  <c r="G60" i="16"/>
  <c r="M60" i="16" s="1"/>
  <c r="I60" i="16"/>
  <c r="K60" i="16"/>
  <c r="O60" i="16"/>
  <c r="Q60" i="16"/>
  <c r="V60" i="16"/>
  <c r="G62" i="16"/>
  <c r="I62" i="16"/>
  <c r="K62" i="16"/>
  <c r="M62" i="16"/>
  <c r="O62" i="16"/>
  <c r="Q62" i="16"/>
  <c r="V62" i="16"/>
  <c r="G64" i="16"/>
  <c r="M64" i="16" s="1"/>
  <c r="I64" i="16"/>
  <c r="K64" i="16"/>
  <c r="O64" i="16"/>
  <c r="Q64" i="16"/>
  <c r="V64" i="16"/>
  <c r="G66" i="16"/>
  <c r="M66" i="16" s="1"/>
  <c r="I66" i="16"/>
  <c r="K66" i="16"/>
  <c r="O66" i="16"/>
  <c r="Q66" i="16"/>
  <c r="V66" i="16"/>
  <c r="G68" i="16"/>
  <c r="M68" i="16" s="1"/>
  <c r="I68" i="16"/>
  <c r="K68" i="16"/>
  <c r="O68" i="16"/>
  <c r="Q68" i="16"/>
  <c r="V68" i="16"/>
  <c r="G70" i="16"/>
  <c r="M70" i="16" s="1"/>
  <c r="I70" i="16"/>
  <c r="K70" i="16"/>
  <c r="O70" i="16"/>
  <c r="Q70" i="16"/>
  <c r="V70" i="16"/>
  <c r="G72" i="16"/>
  <c r="I72" i="16"/>
  <c r="K72" i="16"/>
  <c r="M72" i="16"/>
  <c r="O72" i="16"/>
  <c r="Q72" i="16"/>
  <c r="V72" i="16"/>
  <c r="G74" i="16"/>
  <c r="I74" i="16"/>
  <c r="K74" i="16"/>
  <c r="M74" i="16"/>
  <c r="O74" i="16"/>
  <c r="Q74" i="16"/>
  <c r="V74" i="16"/>
  <c r="G78" i="16"/>
  <c r="M78" i="16" s="1"/>
  <c r="I78" i="16"/>
  <c r="K78" i="16"/>
  <c r="O78" i="16"/>
  <c r="Q78" i="16"/>
  <c r="V78" i="16"/>
  <c r="G81" i="16"/>
  <c r="M81" i="16" s="1"/>
  <c r="I81" i="16"/>
  <c r="K81" i="16"/>
  <c r="O81" i="16"/>
  <c r="Q81" i="16"/>
  <c r="V81" i="16"/>
  <c r="G86" i="16"/>
  <c r="I86" i="16"/>
  <c r="K86" i="16"/>
  <c r="M86" i="16"/>
  <c r="O86" i="16"/>
  <c r="Q86" i="16"/>
  <c r="V86" i="16"/>
  <c r="G89" i="16"/>
  <c r="I89" i="16"/>
  <c r="K89" i="16"/>
  <c r="M89" i="16"/>
  <c r="O89" i="16"/>
  <c r="Q89" i="16"/>
  <c r="V89" i="16"/>
  <c r="G92" i="16"/>
  <c r="M92" i="16" s="1"/>
  <c r="I92" i="16"/>
  <c r="K92" i="16"/>
  <c r="O92" i="16"/>
  <c r="Q92" i="16"/>
  <c r="V92" i="16"/>
  <c r="G95" i="16"/>
  <c r="I95" i="16"/>
  <c r="K95" i="16"/>
  <c r="M95" i="16"/>
  <c r="O95" i="16"/>
  <c r="Q95" i="16"/>
  <c r="V95" i="16"/>
  <c r="G98" i="16"/>
  <c r="M98" i="16" s="1"/>
  <c r="I98" i="16"/>
  <c r="K98" i="16"/>
  <c r="O98" i="16"/>
  <c r="Q98" i="16"/>
  <c r="V98" i="16"/>
  <c r="G100" i="16"/>
  <c r="M100" i="16" s="1"/>
  <c r="I100" i="16"/>
  <c r="K100" i="16"/>
  <c r="O100" i="16"/>
  <c r="Q100" i="16"/>
  <c r="V100" i="16"/>
  <c r="G103" i="16"/>
  <c r="M103" i="16" s="1"/>
  <c r="I103" i="16"/>
  <c r="K103" i="16"/>
  <c r="O103" i="16"/>
  <c r="Q103" i="16"/>
  <c r="V103" i="16"/>
  <c r="G105" i="16"/>
  <c r="M105" i="16" s="1"/>
  <c r="I105" i="16"/>
  <c r="K105" i="16"/>
  <c r="O105" i="16"/>
  <c r="Q105" i="16"/>
  <c r="V105" i="16"/>
  <c r="G107" i="16"/>
  <c r="I107" i="16"/>
  <c r="K107" i="16"/>
  <c r="M107" i="16"/>
  <c r="O107" i="16"/>
  <c r="Q107" i="16"/>
  <c r="V107" i="16"/>
  <c r="G109" i="16"/>
  <c r="I109" i="16"/>
  <c r="K109" i="16"/>
  <c r="M109" i="16"/>
  <c r="O109" i="16"/>
  <c r="Q109" i="16"/>
  <c r="V109" i="16"/>
  <c r="G111" i="16"/>
  <c r="M111" i="16" s="1"/>
  <c r="I111" i="16"/>
  <c r="K111" i="16"/>
  <c r="O111" i="16"/>
  <c r="Q111" i="16"/>
  <c r="V111" i="16"/>
  <c r="G113" i="16"/>
  <c r="M113" i="16" s="1"/>
  <c r="I113" i="16"/>
  <c r="K113" i="16"/>
  <c r="O113" i="16"/>
  <c r="Q113" i="16"/>
  <c r="V113" i="16"/>
  <c r="G115" i="16"/>
  <c r="I115" i="16"/>
  <c r="K115" i="16"/>
  <c r="M115" i="16"/>
  <c r="O115" i="16"/>
  <c r="Q115" i="16"/>
  <c r="V115" i="16"/>
  <c r="G117" i="16"/>
  <c r="I117" i="16"/>
  <c r="K117" i="16"/>
  <c r="M117" i="16"/>
  <c r="O117" i="16"/>
  <c r="Q117" i="16"/>
  <c r="V117" i="16"/>
  <c r="G120" i="16"/>
  <c r="I120" i="16"/>
  <c r="I119" i="16" s="1"/>
  <c r="K120" i="16"/>
  <c r="K119" i="16" s="1"/>
  <c r="M120" i="16"/>
  <c r="O120" i="16"/>
  <c r="Q120" i="16"/>
  <c r="Q119" i="16" s="1"/>
  <c r="V120" i="16"/>
  <c r="G123" i="16"/>
  <c r="M123" i="16" s="1"/>
  <c r="I123" i="16"/>
  <c r="K123" i="16"/>
  <c r="O123" i="16"/>
  <c r="Q123" i="16"/>
  <c r="V123" i="16"/>
  <c r="V119" i="16" s="1"/>
  <c r="G126" i="16"/>
  <c r="M126" i="16" s="1"/>
  <c r="I126" i="16"/>
  <c r="K126" i="16"/>
  <c r="O126" i="16"/>
  <c r="Q126" i="16"/>
  <c r="V126" i="16"/>
  <c r="G130" i="16"/>
  <c r="M130" i="16" s="1"/>
  <c r="I130" i="16"/>
  <c r="K130" i="16"/>
  <c r="O130" i="16"/>
  <c r="Q130" i="16"/>
  <c r="V130" i="16"/>
  <c r="G133" i="16"/>
  <c r="M133" i="16" s="1"/>
  <c r="I133" i="16"/>
  <c r="K133" i="16"/>
  <c r="O133" i="16"/>
  <c r="Q133" i="16"/>
  <c r="V133" i="16"/>
  <c r="G136" i="16"/>
  <c r="I136" i="16"/>
  <c r="K136" i="16"/>
  <c r="M136" i="16"/>
  <c r="O136" i="16"/>
  <c r="Q136" i="16"/>
  <c r="V136" i="16"/>
  <c r="G139" i="16"/>
  <c r="I139" i="16"/>
  <c r="K139" i="16"/>
  <c r="M139" i="16"/>
  <c r="O139" i="16"/>
  <c r="Q139" i="16"/>
  <c r="V139" i="16"/>
  <c r="G142" i="16"/>
  <c r="M142" i="16" s="1"/>
  <c r="I142" i="16"/>
  <c r="K142" i="16"/>
  <c r="O142" i="16"/>
  <c r="Q142" i="16"/>
  <c r="V142" i="16"/>
  <c r="G145" i="16"/>
  <c r="M145" i="16" s="1"/>
  <c r="I145" i="16"/>
  <c r="K145" i="16"/>
  <c r="O145" i="16"/>
  <c r="Q145" i="16"/>
  <c r="V145" i="16"/>
  <c r="G148" i="16"/>
  <c r="I148" i="16"/>
  <c r="K148" i="16"/>
  <c r="M148" i="16"/>
  <c r="O148" i="16"/>
  <c r="Q148" i="16"/>
  <c r="V148" i="16"/>
  <c r="G151" i="16"/>
  <c r="I151" i="16"/>
  <c r="K151" i="16"/>
  <c r="M151" i="16"/>
  <c r="O151" i="16"/>
  <c r="O119" i="16" s="1"/>
  <c r="Q151" i="16"/>
  <c r="V151" i="16"/>
  <c r="G152" i="16"/>
  <c r="M152" i="16" s="1"/>
  <c r="I152" i="16"/>
  <c r="K152" i="16"/>
  <c r="O152" i="16"/>
  <c r="Q152" i="16"/>
  <c r="V152" i="16"/>
  <c r="K153" i="16"/>
  <c r="G154" i="16"/>
  <c r="M154" i="16" s="1"/>
  <c r="I154" i="16"/>
  <c r="I153" i="16" s="1"/>
  <c r="K154" i="16"/>
  <c r="O154" i="16"/>
  <c r="O153" i="16" s="1"/>
  <c r="Q154" i="16"/>
  <c r="V154" i="16"/>
  <c r="V153" i="16" s="1"/>
  <c r="G157" i="16"/>
  <c r="G153" i="16" s="1"/>
  <c r="I157" i="16"/>
  <c r="K157" i="16"/>
  <c r="O157" i="16"/>
  <c r="Q157" i="16"/>
  <c r="V157" i="16"/>
  <c r="G161" i="16"/>
  <c r="M161" i="16" s="1"/>
  <c r="I161" i="16"/>
  <c r="K161" i="16"/>
  <c r="O161" i="16"/>
  <c r="Q161" i="16"/>
  <c r="Q153" i="16" s="1"/>
  <c r="V161" i="16"/>
  <c r="G165" i="16"/>
  <c r="M165" i="16" s="1"/>
  <c r="I165" i="16"/>
  <c r="K165" i="16"/>
  <c r="O165" i="16"/>
  <c r="Q165" i="16"/>
  <c r="V165" i="16"/>
  <c r="G169" i="16"/>
  <c r="I169" i="16"/>
  <c r="K169" i="16"/>
  <c r="M169" i="16"/>
  <c r="O169" i="16"/>
  <c r="Q169" i="16"/>
  <c r="V169" i="16"/>
  <c r="G173" i="16"/>
  <c r="I173" i="16"/>
  <c r="K173" i="16"/>
  <c r="M173" i="16"/>
  <c r="O173" i="16"/>
  <c r="Q173" i="16"/>
  <c r="V173" i="16"/>
  <c r="G177" i="16"/>
  <c r="M177" i="16" s="1"/>
  <c r="I177" i="16"/>
  <c r="K177" i="16"/>
  <c r="O177" i="16"/>
  <c r="Q177" i="16"/>
  <c r="V177" i="16"/>
  <c r="G181" i="16"/>
  <c r="M181" i="16" s="1"/>
  <c r="I181" i="16"/>
  <c r="K181" i="16"/>
  <c r="O181" i="16"/>
  <c r="Q181" i="16"/>
  <c r="V181" i="16"/>
  <c r="G184" i="16"/>
  <c r="I184" i="16"/>
  <c r="K184" i="16"/>
  <c r="M184" i="16"/>
  <c r="O184" i="16"/>
  <c r="Q184" i="16"/>
  <c r="V184" i="16"/>
  <c r="G187" i="16"/>
  <c r="I187" i="16"/>
  <c r="K187" i="16"/>
  <c r="M187" i="16"/>
  <c r="O187" i="16"/>
  <c r="Q187" i="16"/>
  <c r="V187" i="16"/>
  <c r="G188" i="16"/>
  <c r="M188" i="16" s="1"/>
  <c r="I188" i="16"/>
  <c r="K188" i="16"/>
  <c r="O188" i="16"/>
  <c r="Q188" i="16"/>
  <c r="V188" i="16"/>
  <c r="G190" i="16"/>
  <c r="M190" i="16" s="1"/>
  <c r="I190" i="16"/>
  <c r="I189" i="16" s="1"/>
  <c r="K190" i="16"/>
  <c r="K189" i="16" s="1"/>
  <c r="O190" i="16"/>
  <c r="O189" i="16" s="1"/>
  <c r="Q190" i="16"/>
  <c r="V190" i="16"/>
  <c r="V189" i="16" s="1"/>
  <c r="G192" i="16"/>
  <c r="G189" i="16" s="1"/>
  <c r="I192" i="16"/>
  <c r="K192" i="16"/>
  <c r="O192" i="16"/>
  <c r="Q192" i="16"/>
  <c r="V192" i="16"/>
  <c r="G194" i="16"/>
  <c r="M194" i="16" s="1"/>
  <c r="I194" i="16"/>
  <c r="K194" i="16"/>
  <c r="O194" i="16"/>
  <c r="Q194" i="16"/>
  <c r="Q189" i="16" s="1"/>
  <c r="V194" i="16"/>
  <c r="G196" i="16"/>
  <c r="M196" i="16" s="1"/>
  <c r="I196" i="16"/>
  <c r="K196" i="16"/>
  <c r="O196" i="16"/>
  <c r="Q196" i="16"/>
  <c r="V196" i="16"/>
  <c r="G198" i="16"/>
  <c r="I198" i="16"/>
  <c r="K198" i="16"/>
  <c r="M198" i="16"/>
  <c r="O198" i="16"/>
  <c r="Q198" i="16"/>
  <c r="V198" i="16"/>
  <c r="G200" i="16"/>
  <c r="I200" i="16"/>
  <c r="K200" i="16"/>
  <c r="M200" i="16"/>
  <c r="O200" i="16"/>
  <c r="Q200" i="16"/>
  <c r="V200" i="16"/>
  <c r="G202" i="16"/>
  <c r="M202" i="16" s="1"/>
  <c r="I202" i="16"/>
  <c r="K202" i="16"/>
  <c r="O202" i="16"/>
  <c r="Q202" i="16"/>
  <c r="V202" i="16"/>
  <c r="G204" i="16"/>
  <c r="M204" i="16" s="1"/>
  <c r="I204" i="16"/>
  <c r="K204" i="16"/>
  <c r="O204" i="16"/>
  <c r="Q204" i="16"/>
  <c r="V204" i="16"/>
  <c r="G206" i="16"/>
  <c r="I206" i="16"/>
  <c r="K206" i="16"/>
  <c r="M206" i="16"/>
  <c r="O206" i="16"/>
  <c r="Q206" i="16"/>
  <c r="V206" i="16"/>
  <c r="G208" i="16"/>
  <c r="I208" i="16"/>
  <c r="K208" i="16"/>
  <c r="M208" i="16"/>
  <c r="O208" i="16"/>
  <c r="Q208" i="16"/>
  <c r="V208" i="16"/>
  <c r="G210" i="16"/>
  <c r="M210" i="16" s="1"/>
  <c r="I210" i="16"/>
  <c r="K210" i="16"/>
  <c r="O210" i="16"/>
  <c r="Q210" i="16"/>
  <c r="V210" i="16"/>
  <c r="G212" i="16"/>
  <c r="M212" i="16" s="1"/>
  <c r="I212" i="16"/>
  <c r="K212" i="16"/>
  <c r="O212" i="16"/>
  <c r="Q212" i="16"/>
  <c r="V212" i="16"/>
  <c r="G214" i="16"/>
  <c r="M214" i="16" s="1"/>
  <c r="I214" i="16"/>
  <c r="K214" i="16"/>
  <c r="O214" i="16"/>
  <c r="Q214" i="16"/>
  <c r="V214" i="16"/>
  <c r="G216" i="16"/>
  <c r="M216" i="16" s="1"/>
  <c r="I216" i="16"/>
  <c r="K216" i="16"/>
  <c r="O216" i="16"/>
  <c r="Q216" i="16"/>
  <c r="V216" i="16"/>
  <c r="G222" i="16"/>
  <c r="M222" i="16" s="1"/>
  <c r="I222" i="16"/>
  <c r="K222" i="16"/>
  <c r="O222" i="16"/>
  <c r="Q222" i="16"/>
  <c r="V222" i="16"/>
  <c r="G226" i="16"/>
  <c r="M226" i="16" s="1"/>
  <c r="I226" i="16"/>
  <c r="K226" i="16"/>
  <c r="O226" i="16"/>
  <c r="Q226" i="16"/>
  <c r="V226" i="16"/>
  <c r="G232" i="16"/>
  <c r="I232" i="16"/>
  <c r="K232" i="16"/>
  <c r="M232" i="16"/>
  <c r="O232" i="16"/>
  <c r="Q232" i="16"/>
  <c r="V232" i="16"/>
  <c r="G237" i="16"/>
  <c r="I237" i="16"/>
  <c r="K237" i="16"/>
  <c r="M237" i="16"/>
  <c r="O237" i="16"/>
  <c r="Q237" i="16"/>
  <c r="V237" i="16"/>
  <c r="G240" i="16"/>
  <c r="M240" i="16" s="1"/>
  <c r="I240" i="16"/>
  <c r="K240" i="16"/>
  <c r="O240" i="16"/>
  <c r="Q240" i="16"/>
  <c r="V240" i="16"/>
  <c r="G242" i="16"/>
  <c r="M242" i="16" s="1"/>
  <c r="I242" i="16"/>
  <c r="K242" i="16"/>
  <c r="O242" i="16"/>
  <c r="Q242" i="16"/>
  <c r="V242" i="16"/>
  <c r="G244" i="16"/>
  <c r="I244" i="16"/>
  <c r="K244" i="16"/>
  <c r="M244" i="16"/>
  <c r="O244" i="16"/>
  <c r="Q244" i="16"/>
  <c r="V244" i="16"/>
  <c r="G246" i="16"/>
  <c r="I246" i="16"/>
  <c r="K246" i="16"/>
  <c r="M246" i="16"/>
  <c r="O246" i="16"/>
  <c r="Q246" i="16"/>
  <c r="V246" i="16"/>
  <c r="G248" i="16"/>
  <c r="M248" i="16" s="1"/>
  <c r="I248" i="16"/>
  <c r="K248" i="16"/>
  <c r="O248" i="16"/>
  <c r="Q248" i="16"/>
  <c r="V248" i="16"/>
  <c r="G250" i="16"/>
  <c r="M250" i="16" s="1"/>
  <c r="I250" i="16"/>
  <c r="K250" i="16"/>
  <c r="O250" i="16"/>
  <c r="Q250" i="16"/>
  <c r="V250" i="16"/>
  <c r="G254" i="16"/>
  <c r="M254" i="16" s="1"/>
  <c r="I254" i="16"/>
  <c r="K254" i="16"/>
  <c r="O254" i="16"/>
  <c r="Q254" i="16"/>
  <c r="V254" i="16"/>
  <c r="G257" i="16"/>
  <c r="M257" i="16" s="1"/>
  <c r="I257" i="16"/>
  <c r="K257" i="16"/>
  <c r="O257" i="16"/>
  <c r="Q257" i="16"/>
  <c r="V257" i="16"/>
  <c r="G260" i="16"/>
  <c r="M260" i="16" s="1"/>
  <c r="I260" i="16"/>
  <c r="K260" i="16"/>
  <c r="O260" i="16"/>
  <c r="Q260" i="16"/>
  <c r="V260" i="16"/>
  <c r="G263" i="16"/>
  <c r="M263" i="16" s="1"/>
  <c r="I263" i="16"/>
  <c r="K263" i="16"/>
  <c r="O263" i="16"/>
  <c r="Q263" i="16"/>
  <c r="V263" i="16"/>
  <c r="G266" i="16"/>
  <c r="I266" i="16"/>
  <c r="K266" i="16"/>
  <c r="M266" i="16"/>
  <c r="O266" i="16"/>
  <c r="Q266" i="16"/>
  <c r="V266" i="16"/>
  <c r="G269" i="16"/>
  <c r="I269" i="16"/>
  <c r="K269" i="16"/>
  <c r="M269" i="16"/>
  <c r="O269" i="16"/>
  <c r="Q269" i="16"/>
  <c r="V269" i="16"/>
  <c r="G272" i="16"/>
  <c r="M272" i="16" s="1"/>
  <c r="I272" i="16"/>
  <c r="K272" i="16"/>
  <c r="O272" i="16"/>
  <c r="Q272" i="16"/>
  <c r="V272" i="16"/>
  <c r="G274" i="16"/>
  <c r="M274" i="16" s="1"/>
  <c r="I274" i="16"/>
  <c r="K274" i="16"/>
  <c r="O274" i="16"/>
  <c r="Q274" i="16"/>
  <c r="V274" i="16"/>
  <c r="G275" i="16"/>
  <c r="I275" i="16"/>
  <c r="K275" i="16"/>
  <c r="M275" i="16"/>
  <c r="O275" i="16"/>
  <c r="Q275" i="16"/>
  <c r="V275" i="16"/>
  <c r="G277" i="16"/>
  <c r="M277" i="16" s="1"/>
  <c r="I277" i="16"/>
  <c r="K277" i="16"/>
  <c r="O277" i="16"/>
  <c r="O276" i="16" s="1"/>
  <c r="Q277" i="16"/>
  <c r="Q276" i="16" s="1"/>
  <c r="V277" i="16"/>
  <c r="V276" i="16" s="1"/>
  <c r="G284" i="16"/>
  <c r="M284" i="16" s="1"/>
  <c r="I284" i="16"/>
  <c r="I276" i="16" s="1"/>
  <c r="K284" i="16"/>
  <c r="K276" i="16" s="1"/>
  <c r="O284" i="16"/>
  <c r="Q284" i="16"/>
  <c r="V284" i="16"/>
  <c r="K288" i="16"/>
  <c r="G289" i="16"/>
  <c r="G288" i="16" s="1"/>
  <c r="I289" i="16"/>
  <c r="K289" i="16"/>
  <c r="O289" i="16"/>
  <c r="Q289" i="16"/>
  <c r="V289" i="16"/>
  <c r="V288" i="16" s="1"/>
  <c r="G291" i="16"/>
  <c r="M291" i="16" s="1"/>
  <c r="I291" i="16"/>
  <c r="K291" i="16"/>
  <c r="O291" i="16"/>
  <c r="O288" i="16" s="1"/>
  <c r="Q291" i="16"/>
  <c r="Q288" i="16" s="1"/>
  <c r="V291" i="16"/>
  <c r="G293" i="16"/>
  <c r="I293" i="16"/>
  <c r="I288" i="16" s="1"/>
  <c r="K293" i="16"/>
  <c r="M293" i="16"/>
  <c r="O293" i="16"/>
  <c r="Q293" i="16"/>
  <c r="V293" i="16"/>
  <c r="G295" i="16"/>
  <c r="I295" i="16"/>
  <c r="K295" i="16"/>
  <c r="M295" i="16"/>
  <c r="O295" i="16"/>
  <c r="Q295" i="16"/>
  <c r="V295" i="16"/>
  <c r="G297" i="16"/>
  <c r="I297" i="16"/>
  <c r="K297" i="16"/>
  <c r="M297" i="16"/>
  <c r="O297" i="16"/>
  <c r="Q297" i="16"/>
  <c r="V297" i="16"/>
  <c r="G299" i="16"/>
  <c r="M299" i="16" s="1"/>
  <c r="I299" i="16"/>
  <c r="K299" i="16"/>
  <c r="O299" i="16"/>
  <c r="Q299" i="16"/>
  <c r="V299" i="16"/>
  <c r="G301" i="16"/>
  <c r="M301" i="16" s="1"/>
  <c r="I301" i="16"/>
  <c r="K301" i="16"/>
  <c r="O301" i="16"/>
  <c r="Q301" i="16"/>
  <c r="V301" i="16"/>
  <c r="G303" i="16"/>
  <c r="I303" i="16"/>
  <c r="K303" i="16"/>
  <c r="M303" i="16"/>
  <c r="O303" i="16"/>
  <c r="Q303" i="16"/>
  <c r="V303" i="16"/>
  <c r="G306" i="16"/>
  <c r="M306" i="16" s="1"/>
  <c r="I306" i="16"/>
  <c r="K306" i="16"/>
  <c r="O306" i="16"/>
  <c r="Q306" i="16"/>
  <c r="V306" i="16"/>
  <c r="G308" i="16"/>
  <c r="M308" i="16" s="1"/>
  <c r="I308" i="16"/>
  <c r="K308" i="16"/>
  <c r="O308" i="16"/>
  <c r="Q308" i="16"/>
  <c r="V308" i="16"/>
  <c r="G310" i="16"/>
  <c r="M310" i="16" s="1"/>
  <c r="I310" i="16"/>
  <c r="K310" i="16"/>
  <c r="O310" i="16"/>
  <c r="Q310" i="16"/>
  <c r="V310" i="16"/>
  <c r="K313" i="16"/>
  <c r="G314" i="16"/>
  <c r="G313" i="16" s="1"/>
  <c r="I314" i="16"/>
  <c r="K314" i="16"/>
  <c r="O314" i="16"/>
  <c r="O313" i="16" s="1"/>
  <c r="Q314" i="16"/>
  <c r="Q313" i="16" s="1"/>
  <c r="V314" i="16"/>
  <c r="V313" i="16" s="1"/>
  <c r="G317" i="16"/>
  <c r="M317" i="16" s="1"/>
  <c r="I317" i="16"/>
  <c r="K317" i="16"/>
  <c r="O317" i="16"/>
  <c r="Q317" i="16"/>
  <c r="V317" i="16"/>
  <c r="G319" i="16"/>
  <c r="I319" i="16"/>
  <c r="I313" i="16" s="1"/>
  <c r="K319" i="16"/>
  <c r="M319" i="16"/>
  <c r="O319" i="16"/>
  <c r="Q319" i="16"/>
  <c r="V319" i="16"/>
  <c r="G321" i="16"/>
  <c r="I321" i="16"/>
  <c r="K321" i="16"/>
  <c r="M321" i="16"/>
  <c r="O321" i="16"/>
  <c r="Q321" i="16"/>
  <c r="V321" i="16"/>
  <c r="G323" i="16"/>
  <c r="I323" i="16"/>
  <c r="K323" i="16"/>
  <c r="M323" i="16"/>
  <c r="O323" i="16"/>
  <c r="Q323" i="16"/>
  <c r="V323" i="16"/>
  <c r="G326" i="16"/>
  <c r="M326" i="16" s="1"/>
  <c r="I326" i="16"/>
  <c r="K326" i="16"/>
  <c r="O326" i="16"/>
  <c r="Q326" i="16"/>
  <c r="V326" i="16"/>
  <c r="G329" i="16"/>
  <c r="M329" i="16" s="1"/>
  <c r="I329" i="16"/>
  <c r="K329" i="16"/>
  <c r="O329" i="16"/>
  <c r="Q329" i="16"/>
  <c r="V329" i="16"/>
  <c r="G337" i="16"/>
  <c r="I337" i="16"/>
  <c r="K337" i="16"/>
  <c r="M337" i="16"/>
  <c r="O337" i="16"/>
  <c r="Q337" i="16"/>
  <c r="V337" i="16"/>
  <c r="G342" i="16"/>
  <c r="M342" i="16" s="1"/>
  <c r="I342" i="16"/>
  <c r="I341" i="16" s="1"/>
  <c r="K342" i="16"/>
  <c r="K341" i="16" s="1"/>
  <c r="O342" i="16"/>
  <c r="O341" i="16" s="1"/>
  <c r="Q342" i="16"/>
  <c r="Q341" i="16" s="1"/>
  <c r="V342" i="16"/>
  <c r="V341" i="16" s="1"/>
  <c r="G344" i="16"/>
  <c r="M344" i="16" s="1"/>
  <c r="I344" i="16"/>
  <c r="K344" i="16"/>
  <c r="O344" i="16"/>
  <c r="Q344" i="16"/>
  <c r="V344" i="16"/>
  <c r="G346" i="16"/>
  <c r="I346" i="16"/>
  <c r="K346" i="16"/>
  <c r="M346" i="16"/>
  <c r="O346" i="16"/>
  <c r="Q346" i="16"/>
  <c r="V346" i="16"/>
  <c r="G349" i="16"/>
  <c r="M349" i="16" s="1"/>
  <c r="I349" i="16"/>
  <c r="K349" i="16"/>
  <c r="O349" i="16"/>
  <c r="Q349" i="16"/>
  <c r="V349" i="16"/>
  <c r="G351" i="16"/>
  <c r="M351" i="16" s="1"/>
  <c r="I351" i="16"/>
  <c r="K351" i="16"/>
  <c r="O351" i="16"/>
  <c r="Q351" i="16"/>
  <c r="V351" i="16"/>
  <c r="G355" i="16"/>
  <c r="I355" i="16"/>
  <c r="K355" i="16"/>
  <c r="M355" i="16"/>
  <c r="O355" i="16"/>
  <c r="Q355" i="16"/>
  <c r="V355" i="16"/>
  <c r="G359" i="16"/>
  <c r="I359" i="16"/>
  <c r="I358" i="16" s="1"/>
  <c r="K359" i="16"/>
  <c r="K358" i="16" s="1"/>
  <c r="M359" i="16"/>
  <c r="O359" i="16"/>
  <c r="O358" i="16" s="1"/>
  <c r="Q359" i="16"/>
  <c r="Q358" i="16" s="1"/>
  <c r="V359" i="16"/>
  <c r="G363" i="16"/>
  <c r="M363" i="16" s="1"/>
  <c r="I363" i="16"/>
  <c r="K363" i="16"/>
  <c r="O363" i="16"/>
  <c r="Q363" i="16"/>
  <c r="V363" i="16"/>
  <c r="G367" i="16"/>
  <c r="G358" i="16" s="1"/>
  <c r="I367" i="16"/>
  <c r="K367" i="16"/>
  <c r="O367" i="16"/>
  <c r="Q367" i="16"/>
  <c r="V367" i="16"/>
  <c r="V358" i="16" s="1"/>
  <c r="AE372" i="16"/>
  <c r="G176" i="15"/>
  <c r="BA120" i="15"/>
  <c r="BA93" i="15"/>
  <c r="BA29" i="15"/>
  <c r="G8" i="15"/>
  <c r="I8" i="15"/>
  <c r="G9" i="15"/>
  <c r="M9" i="15" s="1"/>
  <c r="M8" i="15" s="1"/>
  <c r="I9" i="15"/>
  <c r="K9" i="15"/>
  <c r="O9" i="15"/>
  <c r="Q9" i="15"/>
  <c r="Q8" i="15" s="1"/>
  <c r="V9" i="15"/>
  <c r="V8" i="15" s="1"/>
  <c r="G13" i="15"/>
  <c r="I13" i="15"/>
  <c r="K13" i="15"/>
  <c r="K8" i="15" s="1"/>
  <c r="M13" i="15"/>
  <c r="O13" i="15"/>
  <c r="O8" i="15" s="1"/>
  <c r="Q13" i="15"/>
  <c r="V13" i="15"/>
  <c r="O18" i="15"/>
  <c r="G19" i="15"/>
  <c r="I19" i="15"/>
  <c r="I18" i="15" s="1"/>
  <c r="K19" i="15"/>
  <c r="K18" i="15" s="1"/>
  <c r="M19" i="15"/>
  <c r="O19" i="15"/>
  <c r="Q19" i="15"/>
  <c r="Q18" i="15" s="1"/>
  <c r="V19" i="15"/>
  <c r="G22" i="15"/>
  <c r="I22" i="15"/>
  <c r="K22" i="15"/>
  <c r="M22" i="15"/>
  <c r="O22" i="15"/>
  <c r="Q22" i="15"/>
  <c r="V22" i="15"/>
  <c r="V18" i="15" s="1"/>
  <c r="G26" i="15"/>
  <c r="G18" i="15" s="1"/>
  <c r="I26" i="15"/>
  <c r="K26" i="15"/>
  <c r="O26" i="15"/>
  <c r="Q26" i="15"/>
  <c r="V26" i="15"/>
  <c r="G28" i="15"/>
  <c r="M28" i="15" s="1"/>
  <c r="I28" i="15"/>
  <c r="K28" i="15"/>
  <c r="O28" i="15"/>
  <c r="Q28" i="15"/>
  <c r="V28" i="15"/>
  <c r="G32" i="15"/>
  <c r="M32" i="15" s="1"/>
  <c r="I32" i="15"/>
  <c r="K32" i="15"/>
  <c r="O32" i="15"/>
  <c r="Q32" i="15"/>
  <c r="V32" i="15"/>
  <c r="G37" i="15"/>
  <c r="I37" i="15"/>
  <c r="K37" i="15"/>
  <c r="M37" i="15"/>
  <c r="O37" i="15"/>
  <c r="Q37" i="15"/>
  <c r="V37" i="15"/>
  <c r="G44" i="15"/>
  <c r="I44" i="15"/>
  <c r="K44" i="15"/>
  <c r="M44" i="15"/>
  <c r="O44" i="15"/>
  <c r="Q44" i="15"/>
  <c r="V44" i="15"/>
  <c r="K51" i="15"/>
  <c r="O51" i="15"/>
  <c r="G52" i="15"/>
  <c r="M52" i="15" s="1"/>
  <c r="M51" i="15" s="1"/>
  <c r="I52" i="15"/>
  <c r="I51" i="15" s="1"/>
  <c r="K52" i="15"/>
  <c r="O52" i="15"/>
  <c r="Q52" i="15"/>
  <c r="Q51" i="15" s="1"/>
  <c r="V52" i="15"/>
  <c r="V51" i="15" s="1"/>
  <c r="G56" i="15"/>
  <c r="I56" i="15"/>
  <c r="K56" i="15"/>
  <c r="V56" i="15"/>
  <c r="G57" i="15"/>
  <c r="I57" i="15"/>
  <c r="K57" i="15"/>
  <c r="M57" i="15"/>
  <c r="M56" i="15" s="1"/>
  <c r="O57" i="15"/>
  <c r="O56" i="15" s="1"/>
  <c r="Q57" i="15"/>
  <c r="Q56" i="15" s="1"/>
  <c r="V57" i="15"/>
  <c r="G67" i="15"/>
  <c r="O67" i="15"/>
  <c r="V67" i="15"/>
  <c r="G68" i="15"/>
  <c r="I68" i="15"/>
  <c r="I67" i="15" s="1"/>
  <c r="K68" i="15"/>
  <c r="K67" i="15" s="1"/>
  <c r="M68" i="15"/>
  <c r="M67" i="15" s="1"/>
  <c r="O68" i="15"/>
  <c r="Q68" i="15"/>
  <c r="Q67" i="15" s="1"/>
  <c r="V68" i="15"/>
  <c r="K70" i="15"/>
  <c r="O70" i="15"/>
  <c r="G71" i="15"/>
  <c r="M71" i="15" s="1"/>
  <c r="M70" i="15" s="1"/>
  <c r="I71" i="15"/>
  <c r="I70" i="15" s="1"/>
  <c r="K71" i="15"/>
  <c r="O71" i="15"/>
  <c r="Q71" i="15"/>
  <c r="Q70" i="15" s="1"/>
  <c r="V71" i="15"/>
  <c r="V70" i="15" s="1"/>
  <c r="G74" i="15"/>
  <c r="K74" i="15"/>
  <c r="V74" i="15"/>
  <c r="G75" i="15"/>
  <c r="M75" i="15" s="1"/>
  <c r="M74" i="15" s="1"/>
  <c r="I75" i="15"/>
  <c r="I74" i="15" s="1"/>
  <c r="K75" i="15"/>
  <c r="O75" i="15"/>
  <c r="O74" i="15" s="1"/>
  <c r="Q75" i="15"/>
  <c r="Q74" i="15" s="1"/>
  <c r="V75" i="15"/>
  <c r="O78" i="15"/>
  <c r="G79" i="15"/>
  <c r="I79" i="15"/>
  <c r="I78" i="15" s="1"/>
  <c r="K79" i="15"/>
  <c r="K78" i="15" s="1"/>
  <c r="M79" i="15"/>
  <c r="O79" i="15"/>
  <c r="Q79" i="15"/>
  <c r="Q78" i="15" s="1"/>
  <c r="V79" i="15"/>
  <c r="G83" i="15"/>
  <c r="G78" i="15" s="1"/>
  <c r="I83" i="15"/>
  <c r="K83" i="15"/>
  <c r="O83" i="15"/>
  <c r="Q83" i="15"/>
  <c r="V83" i="15"/>
  <c r="G85" i="15"/>
  <c r="M85" i="15" s="1"/>
  <c r="I85" i="15"/>
  <c r="K85" i="15"/>
  <c r="O85" i="15"/>
  <c r="Q85" i="15"/>
  <c r="V85" i="15"/>
  <c r="V78" i="15" s="1"/>
  <c r="G91" i="15"/>
  <c r="K91" i="15"/>
  <c r="V91" i="15"/>
  <c r="G92" i="15"/>
  <c r="I92" i="15"/>
  <c r="I91" i="15" s="1"/>
  <c r="K92" i="15"/>
  <c r="M92" i="15"/>
  <c r="M91" i="15" s="1"/>
  <c r="O92" i="15"/>
  <c r="O91" i="15" s="1"/>
  <c r="Q92" i="15"/>
  <c r="Q91" i="15" s="1"/>
  <c r="V92" i="15"/>
  <c r="G97" i="15"/>
  <c r="O97" i="15"/>
  <c r="V97" i="15"/>
  <c r="G98" i="15"/>
  <c r="I98" i="15"/>
  <c r="I97" i="15" s="1"/>
  <c r="K98" i="15"/>
  <c r="K97" i="15" s="1"/>
  <c r="M98" i="15"/>
  <c r="M97" i="15" s="1"/>
  <c r="O98" i="15"/>
  <c r="Q98" i="15"/>
  <c r="Q97" i="15" s="1"/>
  <c r="V98" i="15"/>
  <c r="K100" i="15"/>
  <c r="G101" i="15"/>
  <c r="M101" i="15" s="1"/>
  <c r="M100" i="15" s="1"/>
  <c r="I101" i="15"/>
  <c r="I100" i="15" s="1"/>
  <c r="K101" i="15"/>
  <c r="O101" i="15"/>
  <c r="Q101" i="15"/>
  <c r="Q100" i="15" s="1"/>
  <c r="V101" i="15"/>
  <c r="V100" i="15" s="1"/>
  <c r="G104" i="15"/>
  <c r="M104" i="15" s="1"/>
  <c r="I104" i="15"/>
  <c r="K104" i="15"/>
  <c r="O104" i="15"/>
  <c r="O100" i="15" s="1"/>
  <c r="Q104" i="15"/>
  <c r="V104" i="15"/>
  <c r="G106" i="15"/>
  <c r="I106" i="15"/>
  <c r="K106" i="15"/>
  <c r="M106" i="15"/>
  <c r="O106" i="15"/>
  <c r="Q106" i="15"/>
  <c r="V106" i="15"/>
  <c r="O108" i="15"/>
  <c r="G109" i="15"/>
  <c r="I109" i="15"/>
  <c r="I108" i="15" s="1"/>
  <c r="K109" i="15"/>
  <c r="K108" i="15" s="1"/>
  <c r="M109" i="15"/>
  <c r="O109" i="15"/>
  <c r="Q109" i="15"/>
  <c r="Q108" i="15" s="1"/>
  <c r="V109" i="15"/>
  <c r="G112" i="15"/>
  <c r="G108" i="15" s="1"/>
  <c r="I112" i="15"/>
  <c r="K112" i="15"/>
  <c r="O112" i="15"/>
  <c r="Q112" i="15"/>
  <c r="V112" i="15"/>
  <c r="G114" i="15"/>
  <c r="M114" i="15" s="1"/>
  <c r="I114" i="15"/>
  <c r="K114" i="15"/>
  <c r="O114" i="15"/>
  <c r="Q114" i="15"/>
  <c r="V114" i="15"/>
  <c r="V108" i="15" s="1"/>
  <c r="G116" i="15"/>
  <c r="M116" i="15" s="1"/>
  <c r="I116" i="15"/>
  <c r="K116" i="15"/>
  <c r="O116" i="15"/>
  <c r="Q116" i="15"/>
  <c r="V116" i="15"/>
  <c r="Q118" i="15"/>
  <c r="G119" i="15"/>
  <c r="G118" i="15" s="1"/>
  <c r="I119" i="15"/>
  <c r="K119" i="15"/>
  <c r="K118" i="15" s="1"/>
  <c r="M119" i="15"/>
  <c r="M118" i="15" s="1"/>
  <c r="O119" i="15"/>
  <c r="O118" i="15" s="1"/>
  <c r="Q119" i="15"/>
  <c r="V119" i="15"/>
  <c r="V118" i="15" s="1"/>
  <c r="G122" i="15"/>
  <c r="I122" i="15"/>
  <c r="I118" i="15" s="1"/>
  <c r="K122" i="15"/>
  <c r="M122" i="15"/>
  <c r="O122" i="15"/>
  <c r="Q122" i="15"/>
  <c r="V122" i="15"/>
  <c r="G124" i="15"/>
  <c r="M124" i="15" s="1"/>
  <c r="I124" i="15"/>
  <c r="K124" i="15"/>
  <c r="O124" i="15"/>
  <c r="Q124" i="15"/>
  <c r="V124" i="15"/>
  <c r="I126" i="15"/>
  <c r="G127" i="15"/>
  <c r="M127" i="15" s="1"/>
  <c r="M126" i="15" s="1"/>
  <c r="I127" i="15"/>
  <c r="K127" i="15"/>
  <c r="K126" i="15" s="1"/>
  <c r="O127" i="15"/>
  <c r="O126" i="15" s="1"/>
  <c r="Q127" i="15"/>
  <c r="Q126" i="15" s="1"/>
  <c r="V127" i="15"/>
  <c r="V126" i="15" s="1"/>
  <c r="Q131" i="15"/>
  <c r="G132" i="15"/>
  <c r="G131" i="15" s="1"/>
  <c r="I132" i="15"/>
  <c r="K132" i="15"/>
  <c r="K131" i="15" s="1"/>
  <c r="M132" i="15"/>
  <c r="M131" i="15" s="1"/>
  <c r="O132" i="15"/>
  <c r="O131" i="15" s="1"/>
  <c r="Q132" i="15"/>
  <c r="V132" i="15"/>
  <c r="V131" i="15" s="1"/>
  <c r="G139" i="15"/>
  <c r="I139" i="15"/>
  <c r="K139" i="15"/>
  <c r="M139" i="15"/>
  <c r="O139" i="15"/>
  <c r="Q139" i="15"/>
  <c r="V139" i="15"/>
  <c r="G142" i="15"/>
  <c r="M142" i="15" s="1"/>
  <c r="I142" i="15"/>
  <c r="I131" i="15" s="1"/>
  <c r="K142" i="15"/>
  <c r="O142" i="15"/>
  <c r="Q142" i="15"/>
  <c r="V142" i="15"/>
  <c r="I149" i="15"/>
  <c r="G150" i="15"/>
  <c r="M150" i="15" s="1"/>
  <c r="I150" i="15"/>
  <c r="K150" i="15"/>
  <c r="K149" i="15" s="1"/>
  <c r="O150" i="15"/>
  <c r="O149" i="15" s="1"/>
  <c r="Q150" i="15"/>
  <c r="Q149" i="15" s="1"/>
  <c r="V150" i="15"/>
  <c r="V149" i="15" s="1"/>
  <c r="G152" i="15"/>
  <c r="I152" i="15"/>
  <c r="K152" i="15"/>
  <c r="M152" i="15"/>
  <c r="O152" i="15"/>
  <c r="Q152" i="15"/>
  <c r="V152" i="15"/>
  <c r="G154" i="15"/>
  <c r="I154" i="15"/>
  <c r="K154" i="15"/>
  <c r="M154" i="15"/>
  <c r="O154" i="15"/>
  <c r="Q154" i="15"/>
  <c r="V154" i="15"/>
  <c r="G156" i="15"/>
  <c r="I156" i="15"/>
  <c r="K156" i="15"/>
  <c r="M156" i="15"/>
  <c r="O156" i="15"/>
  <c r="Q156" i="15"/>
  <c r="V156" i="15"/>
  <c r="G161" i="15"/>
  <c r="M161" i="15" s="1"/>
  <c r="I161" i="15"/>
  <c r="K161" i="15"/>
  <c r="O161" i="15"/>
  <c r="Q161" i="15"/>
  <c r="V161" i="15"/>
  <c r="G164" i="15"/>
  <c r="M164" i="15" s="1"/>
  <c r="I164" i="15"/>
  <c r="K164" i="15"/>
  <c r="O164" i="15"/>
  <c r="Q164" i="15"/>
  <c r="V164" i="15"/>
  <c r="G166" i="15"/>
  <c r="M166" i="15" s="1"/>
  <c r="I166" i="15"/>
  <c r="K166" i="15"/>
  <c r="O166" i="15"/>
  <c r="Q166" i="15"/>
  <c r="V166" i="15"/>
  <c r="G168" i="15"/>
  <c r="I168" i="15"/>
  <c r="K168" i="15"/>
  <c r="M168" i="15"/>
  <c r="O168" i="15"/>
  <c r="Q168" i="15"/>
  <c r="V168" i="15"/>
  <c r="G170" i="15"/>
  <c r="I170" i="15"/>
  <c r="K170" i="15"/>
  <c r="M170" i="15"/>
  <c r="O170" i="15"/>
  <c r="Q170" i="15"/>
  <c r="V170" i="15"/>
  <c r="Q173" i="15"/>
  <c r="G174" i="15"/>
  <c r="G173" i="15" s="1"/>
  <c r="I174" i="15"/>
  <c r="I173" i="15" s="1"/>
  <c r="K174" i="15"/>
  <c r="K173" i="15" s="1"/>
  <c r="O174" i="15"/>
  <c r="O173" i="15" s="1"/>
  <c r="Q174" i="15"/>
  <c r="V174" i="15"/>
  <c r="V173" i="15" s="1"/>
  <c r="AE176" i="15"/>
  <c r="AF176" i="15"/>
  <c r="G61" i="14"/>
  <c r="BA54" i="14"/>
  <c r="BA53" i="14"/>
  <c r="BA13" i="14"/>
  <c r="I8" i="14"/>
  <c r="K8" i="14"/>
  <c r="V8" i="14"/>
  <c r="G9" i="14"/>
  <c r="G8" i="14" s="1"/>
  <c r="I9" i="14"/>
  <c r="K9" i="14"/>
  <c r="O9" i="14"/>
  <c r="O8" i="14" s="1"/>
  <c r="Q9" i="14"/>
  <c r="Q8" i="14" s="1"/>
  <c r="V9" i="14"/>
  <c r="G11" i="14"/>
  <c r="O11" i="14"/>
  <c r="Q11" i="14"/>
  <c r="V11" i="14"/>
  <c r="G12" i="14"/>
  <c r="I12" i="14"/>
  <c r="I11" i="14" s="1"/>
  <c r="K12" i="14"/>
  <c r="K11" i="14" s="1"/>
  <c r="M12" i="14"/>
  <c r="M11" i="14" s="1"/>
  <c r="O12" i="14"/>
  <c r="Q12" i="14"/>
  <c r="V12" i="14"/>
  <c r="G19" i="14"/>
  <c r="M19" i="14" s="1"/>
  <c r="I19" i="14"/>
  <c r="I18" i="14" s="1"/>
  <c r="K19" i="14"/>
  <c r="O19" i="14"/>
  <c r="Q19" i="14"/>
  <c r="Q18" i="14" s="1"/>
  <c r="V19" i="14"/>
  <c r="G21" i="14"/>
  <c r="M21" i="14" s="1"/>
  <c r="I21" i="14"/>
  <c r="K21" i="14"/>
  <c r="O21" i="14"/>
  <c r="O18" i="14" s="1"/>
  <c r="Q21" i="14"/>
  <c r="V21" i="14"/>
  <c r="G23" i="14"/>
  <c r="M23" i="14" s="1"/>
  <c r="I23" i="14"/>
  <c r="K23" i="14"/>
  <c r="O23" i="14"/>
  <c r="Q23" i="14"/>
  <c r="V23" i="14"/>
  <c r="V18" i="14" s="1"/>
  <c r="G25" i="14"/>
  <c r="I25" i="14"/>
  <c r="K25" i="14"/>
  <c r="M25" i="14"/>
  <c r="O25" i="14"/>
  <c r="Q25" i="14"/>
  <c r="V25" i="14"/>
  <c r="G28" i="14"/>
  <c r="I28" i="14"/>
  <c r="K28" i="14"/>
  <c r="M28" i="14"/>
  <c r="O28" i="14"/>
  <c r="Q28" i="14"/>
  <c r="V28" i="14"/>
  <c r="G30" i="14"/>
  <c r="I30" i="14"/>
  <c r="K30" i="14"/>
  <c r="M30" i="14"/>
  <c r="O30" i="14"/>
  <c r="Q30" i="14"/>
  <c r="V30" i="14"/>
  <c r="G32" i="14"/>
  <c r="I32" i="14"/>
  <c r="K32" i="14"/>
  <c r="K18" i="14" s="1"/>
  <c r="M32" i="14"/>
  <c r="O32" i="14"/>
  <c r="Q32" i="14"/>
  <c r="V32" i="14"/>
  <c r="G34" i="14"/>
  <c r="M34" i="14" s="1"/>
  <c r="I34" i="14"/>
  <c r="K34" i="14"/>
  <c r="O34" i="14"/>
  <c r="Q34" i="14"/>
  <c r="V34" i="14"/>
  <c r="G36" i="14"/>
  <c r="I36" i="14"/>
  <c r="O36" i="14"/>
  <c r="V36" i="14"/>
  <c r="G37" i="14"/>
  <c r="M37" i="14" s="1"/>
  <c r="M36" i="14" s="1"/>
  <c r="I37" i="14"/>
  <c r="K37" i="14"/>
  <c r="K36" i="14" s="1"/>
  <c r="O37" i="14"/>
  <c r="Q37" i="14"/>
  <c r="Q36" i="14" s="1"/>
  <c r="V37" i="14"/>
  <c r="I39" i="14"/>
  <c r="K39" i="14"/>
  <c r="O39" i="14"/>
  <c r="Q39" i="14"/>
  <c r="G40" i="14"/>
  <c r="G39" i="14" s="1"/>
  <c r="I40" i="14"/>
  <c r="K40" i="14"/>
  <c r="M40" i="14"/>
  <c r="M39" i="14" s="1"/>
  <c r="O40" i="14"/>
  <c r="Q40" i="14"/>
  <c r="V40" i="14"/>
  <c r="V39" i="14" s="1"/>
  <c r="G44" i="14"/>
  <c r="K44" i="14"/>
  <c r="G45" i="14"/>
  <c r="M45" i="14" s="1"/>
  <c r="M44" i="14" s="1"/>
  <c r="I45" i="14"/>
  <c r="I44" i="14" s="1"/>
  <c r="K45" i="14"/>
  <c r="O45" i="14"/>
  <c r="O44" i="14" s="1"/>
  <c r="Q45" i="14"/>
  <c r="Q44" i="14" s="1"/>
  <c r="V45" i="14"/>
  <c r="V44" i="14" s="1"/>
  <c r="G47" i="14"/>
  <c r="M47" i="14" s="1"/>
  <c r="I47" i="14"/>
  <c r="K47" i="14"/>
  <c r="O47" i="14"/>
  <c r="Q47" i="14"/>
  <c r="V47" i="14"/>
  <c r="G50" i="14"/>
  <c r="I50" i="14"/>
  <c r="K50" i="14"/>
  <c r="M50" i="14"/>
  <c r="O50" i="14"/>
  <c r="Q50" i="14"/>
  <c r="V50" i="14"/>
  <c r="G52" i="14"/>
  <c r="I52" i="14"/>
  <c r="K52" i="14"/>
  <c r="M52" i="14"/>
  <c r="O52" i="14"/>
  <c r="Q52" i="14"/>
  <c r="V52" i="14"/>
  <c r="G56" i="14"/>
  <c r="I56" i="14"/>
  <c r="K56" i="14"/>
  <c r="M56" i="14"/>
  <c r="O56" i="14"/>
  <c r="Q56" i="14"/>
  <c r="V56" i="14"/>
  <c r="AE61" i="14"/>
  <c r="G116" i="13"/>
  <c r="BA110" i="13"/>
  <c r="BA109" i="13"/>
  <c r="BA27" i="13"/>
  <c r="BA13" i="13"/>
  <c r="G8" i="13"/>
  <c r="K8" i="13"/>
  <c r="O8" i="13"/>
  <c r="V8" i="13"/>
  <c r="G9" i="13"/>
  <c r="I9" i="13"/>
  <c r="I8" i="13" s="1"/>
  <c r="K9" i="13"/>
  <c r="M9" i="13"/>
  <c r="M8" i="13" s="1"/>
  <c r="O9" i="13"/>
  <c r="Q9" i="13"/>
  <c r="Q8" i="13" s="1"/>
  <c r="V9" i="13"/>
  <c r="G11" i="13"/>
  <c r="O11" i="13"/>
  <c r="G12" i="13"/>
  <c r="I12" i="13"/>
  <c r="I11" i="13" s="1"/>
  <c r="K12" i="13"/>
  <c r="M12" i="13"/>
  <c r="M11" i="13" s="1"/>
  <c r="O12" i="13"/>
  <c r="Q12" i="13"/>
  <c r="Q11" i="13" s="1"/>
  <c r="V12" i="13"/>
  <c r="G26" i="13"/>
  <c r="I26" i="13"/>
  <c r="K26" i="13"/>
  <c r="K11" i="13" s="1"/>
  <c r="M26" i="13"/>
  <c r="O26" i="13"/>
  <c r="Q26" i="13"/>
  <c r="V26" i="13"/>
  <c r="V11" i="13" s="1"/>
  <c r="I32" i="13"/>
  <c r="G33" i="13"/>
  <c r="M33" i="13" s="1"/>
  <c r="M32" i="13" s="1"/>
  <c r="I33" i="13"/>
  <c r="K33" i="13"/>
  <c r="K32" i="13" s="1"/>
  <c r="O33" i="13"/>
  <c r="O32" i="13" s="1"/>
  <c r="Q33" i="13"/>
  <c r="Q32" i="13" s="1"/>
  <c r="V33" i="13"/>
  <c r="V32" i="13" s="1"/>
  <c r="G36" i="13"/>
  <c r="I36" i="13"/>
  <c r="K36" i="13"/>
  <c r="M36" i="13"/>
  <c r="O36" i="13"/>
  <c r="Q36" i="13"/>
  <c r="V36" i="13"/>
  <c r="G40" i="13"/>
  <c r="O40" i="13"/>
  <c r="V40" i="13"/>
  <c r="G41" i="13"/>
  <c r="I41" i="13"/>
  <c r="I40" i="13" s="1"/>
  <c r="K41" i="13"/>
  <c r="M41" i="13"/>
  <c r="M40" i="13" s="1"/>
  <c r="O41" i="13"/>
  <c r="Q41" i="13"/>
  <c r="Q40" i="13" s="1"/>
  <c r="V41" i="13"/>
  <c r="G43" i="13"/>
  <c r="M43" i="13" s="1"/>
  <c r="I43" i="13"/>
  <c r="K43" i="13"/>
  <c r="K40" i="13" s="1"/>
  <c r="O43" i="13"/>
  <c r="Q43" i="13"/>
  <c r="V43" i="13"/>
  <c r="G45" i="13"/>
  <c r="M45" i="13" s="1"/>
  <c r="I45" i="13"/>
  <c r="K45" i="13"/>
  <c r="O45" i="13"/>
  <c r="Q45" i="13"/>
  <c r="V45" i="13"/>
  <c r="G47" i="13"/>
  <c r="K47" i="13"/>
  <c r="V47" i="13"/>
  <c r="G48" i="13"/>
  <c r="I48" i="13"/>
  <c r="I47" i="13" s="1"/>
  <c r="K48" i="13"/>
  <c r="M48" i="13"/>
  <c r="M47" i="13" s="1"/>
  <c r="O48" i="13"/>
  <c r="O47" i="13" s="1"/>
  <c r="Q48" i="13"/>
  <c r="Q47" i="13" s="1"/>
  <c r="V48" i="13"/>
  <c r="G50" i="13"/>
  <c r="O50" i="13"/>
  <c r="G51" i="13"/>
  <c r="I51" i="13"/>
  <c r="I50" i="13" s="1"/>
  <c r="K51" i="13"/>
  <c r="K50" i="13" s="1"/>
  <c r="M51" i="13"/>
  <c r="M50" i="13" s="1"/>
  <c r="O51" i="13"/>
  <c r="Q51" i="13"/>
  <c r="Q50" i="13" s="1"/>
  <c r="V51" i="13"/>
  <c r="G53" i="13"/>
  <c r="I53" i="13"/>
  <c r="K53" i="13"/>
  <c r="M53" i="13"/>
  <c r="O53" i="13"/>
  <c r="Q53" i="13"/>
  <c r="V53" i="13"/>
  <c r="V50" i="13" s="1"/>
  <c r="I55" i="13"/>
  <c r="G56" i="13"/>
  <c r="M56" i="13" s="1"/>
  <c r="M55" i="13" s="1"/>
  <c r="I56" i="13"/>
  <c r="K56" i="13"/>
  <c r="K55" i="13" s="1"/>
  <c r="O56" i="13"/>
  <c r="O55" i="13" s="1"/>
  <c r="Q56" i="13"/>
  <c r="Q55" i="13" s="1"/>
  <c r="V56" i="13"/>
  <c r="V55" i="13" s="1"/>
  <c r="G58" i="13"/>
  <c r="I58" i="13"/>
  <c r="K58" i="13"/>
  <c r="M58" i="13"/>
  <c r="O58" i="13"/>
  <c r="Q58" i="13"/>
  <c r="V58" i="13"/>
  <c r="G60" i="13"/>
  <c r="M60" i="13" s="1"/>
  <c r="I60" i="13"/>
  <c r="K60" i="13"/>
  <c r="O60" i="13"/>
  <c r="Q60" i="13"/>
  <c r="V60" i="13"/>
  <c r="G63" i="13"/>
  <c r="M63" i="13" s="1"/>
  <c r="I63" i="13"/>
  <c r="I62" i="13" s="1"/>
  <c r="K63" i="13"/>
  <c r="K62" i="13" s="1"/>
  <c r="O63" i="13"/>
  <c r="O62" i="13" s="1"/>
  <c r="Q63" i="13"/>
  <c r="V63" i="13"/>
  <c r="V62" i="13" s="1"/>
  <c r="G65" i="13"/>
  <c r="M65" i="13" s="1"/>
  <c r="I65" i="13"/>
  <c r="K65" i="13"/>
  <c r="O65" i="13"/>
  <c r="Q65" i="13"/>
  <c r="Q62" i="13" s="1"/>
  <c r="V65" i="13"/>
  <c r="G67" i="13"/>
  <c r="M67" i="13" s="1"/>
  <c r="I67" i="13"/>
  <c r="K67" i="13"/>
  <c r="O67" i="13"/>
  <c r="Q67" i="13"/>
  <c r="V67" i="13"/>
  <c r="G69" i="13"/>
  <c r="I69" i="13"/>
  <c r="K69" i="13"/>
  <c r="M69" i="13"/>
  <c r="O69" i="13"/>
  <c r="Q69" i="13"/>
  <c r="V69" i="13"/>
  <c r="G71" i="13"/>
  <c r="M71" i="13" s="1"/>
  <c r="I71" i="13"/>
  <c r="K71" i="13"/>
  <c r="O71" i="13"/>
  <c r="Q71" i="13"/>
  <c r="V71" i="13"/>
  <c r="G73" i="13"/>
  <c r="I73" i="13"/>
  <c r="K73" i="13"/>
  <c r="M73" i="13"/>
  <c r="O73" i="13"/>
  <c r="Q73" i="13"/>
  <c r="V73" i="13"/>
  <c r="K75" i="13"/>
  <c r="G76" i="13"/>
  <c r="G75" i="13" s="1"/>
  <c r="I76" i="13"/>
  <c r="I75" i="13" s="1"/>
  <c r="K76" i="13"/>
  <c r="M76" i="13"/>
  <c r="O76" i="13"/>
  <c r="Q76" i="13"/>
  <c r="Q75" i="13" s="1"/>
  <c r="V76" i="13"/>
  <c r="G79" i="13"/>
  <c r="M79" i="13" s="1"/>
  <c r="I79" i="13"/>
  <c r="K79" i="13"/>
  <c r="O79" i="13"/>
  <c r="O75" i="13" s="1"/>
  <c r="Q79" i="13"/>
  <c r="V79" i="13"/>
  <c r="V75" i="13" s="1"/>
  <c r="G81" i="13"/>
  <c r="I81" i="13"/>
  <c r="K81" i="13"/>
  <c r="M81" i="13"/>
  <c r="O81" i="13"/>
  <c r="Q81" i="13"/>
  <c r="V81" i="13"/>
  <c r="O83" i="13"/>
  <c r="V83" i="13"/>
  <c r="G84" i="13"/>
  <c r="I84" i="13"/>
  <c r="I83" i="13" s="1"/>
  <c r="K84" i="13"/>
  <c r="M84" i="13"/>
  <c r="M83" i="13" s="1"/>
  <c r="O84" i="13"/>
  <c r="Q84" i="13"/>
  <c r="Q83" i="13" s="1"/>
  <c r="V84" i="13"/>
  <c r="G86" i="13"/>
  <c r="M86" i="13" s="1"/>
  <c r="I86" i="13"/>
  <c r="K86" i="13"/>
  <c r="K83" i="13" s="1"/>
  <c r="O86" i="13"/>
  <c r="Q86" i="13"/>
  <c r="V86" i="13"/>
  <c r="I88" i="13"/>
  <c r="G89" i="13"/>
  <c r="M89" i="13" s="1"/>
  <c r="I89" i="13"/>
  <c r="K89" i="13"/>
  <c r="K88" i="13" s="1"/>
  <c r="O89" i="13"/>
  <c r="O88" i="13" s="1"/>
  <c r="Q89" i="13"/>
  <c r="V89" i="13"/>
  <c r="V88" i="13" s="1"/>
  <c r="G91" i="13"/>
  <c r="I91" i="13"/>
  <c r="K91" i="13"/>
  <c r="M91" i="13"/>
  <c r="O91" i="13"/>
  <c r="Q91" i="13"/>
  <c r="Q88" i="13" s="1"/>
  <c r="V91" i="13"/>
  <c r="G97" i="13"/>
  <c r="M97" i="13" s="1"/>
  <c r="I97" i="13"/>
  <c r="K97" i="13"/>
  <c r="O97" i="13"/>
  <c r="Q97" i="13"/>
  <c r="V97" i="13"/>
  <c r="G100" i="13"/>
  <c r="I100" i="13"/>
  <c r="K100" i="13"/>
  <c r="M100" i="13"/>
  <c r="O100" i="13"/>
  <c r="Q100" i="13"/>
  <c r="V100" i="13"/>
  <c r="G102" i="13"/>
  <c r="M102" i="13" s="1"/>
  <c r="I102" i="13"/>
  <c r="K102" i="13"/>
  <c r="O102" i="13"/>
  <c r="Q102" i="13"/>
  <c r="V102" i="13"/>
  <c r="G106" i="13"/>
  <c r="I106" i="13"/>
  <c r="K106" i="13"/>
  <c r="M106" i="13"/>
  <c r="O106" i="13"/>
  <c r="Q106" i="13"/>
  <c r="V106" i="13"/>
  <c r="G108" i="13"/>
  <c r="M108" i="13" s="1"/>
  <c r="I108" i="13"/>
  <c r="K108" i="13"/>
  <c r="O108" i="13"/>
  <c r="Q108" i="13"/>
  <c r="V108" i="13"/>
  <c r="G112" i="13"/>
  <c r="I112" i="13"/>
  <c r="K112" i="13"/>
  <c r="M112" i="13"/>
  <c r="O112" i="13"/>
  <c r="Q112" i="13"/>
  <c r="V112" i="13"/>
  <c r="AE116" i="13"/>
  <c r="G76" i="12"/>
  <c r="BA70" i="12"/>
  <c r="BA69" i="12"/>
  <c r="BA19" i="12"/>
  <c r="BA13" i="12"/>
  <c r="I8" i="12"/>
  <c r="K8" i="12"/>
  <c r="M8" i="12"/>
  <c r="O8" i="12"/>
  <c r="G9" i="12"/>
  <c r="G8" i="12" s="1"/>
  <c r="I9" i="12"/>
  <c r="K9" i="12"/>
  <c r="M9" i="12"/>
  <c r="O9" i="12"/>
  <c r="Q9" i="12"/>
  <c r="Q8" i="12" s="1"/>
  <c r="V9" i="12"/>
  <c r="V8" i="12" s="1"/>
  <c r="G11" i="12"/>
  <c r="I11" i="12"/>
  <c r="G12" i="12"/>
  <c r="I12" i="12"/>
  <c r="K12" i="12"/>
  <c r="M12" i="12"/>
  <c r="M11" i="12" s="1"/>
  <c r="O12" i="12"/>
  <c r="O11" i="12" s="1"/>
  <c r="Q12" i="12"/>
  <c r="Q11" i="12" s="1"/>
  <c r="V12" i="12"/>
  <c r="V11" i="12" s="1"/>
  <c r="G18" i="12"/>
  <c r="I18" i="12"/>
  <c r="K18" i="12"/>
  <c r="K11" i="12" s="1"/>
  <c r="M18" i="12"/>
  <c r="O18" i="12"/>
  <c r="Q18" i="12"/>
  <c r="V18" i="12"/>
  <c r="K22" i="12"/>
  <c r="O22" i="12"/>
  <c r="G23" i="12"/>
  <c r="M23" i="12" s="1"/>
  <c r="I23" i="12"/>
  <c r="I22" i="12" s="1"/>
  <c r="K23" i="12"/>
  <c r="O23" i="12"/>
  <c r="Q23" i="12"/>
  <c r="Q22" i="12" s="1"/>
  <c r="V23" i="12"/>
  <c r="V22" i="12" s="1"/>
  <c r="G25" i="12"/>
  <c r="AF76" i="12" s="1"/>
  <c r="I25" i="12"/>
  <c r="K25" i="12"/>
  <c r="O25" i="12"/>
  <c r="Q25" i="12"/>
  <c r="V25" i="12"/>
  <c r="G27" i="12"/>
  <c r="K27" i="12"/>
  <c r="Q27" i="12"/>
  <c r="V27" i="12"/>
  <c r="G28" i="12"/>
  <c r="M28" i="12" s="1"/>
  <c r="M27" i="12" s="1"/>
  <c r="I28" i="12"/>
  <c r="I27" i="12" s="1"/>
  <c r="K28" i="12"/>
  <c r="O28" i="12"/>
  <c r="O27" i="12" s="1"/>
  <c r="Q28" i="12"/>
  <c r="V28" i="12"/>
  <c r="G30" i="12"/>
  <c r="I30" i="12"/>
  <c r="K30" i="12"/>
  <c r="M30" i="12"/>
  <c r="O30" i="12"/>
  <c r="Q30" i="12"/>
  <c r="V30" i="12"/>
  <c r="G32" i="12"/>
  <c r="I32" i="12"/>
  <c r="K32" i="12"/>
  <c r="M32" i="12"/>
  <c r="O32" i="12"/>
  <c r="Q32" i="12"/>
  <c r="V32" i="12"/>
  <c r="I35" i="12"/>
  <c r="K35" i="12"/>
  <c r="M35" i="12"/>
  <c r="G36" i="12"/>
  <c r="G35" i="12" s="1"/>
  <c r="I36" i="12"/>
  <c r="K36" i="12"/>
  <c r="M36" i="12"/>
  <c r="O36" i="12"/>
  <c r="O35" i="12" s="1"/>
  <c r="Q36" i="12"/>
  <c r="Q35" i="12" s="1"/>
  <c r="V36" i="12"/>
  <c r="V35" i="12" s="1"/>
  <c r="G38" i="12"/>
  <c r="I38" i="12"/>
  <c r="G39" i="12"/>
  <c r="I39" i="12"/>
  <c r="K39" i="12"/>
  <c r="K38" i="12" s="1"/>
  <c r="M39" i="12"/>
  <c r="M38" i="12" s="1"/>
  <c r="O39" i="12"/>
  <c r="O38" i="12" s="1"/>
  <c r="Q39" i="12"/>
  <c r="Q38" i="12" s="1"/>
  <c r="V39" i="12"/>
  <c r="V38" i="12" s="1"/>
  <c r="G42" i="12"/>
  <c r="I42" i="12"/>
  <c r="K42" i="12"/>
  <c r="M42" i="12"/>
  <c r="O42" i="12"/>
  <c r="Q42" i="12"/>
  <c r="V42" i="12"/>
  <c r="G45" i="12"/>
  <c r="I45" i="12"/>
  <c r="K45" i="12"/>
  <c r="M45" i="12"/>
  <c r="O45" i="12"/>
  <c r="Q45" i="12"/>
  <c r="V45" i="12"/>
  <c r="G47" i="12"/>
  <c r="O47" i="12"/>
  <c r="G48" i="12"/>
  <c r="M48" i="12" s="1"/>
  <c r="M47" i="12" s="1"/>
  <c r="I48" i="12"/>
  <c r="I47" i="12" s="1"/>
  <c r="K48" i="12"/>
  <c r="K47" i="12" s="1"/>
  <c r="O48" i="12"/>
  <c r="Q48" i="12"/>
  <c r="Q47" i="12" s="1"/>
  <c r="V48" i="12"/>
  <c r="V47" i="12" s="1"/>
  <c r="G50" i="12"/>
  <c r="G51" i="12"/>
  <c r="M51" i="12" s="1"/>
  <c r="M50" i="12" s="1"/>
  <c r="I51" i="12"/>
  <c r="I50" i="12" s="1"/>
  <c r="K51" i="12"/>
  <c r="O51" i="12"/>
  <c r="O50" i="12" s="1"/>
  <c r="Q51" i="12"/>
  <c r="V51" i="12"/>
  <c r="G53" i="12"/>
  <c r="I53" i="12"/>
  <c r="K53" i="12"/>
  <c r="M53" i="12"/>
  <c r="O53" i="12"/>
  <c r="Q53" i="12"/>
  <c r="Q50" i="12" s="1"/>
  <c r="V53" i="12"/>
  <c r="G59" i="12"/>
  <c r="I59" i="12"/>
  <c r="K59" i="12"/>
  <c r="M59" i="12"/>
  <c r="O59" i="12"/>
  <c r="Q59" i="12"/>
  <c r="V59" i="12"/>
  <c r="G62" i="12"/>
  <c r="I62" i="12"/>
  <c r="K62" i="12"/>
  <c r="K50" i="12" s="1"/>
  <c r="M62" i="12"/>
  <c r="O62" i="12"/>
  <c r="Q62" i="12"/>
  <c r="V62" i="12"/>
  <c r="G64" i="12"/>
  <c r="I64" i="12"/>
  <c r="K64" i="12"/>
  <c r="M64" i="12"/>
  <c r="O64" i="12"/>
  <c r="Q64" i="12"/>
  <c r="V64" i="12"/>
  <c r="V50" i="12" s="1"/>
  <c r="G66" i="12"/>
  <c r="M66" i="12" s="1"/>
  <c r="I66" i="12"/>
  <c r="K66" i="12"/>
  <c r="O66" i="12"/>
  <c r="Q66" i="12"/>
  <c r="V66" i="12"/>
  <c r="G68" i="12"/>
  <c r="I68" i="12"/>
  <c r="K68" i="12"/>
  <c r="M68" i="12"/>
  <c r="O68" i="12"/>
  <c r="Q68" i="12"/>
  <c r="V68" i="12"/>
  <c r="G72" i="12"/>
  <c r="I72" i="12"/>
  <c r="K72" i="12"/>
  <c r="M72" i="12"/>
  <c r="O72" i="12"/>
  <c r="Q72" i="12"/>
  <c r="V72" i="12"/>
  <c r="AE76" i="12"/>
  <c r="I20" i="1"/>
  <c r="I19" i="1"/>
  <c r="I18" i="1"/>
  <c r="F53" i="1"/>
  <c r="G23" i="1" s="1"/>
  <c r="G53" i="1"/>
  <c r="G25" i="1" s="1"/>
  <c r="A25" i="1" s="1"/>
  <c r="H52" i="1"/>
  <c r="I52" i="1" s="1"/>
  <c r="H51" i="1"/>
  <c r="I51" i="1" s="1"/>
  <c r="H50" i="1"/>
  <c r="I50" i="1" s="1"/>
  <c r="H49" i="1"/>
  <c r="I49" i="1" s="1"/>
  <c r="H48" i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J28" i="1"/>
  <c r="J26" i="1"/>
  <c r="G38" i="1"/>
  <c r="F38" i="1"/>
  <c r="J23" i="1"/>
  <c r="J24" i="1"/>
  <c r="J25" i="1"/>
  <c r="J27" i="1"/>
  <c r="E24" i="1"/>
  <c r="E26" i="1"/>
  <c r="I17" i="1" l="1"/>
  <c r="I16" i="1"/>
  <c r="I21" i="1" s="1"/>
  <c r="I120" i="1"/>
  <c r="J93" i="1" s="1"/>
  <c r="G26" i="1"/>
  <c r="A26" i="1"/>
  <c r="A23" i="1"/>
  <c r="G28" i="1"/>
  <c r="M39" i="20"/>
  <c r="M8" i="20"/>
  <c r="G39" i="20"/>
  <c r="AF61" i="20"/>
  <c r="G8" i="20"/>
  <c r="M200" i="19"/>
  <c r="M308" i="19"/>
  <c r="M83" i="19"/>
  <c r="M128" i="19"/>
  <c r="M334" i="19"/>
  <c r="M262" i="19"/>
  <c r="M43" i="19"/>
  <c r="G104" i="19"/>
  <c r="G14" i="19"/>
  <c r="G8" i="19"/>
  <c r="G334" i="19"/>
  <c r="G308" i="19"/>
  <c r="M135" i="19"/>
  <c r="G248" i="19"/>
  <c r="M267" i="19"/>
  <c r="M67" i="19"/>
  <c r="M59" i="19" s="1"/>
  <c r="G327" i="19"/>
  <c r="G200" i="19"/>
  <c r="G83" i="19"/>
  <c r="G53" i="19"/>
  <c r="M25" i="19"/>
  <c r="M17" i="19" s="1"/>
  <c r="M408" i="18"/>
  <c r="M218" i="18"/>
  <c r="M286" i="18"/>
  <c r="M8" i="18"/>
  <c r="M340" i="18"/>
  <c r="M339" i="18" s="1"/>
  <c r="G427" i="18"/>
  <c r="G370" i="18"/>
  <c r="G408" i="18"/>
  <c r="M333" i="18"/>
  <c r="M329" i="18" s="1"/>
  <c r="G286" i="18"/>
  <c r="M222" i="18"/>
  <c r="M23" i="18"/>
  <c r="M424" i="18"/>
  <c r="M415" i="18" s="1"/>
  <c r="M30" i="17"/>
  <c r="M8" i="17"/>
  <c r="M43" i="17"/>
  <c r="G43" i="17"/>
  <c r="AF69" i="17"/>
  <c r="M51" i="17"/>
  <c r="M48" i="17" s="1"/>
  <c r="G8" i="17"/>
  <c r="G27" i="17"/>
  <c r="M33" i="17"/>
  <c r="M28" i="16"/>
  <c r="M119" i="16"/>
  <c r="M153" i="16"/>
  <c r="M11" i="16"/>
  <c r="M276" i="16"/>
  <c r="M341" i="16"/>
  <c r="M314" i="16"/>
  <c r="M313" i="16" s="1"/>
  <c r="M192" i="16"/>
  <c r="M189" i="16" s="1"/>
  <c r="M157" i="16"/>
  <c r="G119" i="16"/>
  <c r="M289" i="16"/>
  <c r="M288" i="16" s="1"/>
  <c r="AF372" i="16"/>
  <c r="G11" i="16"/>
  <c r="M367" i="16"/>
  <c r="M358" i="16" s="1"/>
  <c r="G341" i="16"/>
  <c r="G276" i="16"/>
  <c r="M149" i="15"/>
  <c r="M174" i="15"/>
  <c r="M173" i="15" s="1"/>
  <c r="M112" i="15"/>
  <c r="M108" i="15" s="1"/>
  <c r="M83" i="15"/>
  <c r="M78" i="15" s="1"/>
  <c r="G51" i="15"/>
  <c r="G126" i="15"/>
  <c r="G149" i="15"/>
  <c r="G100" i="15"/>
  <c r="G70" i="15"/>
  <c r="M26" i="15"/>
  <c r="M18" i="15" s="1"/>
  <c r="M18" i="14"/>
  <c r="M9" i="14"/>
  <c r="M8" i="14" s="1"/>
  <c r="AF61" i="14"/>
  <c r="G18" i="14"/>
  <c r="M75" i="13"/>
  <c r="M88" i="13"/>
  <c r="M62" i="13"/>
  <c r="G83" i="13"/>
  <c r="G88" i="13"/>
  <c r="G62" i="13"/>
  <c r="G55" i="13"/>
  <c r="G32" i="13"/>
  <c r="AF116" i="13"/>
  <c r="M22" i="12"/>
  <c r="M25" i="12"/>
  <c r="G22" i="12"/>
  <c r="I39" i="1"/>
  <c r="I53" i="1" s="1"/>
  <c r="J39" i="1" s="1"/>
  <c r="J53" i="1" s="1"/>
  <c r="J94" i="1" l="1"/>
  <c r="J114" i="1"/>
  <c r="J90" i="1"/>
  <c r="J100" i="1"/>
  <c r="J116" i="1"/>
  <c r="J72" i="1"/>
  <c r="J77" i="1"/>
  <c r="J74" i="1"/>
  <c r="J99" i="1"/>
  <c r="J105" i="1"/>
  <c r="J119" i="1"/>
  <c r="J112" i="1"/>
  <c r="J115" i="1"/>
  <c r="J73" i="1"/>
  <c r="J92" i="1"/>
  <c r="J113" i="1"/>
  <c r="J86" i="1"/>
  <c r="J108" i="1"/>
  <c r="J106" i="1"/>
  <c r="J89" i="1"/>
  <c r="J85" i="1"/>
  <c r="J104" i="1"/>
  <c r="J80" i="1"/>
  <c r="J83" i="1"/>
  <c r="J109" i="1"/>
  <c r="J118" i="1"/>
  <c r="J98" i="1"/>
  <c r="J111" i="1"/>
  <c r="J91" i="1"/>
  <c r="J117" i="1"/>
  <c r="J78" i="1"/>
  <c r="J87" i="1"/>
  <c r="J79" i="1"/>
  <c r="J101" i="1"/>
  <c r="J95" i="1"/>
  <c r="J97" i="1"/>
  <c r="J75" i="1"/>
  <c r="J76" i="1"/>
  <c r="J84" i="1"/>
  <c r="J103" i="1"/>
  <c r="J81" i="1"/>
  <c r="J82" i="1"/>
  <c r="J96" i="1"/>
  <c r="J110" i="1"/>
  <c r="J88" i="1"/>
  <c r="J102" i="1"/>
  <c r="J107" i="1"/>
  <c r="J43" i="1"/>
  <c r="J47" i="1"/>
  <c r="J46" i="1"/>
  <c r="J49" i="1"/>
  <c r="J42" i="1"/>
  <c r="J52" i="1"/>
  <c r="J44" i="1"/>
  <c r="J51" i="1"/>
  <c r="J50" i="1"/>
  <c r="J45" i="1"/>
  <c r="J41" i="1"/>
  <c r="A24" i="1"/>
  <c r="G24" i="1"/>
  <c r="A27" i="1" s="1"/>
  <c r="J120" i="1" l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Chylik Jiri</author>
  </authors>
  <commentList>
    <comment ref="S6" authorId="0" shapeId="0" xr:uid="{F3BB20F6-31CC-43AE-8F34-EA6675EA601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3328B5F-120B-491F-A5E3-D2DE79CD502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Chylik Jiri</author>
  </authors>
  <commentList>
    <comment ref="S6" authorId="0" shapeId="0" xr:uid="{76134EC9-1023-4C37-91A7-6D475DBEB7A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0AF97E6-9459-457B-B4FC-F497A46862B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Chylik Jiri</author>
  </authors>
  <commentList>
    <comment ref="S6" authorId="0" shapeId="0" xr:uid="{236934E1-669B-4ECF-BDDF-1550B9A5025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ED271EB-C41D-467D-84F3-14C3DC57BCD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Chylik Jiri</author>
  </authors>
  <commentList>
    <comment ref="S6" authorId="0" shapeId="0" xr:uid="{7E850DF9-3298-424F-985E-7F90FC16E38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EFE7770-C140-4156-8501-D78AF5F76E7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Chylik Jiri</author>
  </authors>
  <commentList>
    <comment ref="S6" authorId="0" shapeId="0" xr:uid="{723569AA-FB02-466C-AFCC-585E38764F4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CA133E9-9AD8-479B-A8AA-F1181A2993D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Chylik Jiri</author>
  </authors>
  <commentList>
    <comment ref="S6" authorId="0" shapeId="0" xr:uid="{2BEDAFC5-6F33-4019-AFE9-DE61F8E1C59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3E91CC1-D72E-4659-931D-7DF0C4F35A9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Chylik Jiri</author>
  </authors>
  <commentList>
    <comment ref="S6" authorId="0" shapeId="0" xr:uid="{2DF3087E-7A36-4BE2-98D8-9107391403F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1A584FC-05E7-40C3-8445-92192A7069B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Chylik Jiri</author>
  </authors>
  <commentList>
    <comment ref="S6" authorId="0" shapeId="0" xr:uid="{20C32889-9854-4DC1-B418-B0BDA370DC3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3803F1F-6E5B-4AFB-9A7A-598EF342242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Chylik Jiri</author>
  </authors>
  <commentList>
    <comment ref="S6" authorId="0" shapeId="0" xr:uid="{4705F108-F7B5-488E-841D-09F47CB8429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CEB1089-0AAD-46A0-99F4-CBB9FB6B006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<sst xmlns="http://schemas.openxmlformats.org/spreadsheetml/2006/main" count="7755" uniqueCount="1727">
  <si>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</si>
  <si>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</si>
  <si>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</si>
  <si>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</si>
  <si>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</si>
  <si>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</si>
  <si>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</si>
  <si>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</si>
  <si>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</si>
  <si>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</si>
  <si>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</si>
  <si>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</si>
  <si>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</si>
  <si>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</si>
  <si>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</si>
  <si>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</si>
  <si>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</si>
  <si>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</si>
  <si>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</si>
  <si>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</si>
  <si>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</si>
  <si>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</si>
  <si>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</si>
  <si>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</si>
  <si>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</si>
  <si>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</si>
  <si>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</si>
  <si>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</si>
  <si>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</si>
  <si>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</si>
  <si>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</si>
  <si>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</si>
  <si>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</si>
  <si>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</si>
  <si>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</si>
  <si>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</si>
  <si>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</si>
  <si>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</si>
  <si>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</si>
  <si>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</si>
  <si>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</si>
  <si>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</si>
  <si>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</si>
  <si>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222040-49</t>
  </si>
  <si>
    <t>Vypracování projektové dokumentace na „Napojení budovy č. p. 667, ul. Novodvorská, Frýdek-Místek, na</t>
  </si>
  <si>
    <t>Stavba</t>
  </si>
  <si>
    <t>Stavební objekt</t>
  </si>
  <si>
    <t>SO01</t>
  </si>
  <si>
    <t>VS-01</t>
  </si>
  <si>
    <t>01</t>
  </si>
  <si>
    <t>Tech. - Demontáže - 1.etapa</t>
  </si>
  <si>
    <t>02</t>
  </si>
  <si>
    <t>Tech. - Demontáže - 2.etapa</t>
  </si>
  <si>
    <t>03</t>
  </si>
  <si>
    <t>Plynová odběrná zařízení</t>
  </si>
  <si>
    <t>04</t>
  </si>
  <si>
    <t>Stavební část</t>
  </si>
  <si>
    <t>05</t>
  </si>
  <si>
    <t>Technologie</t>
  </si>
  <si>
    <t>06</t>
  </si>
  <si>
    <t>SI a MaR</t>
  </si>
  <si>
    <t>Inženýrský objekt</t>
  </si>
  <si>
    <t>IO01</t>
  </si>
  <si>
    <t>Teplovodní rozvody</t>
  </si>
  <si>
    <t>Ostatní a vedlejší náklady</t>
  </si>
  <si>
    <t>Celkem za stavbu</t>
  </si>
  <si>
    <t>CZK</t>
  </si>
  <si>
    <t>#POPS</t>
  </si>
  <si>
    <t>Popis stavby: 222040-49 - Vypracování projektové dokumentace na „Napojení budovy č. p. 667, ul. Novodvorská, Frýdek-Místek, na</t>
  </si>
  <si>
    <t>#POPO</t>
  </si>
  <si>
    <t>Popis objektu: IO01 - Teplovodní rozvody</t>
  </si>
  <si>
    <t>#POPR</t>
  </si>
  <si>
    <t>Popis rozpočtu: 01 - Stavební část</t>
  </si>
  <si>
    <t>Popis rozpočtu: 02 - Technologie</t>
  </si>
  <si>
    <t>Popis rozpočtu: 03 - Ostatní a vedlejší náklady</t>
  </si>
  <si>
    <t>Popis objektu: SO01 - VS-01</t>
  </si>
  <si>
    <t>Popis rozpočtu: 01 - Tech. - Demontáže - 1.etapa</t>
  </si>
  <si>
    <t>Popis rozpočtu: 02 - Tech. - Demontáže - 2.etapa</t>
  </si>
  <si>
    <t>Popis rozpočtu: 03 - Plynová odběrná zařízení</t>
  </si>
  <si>
    <t>Popis rozpočtu: 04 - Stavební část</t>
  </si>
  <si>
    <t>Popis rozpočtu: 05 - Technologie</t>
  </si>
  <si>
    <t>Popis rozpočtu: 06 - SI a MaR</t>
  </si>
  <si>
    <t>Rekapitulace dílů</t>
  </si>
  <si>
    <t>Typ dílu</t>
  </si>
  <si>
    <t>1</t>
  </si>
  <si>
    <t>Zemní práce</t>
  </si>
  <si>
    <t>11</t>
  </si>
  <si>
    <t>Přípravné a přidružené práce</t>
  </si>
  <si>
    <t>2</t>
  </si>
  <si>
    <t>Základy a zvláštní zakládání</t>
  </si>
  <si>
    <t>3</t>
  </si>
  <si>
    <t>Svislé a kompletní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</si>
  <si>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</si>
  <si>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</si>
  <si>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</si>
  <si>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</si>
  <si>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</si>
  <si>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</si>
  <si>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</si>
  <si>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</si>
  <si>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</si>
  <si>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</si>
  <si>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</si>
  <si>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</si>
  <si>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86</t>
  </si>
  <si>
    <t>Potrubí z trub ocelových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</si>
  <si>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</si>
  <si>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</si>
  <si>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</si>
  <si>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</si>
  <si>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</si>
  <si>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</si>
  <si>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</si>
  <si>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</si>
  <si>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</si>
  <si>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</si>
  <si>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98</t>
  </si>
  <si>
    <t>Demolice</t>
  </si>
  <si>
    <t>99</t>
  </si>
  <si>
    <t>Staveništní přesun hmot</t>
  </si>
  <si>
    <t>711</t>
  </si>
  <si>
    <t>Izolace proti vodě</t>
  </si>
  <si>
    <t>713</t>
  </si>
  <si>
    <t>Izolace tepelné</t>
  </si>
  <si>
    <t>722</t>
  </si>
  <si>
    <t>Vnitřní vodovod</t>
  </si>
  <si>
    <t>723</t>
  </si>
  <si>
    <t>Vnitřní plynovod</t>
  </si>
  <si>
    <t>724</t>
  </si>
  <si>
    <t>Strojní vybavení</t>
  </si>
  <si>
    <t>728</t>
  </si>
  <si>
    <t>Vzduchotechnika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</si>
  <si>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</si>
  <si>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</si>
  <si>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</si>
  <si>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</si>
  <si>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</si>
  <si>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</si>
  <si>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</si>
  <si>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</si>
  <si>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766</t>
  </si>
  <si>
    <t>Konstrukce truhlářské</t>
  </si>
  <si>
    <t>767</t>
  </si>
  <si>
    <t>Konstrukce zámečnické</t>
  </si>
  <si>
    <t>783</t>
  </si>
  <si>
    <t>Nátěry</t>
  </si>
  <si>
    <t>784</t>
  </si>
  <si>
    <t>Malby</t>
  </si>
  <si>
    <t>799</t>
  </si>
  <si>
    <t>Ostatní</t>
  </si>
  <si>
    <t>89</t>
  </si>
  <si>
    <t>Montáže potrubí</t>
  </si>
  <si>
    <t>M21D</t>
  </si>
  <si>
    <t>Montážní materiál dodávky</t>
  </si>
  <si>
    <t>M22</t>
  </si>
  <si>
    <t>Montáž sdělovací a zabezp. techniky</t>
  </si>
  <si>
    <t>M23</t>
  </si>
  <si>
    <t>M46</t>
  </si>
  <si>
    <t>Zemní práce při montážích</t>
  </si>
  <si>
    <t>M65</t>
  </si>
  <si>
    <t>Elektroinstalace a veřejné osvětlení</t>
  </si>
  <si>
    <t>MaR_D</t>
  </si>
  <si>
    <t>Detektory</t>
  </si>
  <si>
    <t>MaR_HW</t>
  </si>
  <si>
    <t>Hardware</t>
  </si>
  <si>
    <t>MAR_KT</t>
  </si>
  <si>
    <t>Kabelové trasy, kabely</t>
  </si>
  <si>
    <t>MAR_OE</t>
  </si>
  <si>
    <t>Ostatní elektro</t>
  </si>
  <si>
    <t>MaR_SW</t>
  </si>
  <si>
    <t>Software</t>
  </si>
  <si>
    <t>MaR_V</t>
  </si>
  <si>
    <t>Ventily</t>
  </si>
  <si>
    <t>D96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</si>
  <si>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</si>
  <si>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</si>
  <si>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</si>
  <si>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</si>
  <si>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</si>
  <si>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</si>
  <si>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</si>
  <si>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</si>
  <si>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</si>
  <si>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</si>
  <si>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</si>
  <si>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</si>
  <si>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</si>
  <si>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</si>
  <si>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</si>
  <si>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</si>
  <si>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</si>
  <si>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</si>
  <si>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</si>
  <si>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</si>
  <si>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</si>
  <si>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</si>
  <si>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</si>
  <si>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</si>
  <si>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</si>
  <si>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</si>
  <si>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</si>
  <si>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</si>
  <si>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</si>
  <si>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</si>
  <si>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</si>
  <si>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</si>
  <si>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941955003R00</t>
  </si>
  <si>
    <t>Lešení lehké pracovní pomocné pomocné, o výšce lešeňové podlahy přes 1,9 do 2,5 m</t>
  </si>
  <si>
    <t>m2</t>
  </si>
  <si>
    <t>800-3</t>
  </si>
  <si>
    <t>RTS 23/ II</t>
  </si>
  <si>
    <t>RTS 23/ I</t>
  </si>
  <si>
    <t>Práce</t>
  </si>
  <si>
    <t>Běžná</t>
  </si>
  <si>
    <t>POL1_</t>
  </si>
  <si>
    <t>VV</t>
  </si>
  <si>
    <t>979951111R00</t>
  </si>
  <si>
    <t>Výkup kovů železný šrot, tloušťky do 4 mm</t>
  </si>
  <si>
    <t>t</t>
  </si>
  <si>
    <t>801-3</t>
  </si>
  <si>
    <t>Pro vyjádření výnosu ve prospěch zhotovitele je nutné jednotkovou cenu uvést se záporným znaménkem. (Získaná částka ponižuje náklad stavby.)</t>
  </si>
  <si>
    <t>POP</t>
  </si>
  <si>
    <t>Odkaz na dem. hmot. položky pořadí 8 : 0,05000</t>
  </si>
  <si>
    <t>Odkaz na dem. hmot. položky pořadí 10 : 0,38889</t>
  </si>
  <si>
    <t>Odkaz na dem. hmot. položky pořadí 12 : 0,05000</t>
  </si>
  <si>
    <t>Odkaz na dem. hmot. položky pořadí 13 : 0,07000</t>
  </si>
  <si>
    <t>979951112R00</t>
  </si>
  <si>
    <t>Výkup kovů železný šrot, tloušťky nad 4 mm</t>
  </si>
  <si>
    <t>Odkaz na dem. hmot. položky pořadí 6 : 0,47225</t>
  </si>
  <si>
    <t>Odkaz na dem. hmot. položky pořadí 9 : 0,02200</t>
  </si>
  <si>
    <t>713400821R00</t>
  </si>
  <si>
    <t>Odstranění tepelné izolace potrubí pásy nebo foĺiemi  potrubí</t>
  </si>
  <si>
    <t>800-713</t>
  </si>
  <si>
    <t>Odkaz na mn. položky pořadí 10 : 73,10000*0,2512</t>
  </si>
  <si>
    <t>713400843R00</t>
  </si>
  <si>
    <t>Odstranění tepelné izolace potrubí z vláknitých materiálů  bez konstrukce bez povrchové úpravy</t>
  </si>
  <si>
    <t>731200828R00</t>
  </si>
  <si>
    <t>Demontáž kotlů ocelových na kapalná a plynná paliva o výkonu přes 75 do 100 kW</t>
  </si>
  <si>
    <t>kus</t>
  </si>
  <si>
    <t>800-731</t>
  </si>
  <si>
    <t>731-03</t>
  </si>
  <si>
    <t>Demontáž příslušenství kotlů</t>
  </si>
  <si>
    <t>Vlastní</t>
  </si>
  <si>
    <t>Indiv</t>
  </si>
  <si>
    <t>Odkaz na mn. položky pořadí 6 : 1,00000</t>
  </si>
  <si>
    <t>731-25</t>
  </si>
  <si>
    <t>Demontáž technologie - Komín a kouřovod od kotlů do d400 mm, včetně veškerého příslušenství, viz technická zpráva a výkresová část</t>
  </si>
  <si>
    <t>Včetně zaslepení odbočky ze společného kouřovodu po demontovaném kotli.</t>
  </si>
  <si>
    <t>732420813R00</t>
  </si>
  <si>
    <t>Demontáž čerpadel oběhových spirálních(do potrubí) DN 50</t>
  </si>
  <si>
    <t>733110808R00</t>
  </si>
  <si>
    <t>Demontáž potrubí z ocelových trubek závitových přes 32 do DN 50</t>
  </si>
  <si>
    <t>m</t>
  </si>
  <si>
    <t>11,8+6,7+3,9+3,9+2,3+2,1+2,3+3,9+2*2+8,2</t>
  </si>
  <si>
    <t>3*(2+2+3+1)</t>
  </si>
  <si>
    <t>733193922R00</t>
  </si>
  <si>
    <t>Opravy rozvodu potrubí z ocelových trubek hladkých  zaslepení potrubí dýnkem  D 76 mm</t>
  </si>
  <si>
    <t>Zaslepení společného potrubí od kotlů po demontáži prvního z nich.</t>
  </si>
  <si>
    <t>733-30</t>
  </si>
  <si>
    <t>Demontáž stávajícího uchycení potrubí</t>
  </si>
  <si>
    <t>soubor</t>
  </si>
  <si>
    <t>734200824R00</t>
  </si>
  <si>
    <t>Demontáž závitových armatur se dvěma závity, přes 6/4 do G 2"</t>
  </si>
  <si>
    <t>Odkaz na mn. položky pořadí 6 : 1,00000*20</t>
  </si>
  <si>
    <t>979082111R00</t>
  </si>
  <si>
    <t>Vnitrostaveništní doprava suti a vybouraných hmot do 10 m</t>
  </si>
  <si>
    <t>Odkaz na mn. položky pořadí 15 : 1,48141</t>
  </si>
  <si>
    <t>979981104R00</t>
  </si>
  <si>
    <t>Odvoz a likvidace suti bez příměsí - kontejnerem do 9 t</t>
  </si>
  <si>
    <t>Odkaz na mn. položky pořadí 2 : 0,55889</t>
  </si>
  <si>
    <t>Odkaz na mn. položky pořadí 3 : 0,49425</t>
  </si>
  <si>
    <t>Odkaz na mn. položky pořadí 17 : 0,33971</t>
  </si>
  <si>
    <t>Odkaz na mn. položky pořadí 19 : 0,05000</t>
  </si>
  <si>
    <t>Odkaz na mn. položky pořadí 18 : 0,03856</t>
  </si>
  <si>
    <t>979083117R00</t>
  </si>
  <si>
    <t>Vodorovné přemístění suti přes 5000 m do 6000 m</t>
  </si>
  <si>
    <t>800-6</t>
  </si>
  <si>
    <t>včetně naložení na dopravní prostředek a složení,</t>
  </si>
  <si>
    <t>SPI</t>
  </si>
  <si>
    <t>979990144R00</t>
  </si>
  <si>
    <t>Poplatek za skládku za uložení, minerální vata,  , skupina 17 06 04 z Katalogu odpadů</t>
  </si>
  <si>
    <t>Odkaz na dem. hmot. položky pořadí 5 : 0,33971</t>
  </si>
  <si>
    <t>979990191R00</t>
  </si>
  <si>
    <t>Poplatek za skládku za uložení, plastové výrobky,  , skupina 17 02 03 z Katalogu odpadů</t>
  </si>
  <si>
    <t>Odkaz na dem. hmot. položky pořadí 4 : 0,03856</t>
  </si>
  <si>
    <t>979999999R00</t>
  </si>
  <si>
    <t>Poplatek za skládku za recyklaci, suti s 10 % příměsi dřeva, plastu apod.,  , skupina 17 01 07 z Katalogu odpadů</t>
  </si>
  <si>
    <t>0,05</t>
  </si>
  <si>
    <t>979087312R00</t>
  </si>
  <si>
    <t>Vodorovné přemístění suti nošením k místu nakládky vodorovné přemístění vybouraných hmot nošením nebo přehozením, na vzdálenost 10 m</t>
  </si>
  <si>
    <t>800-2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</si>
  <si>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</si>
  <si>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</si>
  <si>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979088212R00</t>
  </si>
  <si>
    <t>Nakládání suti a vybouraných hmot nakládání suti a vybouraných hmot na dopravní prostředky pro vodorovné přemístění</t>
  </si>
  <si>
    <t>na dopravní prostředky pro vodorovné přemístění,</t>
  </si>
  <si>
    <t>SUM</t>
  </si>
  <si>
    <t>END</t>
  </si>
  <si>
    <t>Odkaz na dem. hmot. položky pořadí 8 : 0,01500</t>
  </si>
  <si>
    <t>Odkaz na dem. hmot. položky pořadí 9 : 0,35100</t>
  </si>
  <si>
    <t>Odkaz na dem. hmot. položky pořadí 10 : 0,00320</t>
  </si>
  <si>
    <t>Odkaz na dem. hmot. položky pořadí 11 : 0,00540</t>
  </si>
  <si>
    <t>Odkaz na dem. hmot. položky pořadí 14 : 0,05000</t>
  </si>
  <si>
    <t>Odkaz na dem. hmot. položky pořadí 15 : 0,51196</t>
  </si>
  <si>
    <t>Odkaz na dem. hmot. položky pořadí 17 : 0,05000</t>
  </si>
  <si>
    <t>Odkaz na dem. hmot. položky pořadí 19 : 0,01500</t>
  </si>
  <si>
    <t>Odkaz na dem. hmot. položky pořadí 21 : 0,22397</t>
  </si>
  <si>
    <t>Odkaz na dem. hmot. položky pořadí 22 : 0,05046</t>
  </si>
  <si>
    <t>Odkaz na dem. hmot. položky pořadí 23 : 0,10000</t>
  </si>
  <si>
    <t>Odkaz na dem. hmot. položky pořadí 25 : 0,07000</t>
  </si>
  <si>
    <t>Odkaz na dem. hmot. položky pořadí 12 : 1,67000</t>
  </si>
  <si>
    <t>Odkaz na dem. hmot. položky pořadí 16 : 0,02200</t>
  </si>
  <si>
    <t>Odkaz na dem. hmot. položky pořadí 18 : 0,05000</t>
  </si>
  <si>
    <t>Odkaz na dem. hmot. položky pořadí 24 : 0,15600</t>
  </si>
  <si>
    <t>713300843R00</t>
  </si>
  <si>
    <t>Odstranění tepelné izolace těles z vláknitých materiálů  bez konstrukce bez povrchové úpravy</t>
  </si>
  <si>
    <t>Odkaz na mn. položky pořadí 21 : 42,10000*0,2512</t>
  </si>
  <si>
    <t>Odkaz na mn. položky pořadí 22 : 6,00000*0,29673</t>
  </si>
  <si>
    <t>Odstranění tepelné izolace potrubí pásy nebo foĺiemi potrubí</t>
  </si>
  <si>
    <t>Odkaz na mn. položky pořadí 6 : 12,50000*0,5024</t>
  </si>
  <si>
    <t>722170801R00</t>
  </si>
  <si>
    <t>Demontáž potrubí z trubek z PH tlakových do D 32 mm</t>
  </si>
  <si>
    <t>800-721</t>
  </si>
  <si>
    <t>2,5+2*5</t>
  </si>
  <si>
    <t>722 09</t>
  </si>
  <si>
    <t>Uzavření a vypuštění stávajících vodovodních rozvodů</t>
  </si>
  <si>
    <t>722 14</t>
  </si>
  <si>
    <t>Demontáž uchycení vodovodního potrubí</t>
  </si>
  <si>
    <t>724311811R00</t>
  </si>
  <si>
    <t>Demontáž tlakových nádrží do 300 litrů</t>
  </si>
  <si>
    <t>728415813R00</t>
  </si>
  <si>
    <t>Demontáž větrací nebo ventilační mřížky do průřezu 0,15 m2</t>
  </si>
  <si>
    <t>800-728</t>
  </si>
  <si>
    <t>728415818R00</t>
  </si>
  <si>
    <t>Demontáž větrací nebo ventilační mřížky do průměru d 500 mm</t>
  </si>
  <si>
    <t>731201814R00</t>
  </si>
  <si>
    <t>Demontáž kotlů ocelových žárotrubných skříňových s polomechanickým roštem o výkonu přes 120 do 185 kW</t>
  </si>
  <si>
    <t>Odkaz na mn. položky pořadí 12 : 1,00000</t>
  </si>
  <si>
    <t>732212815R00</t>
  </si>
  <si>
    <t>Demontáž ohříváků zásobníkových stojatých o obsahu do 1 600 l</t>
  </si>
  <si>
    <t>732-03</t>
  </si>
  <si>
    <t>Demontáž stávajícího rozvaděče, včetně kabelových vedení</t>
  </si>
  <si>
    <t>732-20</t>
  </si>
  <si>
    <t>Demontáž technologie- Hydraulický vyrovnávač dynamických tlaků včetně veškerého příslušenství, viz technická zpráva a výkresová část</t>
  </si>
  <si>
    <t>732-21</t>
  </si>
  <si>
    <t>Demontáž protiproud.výměníku, sestava pro přípravu TUV</t>
  </si>
  <si>
    <t>732-25</t>
  </si>
  <si>
    <t>Demontáž technologie - Sestava úpravny vody, viz technická zpráva a výkresová část</t>
  </si>
  <si>
    <t>4*2,5+2*3,8+3*2,5+5</t>
  </si>
  <si>
    <t>4*3</t>
  </si>
  <si>
    <t>733120826R00</t>
  </si>
  <si>
    <t>Demontáž potrubí z ocelových trubek hladkých přes 60,3 do D 89</t>
  </si>
  <si>
    <t>2*3</t>
  </si>
  <si>
    <t>734100812R00</t>
  </si>
  <si>
    <t>Demontáž přírubových armatur se dvěma přírubami, přes 50 do DN 100</t>
  </si>
  <si>
    <t>Odkaz na mn. položky pořadí 12 : 1,00000*4</t>
  </si>
  <si>
    <t>Odkaz na mn. položky pořadí 12 : 1,00000*20</t>
  </si>
  <si>
    <t>Odkaz na mn. položky pořadí 27 : 3,78127</t>
  </si>
  <si>
    <t>Odkaz na mn. položky pořadí 2 : 1,44599</t>
  </si>
  <si>
    <t>Odkaz na mn. položky pořadí 3 : 1,89800</t>
  </si>
  <si>
    <t>Odkaz na mn. položky pořadí 30 : 0,14264</t>
  </si>
  <si>
    <t>Odkaz na mn. položky pořadí 29 : 0,24465</t>
  </si>
  <si>
    <t>Odkaz na mn. položky pořadí 31 : 0,05000</t>
  </si>
  <si>
    <t>Vodorovné přemístění suti na skládku do 6000 m</t>
  </si>
  <si>
    <t>Poplatek za skládku minerální vata, skupina 17 06 04 z Katalogu odpadů</t>
  </si>
  <si>
    <t>Odkaz na dem. hmot. položky pořadí 4 : 0,24465</t>
  </si>
  <si>
    <t>Odkaz na dem. hmot. položky pořadí 5 : 0,03914</t>
  </si>
  <si>
    <t>Odkaz na dem. hmot. položky pořadí 6 : 0,00350</t>
  </si>
  <si>
    <t>Odkaz na dem. hmot. položky pořadí 20 : 0,10000</t>
  </si>
  <si>
    <t>Poplatek za skládku suti s 10 % příměsí, skupina 17 01 07 z Katalogu odpadů</t>
  </si>
  <si>
    <t>Nakládání suti a vybouraných hmot Nakládání suti na dopr.prostředky-zvlášt.zakl.obj.</t>
  </si>
  <si>
    <t>Odkaz na dem. hmot. položky pořadí 3 : 0,01905</t>
  </si>
  <si>
    <t>Odkaz na dem. hmot. položky pořadí 4 : 0,06636</t>
  </si>
  <si>
    <t>Odkaz na dem. hmot. položky pořadí 9 : 0,02500</t>
  </si>
  <si>
    <t>Odkaz na dem. hmot. položky pořadí 11 : 0,01400</t>
  </si>
  <si>
    <t>723150801R00</t>
  </si>
  <si>
    <t>Demontáž potrubí svařovaného z trubek hladkých do D 32 mm</t>
  </si>
  <si>
    <t>3*2,5</t>
  </si>
  <si>
    <t>723150803R00</t>
  </si>
  <si>
    <t>Demontáž potrubí svařovaného z trubek hladkých přes D 44,5 mm do D 76 mm</t>
  </si>
  <si>
    <t>6,5+2,5+3</t>
  </si>
  <si>
    <t>723190901R00</t>
  </si>
  <si>
    <t>Opravy plynovodního potrubí doplňkové práce  uzavření nebo otevření plynového potrubí při opravách</t>
  </si>
  <si>
    <t>1+1</t>
  </si>
  <si>
    <t>Zaslepení plynovodního potrubí po demontážích všech kotlů a dboček k nim.</t>
  </si>
  <si>
    <t>723-21</t>
  </si>
  <si>
    <t>Revize plynu</t>
  </si>
  <si>
    <t>723-22</t>
  </si>
  <si>
    <t>Dokladová část pro realizaci</t>
  </si>
  <si>
    <t>723-30</t>
  </si>
  <si>
    <t>723-25</t>
  </si>
  <si>
    <t>Začištění, vyspravení a doplnění stávajících konstrukcí po provedení bouracích prací a prostupů</t>
  </si>
  <si>
    <t>hod</t>
  </si>
  <si>
    <t>HZS</t>
  </si>
  <si>
    <t>POL10_</t>
  </si>
  <si>
    <t>4</t>
  </si>
  <si>
    <t>783425350R00</t>
  </si>
  <si>
    <t>Nátěry potrubí a armatur syntetické potrubí, do DN 100 mm, dvojnásobné s 1x emailováním a základním nátěrem</t>
  </si>
  <si>
    <t>800-783</t>
  </si>
  <si>
    <t>na vzduchu schnoucí</t>
  </si>
  <si>
    <t>Lokální nátěr zaslepeného rozvodu po provedení svářečských prací.</t>
  </si>
  <si>
    <t>0,5</t>
  </si>
  <si>
    <t>Odkaz na mn. položky pořadí 15 : 0,05000</t>
  </si>
  <si>
    <t>Odkaz na mn. položky pořadí 2 : 0,12441</t>
  </si>
  <si>
    <t>310236241RT1</t>
  </si>
  <si>
    <t>Zazdívka otvorů o ploše přes 0,0225 m2 do 0,09 m2 ve zdivu nadzákladovém cihlami pálenými o tloušťce zdi do 300 mm</t>
  </si>
  <si>
    <t>801-4</t>
  </si>
  <si>
    <t>včetně pomocného pracovního lešení</t>
  </si>
  <si>
    <t>Doplnění/úprava zdiva stávajících prostupů pro nové trubní rozvody.</t>
  </si>
  <si>
    <t>310237241RT1</t>
  </si>
  <si>
    <t>Zazdívka otvorů o ploše přes 0,09 m2 do 0,25 m2 ve zdivu nadzákladovém cihlami pálenými o tloušťce zdi do 300 mm</t>
  </si>
  <si>
    <t>Zazdívka po demontážích stávajících odkouření, komínových vložek.</t>
  </si>
  <si>
    <t>Zazdívka po demontážích stávajícího otvoru pro odvod vzduchu.</t>
  </si>
  <si>
    <t>Odkaz na mn. položky pořadí 17 : 2,00000</t>
  </si>
  <si>
    <t>611421231RT2</t>
  </si>
  <si>
    <t>Oprava vnitřních vápenných omítek stropů železobetonových rovných tvárnicových a kleneb v množství opravované plochy v množství opravované plochy přes 5 do 10 %, štukových</t>
  </si>
  <si>
    <t>Včetně pomocného pracovního lešení o výšce podlahy do 1900 mm a pro zatížení do 1,5 kPa.</t>
  </si>
  <si>
    <t>18,8</t>
  </si>
  <si>
    <t>612421637R00</t>
  </si>
  <si>
    <t>Omítky vnitřní stěn vápenné nebo vápenocementové v podlaží i ve schodišti štukové</t>
  </si>
  <si>
    <t>801-1</t>
  </si>
  <si>
    <t>Zapravení nového zdiva po zazdívkách.</t>
  </si>
  <si>
    <t>Odkaz na mn. položky pořadí 1 : 2,00000*0,18</t>
  </si>
  <si>
    <t>Odkaz na mn. položky pořadí 2 : 2,00000*0,25</t>
  </si>
  <si>
    <t>612421231RT2</t>
  </si>
  <si>
    <t>Oprava vnitřních vápenných omítek stěn v množství opravované plochy přes 5 do 10 %,  štukových</t>
  </si>
  <si>
    <t>17,5*3,6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</si>
  <si>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</si>
  <si>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</si>
  <si>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</si>
  <si>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Osazení nových jednokřídlých dveří.</t>
  </si>
  <si>
    <t>1,25</t>
  </si>
  <si>
    <t>612481211RT3</t>
  </si>
  <si>
    <t>Vyztužení povrchu vnitřních stěn sklotextilní síťovinou s dodávkou síťoviny a stěrkového tmelu</t>
  </si>
  <si>
    <t>Zapravení nového zdiva.</t>
  </si>
  <si>
    <t>Odkaz na mn. položky pořadí 4 : 0,86000</t>
  </si>
  <si>
    <t>Odkaz na mn. položky pořadí 6 : 1,25000</t>
  </si>
  <si>
    <t>Odkaz na mn. položky pořadí 10 : 1,25000</t>
  </si>
  <si>
    <t>614471711R00</t>
  </si>
  <si>
    <t>Vyspravení vnitřních betonových a železobetonových konstrukcí a panelů cementovou maltou tloušťky 10 mm</t>
  </si>
  <si>
    <t>Vyspravení  dotčených betonových konstrukcí:</t>
  </si>
  <si>
    <t xml:space="preserve"> - ubouraných základů pod demontovanými kotli</t>
  </si>
  <si>
    <t/>
  </si>
  <si>
    <t>Rozsah dotčených ploch viz technická zpráva a výkresová část dokumentace.</t>
  </si>
  <si>
    <t>61-01</t>
  </si>
  <si>
    <t>Nátěr dvousložkový pro bezprašnou a vysoko odolnou úpravu proti oděru, RAL 7035</t>
  </si>
  <si>
    <t>Natěr dotčených betonových konstrukcí:</t>
  </si>
  <si>
    <t>Odkaz na mn. položky pořadí 11 : 18,80000</t>
  </si>
  <si>
    <t>622474212RT1</t>
  </si>
  <si>
    <t>Omítka vnějších stěn štuková, složitost fasády 1-2, skladba: cementový postřik, lehčená jádrová vrstva tl. 15 mm,  ,  , štuk tl. 3 mm</t>
  </si>
  <si>
    <t xml:space="preserve"> - zapravení nového zdiva po zazdívkách</t>
  </si>
  <si>
    <t xml:space="preserve"> - osazení nových jednokřídlých dveří</t>
  </si>
  <si>
    <t>632421113RT1</t>
  </si>
  <si>
    <t>Potěr ze suchých směsí samonivelační podlahová hmota na bázi cementu, tloušťky 3 mm, včetně penetrace</t>
  </si>
  <si>
    <t>POL1_1</t>
  </si>
  <si>
    <t>s rozprostřením a uhlazením</t>
  </si>
  <si>
    <t>včetně penetrace podkladu.</t>
  </si>
  <si>
    <t>Odkaz na mn. položky pořadí 8 : 18,80000</t>
  </si>
  <si>
    <t>642942111RU4</t>
  </si>
  <si>
    <t>Osazení zárubní dveřních ocelových bez dveřních křídel, do zdiva včetně kotvení, na jakoukoliv cementovou maltu, s vybetonováním prahu v zárubni a s osazením špalíků nebo latí pro dřevěný práh včetně dodávky zárubní 800 x 1970 x 150 mm</t>
  </si>
  <si>
    <t>Položka určena pro provedení všech stavebních prací.</t>
  </si>
  <si>
    <t>10</t>
  </si>
  <si>
    <t>952901221R00</t>
  </si>
  <si>
    <t>Vyčištění budov a ostatních objektů průmyslových budov a objektů výrobních, skladovacích, garáží, dílen nebo hal apod. s nespalnou podlahou - zametení podlahy, umytí dlažeb nebo keramických podlah v přilehlých místnostech, chodbách a schodištích, umytí obkladů, schodů,vyčištění a umytí oken a dveří s rámy a zárubněmi, umytí a vyčištění jiných zasklených a natíraných ploch a zařizovacích předmětů před předáním do užívání jakékoliv výšky podlaží</t>
  </si>
  <si>
    <t>Průběžný a závěrečný úklid stavby.</t>
  </si>
  <si>
    <t>961055111R00</t>
  </si>
  <si>
    <t>Bourání základů železobetonových</t>
  </si>
  <si>
    <t>m3</t>
  </si>
  <si>
    <t>nebo vybourání otvorů průřezové plochy přes 4 m2 v základech</t>
  </si>
  <si>
    <t>Ubourání stávajících ŽB základků pod demontovanými kotli.</t>
  </si>
  <si>
    <t>1,4*1,5*0,1+1,4*0,9*0,1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</si>
  <si>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</si>
  <si>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</si>
  <si>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971033451R00</t>
  </si>
  <si>
    <t>Vybourání otvorů ve zdivu cihelném z jakýchkoliv cihel pálených  na jakoukoliv maltu vápenou nebo vápenocementovou, plochy do 0,25 m2, tloušťky do 450 mm</t>
  </si>
  <si>
    <t>základovém nebo nadzákladovém,</t>
  </si>
  <si>
    <t>Včetně pomocného lešení o výšce podlahy do 1900 mm a pro zatížení do 1,5 kPa  (150 kg/m2).</t>
  </si>
  <si>
    <t>Vybourání stávajících odkouření, komínových vložek.</t>
  </si>
  <si>
    <t>vybourání stávajícího otvoru pro odvod vzduchu.</t>
  </si>
  <si>
    <t>Odkaz na dem. hmot. položky pořadí 16 : 0,15200</t>
  </si>
  <si>
    <t>Odkaz na dem. hmot. položky pořadí 26 : 0,01750</t>
  </si>
  <si>
    <t>Odkaz na dem. hmot. položky pořadí 27 : 0,00500</t>
  </si>
  <si>
    <t>999281105R00</t>
  </si>
  <si>
    <t xml:space="preserve">Přesun hmot pro opravy a údržbu objektů pro opravy a údržbu dosavadních objektů včetně vnějších plášťů výšky do 6 m,  </t>
  </si>
  <si>
    <t>Přesun hmot</t>
  </si>
  <si>
    <t>POL7_</t>
  </si>
  <si>
    <t>oborů 801, 803, 811 a 812</t>
  </si>
  <si>
    <t>728415122R00</t>
  </si>
  <si>
    <t>Mřížky, regulátory montáž kruhové větrací nebo ventilační mřížky,  , do průměru d 200 mm</t>
  </si>
  <si>
    <t>Odkaz na mn. položky pořadí 21 : 1,00000</t>
  </si>
  <si>
    <t>Odkaz na mn. položky pořadí 22 : 2,00000</t>
  </si>
  <si>
    <t>728-04</t>
  </si>
  <si>
    <t>Vnitřní mřížka nerezová o rozměru d=200 mm</t>
  </si>
  <si>
    <t>Specifikace</t>
  </si>
  <si>
    <t>POL3_</t>
  </si>
  <si>
    <t>728-05</t>
  </si>
  <si>
    <t>Protidešťová mřížka nerezová, o rozměru d=200 mm</t>
  </si>
  <si>
    <t>766664121R00</t>
  </si>
  <si>
    <t>Montáž dveřních křídel kompletizovaných kývavých,  , do ocelové nebo fošnové zárubně, jednokřídlových, šířky do 1000 mm</t>
  </si>
  <si>
    <t>800-766</t>
  </si>
  <si>
    <t>Včetně montáže okopného plechu, stavěče křídel a držadel kyvných dveří.</t>
  </si>
  <si>
    <t>Odkaz na mn. položky pořadí 28 : 1,00000</t>
  </si>
  <si>
    <t>766669117R00</t>
  </si>
  <si>
    <t>Montáž dveřních křídel kompletizovaných dokování samozavírače na ocelovou zárubeň</t>
  </si>
  <si>
    <t>Odkaz na mn. položky pořadí 23 : 1,00000</t>
  </si>
  <si>
    <t>766695213R00</t>
  </si>
  <si>
    <t>Ostatní montáž prahů dveří jednokřídlých, šířky přes 100 mm</t>
  </si>
  <si>
    <t>Odkaz na mn. položky pořadí 29 : 1,00000</t>
  </si>
  <si>
    <t>766662811R00-01</t>
  </si>
  <si>
    <t>Demontáž dveřních křídel do š. 0,9 m</t>
  </si>
  <si>
    <t>767312739R00</t>
  </si>
  <si>
    <t>Montáž světlíků montáž doplňků světlíků  úprava pro prostup potrubí</t>
  </si>
  <si>
    <t>800-767</t>
  </si>
  <si>
    <t>Úprava nových ocelových dveřních křídel pro zhotovení otvoru pro přívod vzduchu o rozměrech 100x300 mm.</t>
  </si>
  <si>
    <t>55340770R</t>
  </si>
  <si>
    <t>dveře speciální vnitřní; vchodové; š = 800 mm; h = 1 970,0 mm; kovové, jednostranně hladké; otevíravé; počet křídel 1; včetně zárubně úhelníkové</t>
  </si>
  <si>
    <t>SPCM</t>
  </si>
  <si>
    <t>RTS 17/ II</t>
  </si>
  <si>
    <t>61187161R</t>
  </si>
  <si>
    <t>práh dub; š = 150 mm; l = 800,0 mm; tl = 20,0 mm</t>
  </si>
  <si>
    <t>783225100R00</t>
  </si>
  <si>
    <t xml:space="preserve">Nátěry kov.stavebních doplňk.konstrukcí syntetické dvojnásobné + 1x email,  </t>
  </si>
  <si>
    <t>Nátěr ocelové dveřní výplně po doplnění větracího otvoru do dveřního křídla.</t>
  </si>
  <si>
    <t>784191201R00</t>
  </si>
  <si>
    <t>Příprava povrchu Penetrace (napouštění) podkladu disperzní, jednonásobná</t>
  </si>
  <si>
    <t>800-784</t>
  </si>
  <si>
    <t>Penetrace (pro následné vyspravení) dotčených betonových konstrukcí:</t>
  </si>
  <si>
    <t>784442002RT2</t>
  </si>
  <si>
    <t>Malby z malířských směsí disperzních, v místnostech přes 3,8m do 5 m, jednobarevné, dvojnásobné + 1x penetrace</t>
  </si>
  <si>
    <t>POL1_7</t>
  </si>
  <si>
    <t>Odkaz na mn. položky pořadí 3 : 18,80000</t>
  </si>
  <si>
    <t>Odkaz na mn. položky pořadí 5 : 63,00000</t>
  </si>
  <si>
    <t>784011111R00</t>
  </si>
  <si>
    <t xml:space="preserve">Ostatní práce oprášení/ometení podkladu,  ,   </t>
  </si>
  <si>
    <t>Očištění (pro následné vyspravení) dotčených betonových konstrukcí:</t>
  </si>
  <si>
    <t>979081121R00</t>
  </si>
  <si>
    <t>Odvoz suti a vybouraných hmot na skládku Příplatek k odvozu za každý další 1 km</t>
  </si>
  <si>
    <t>Odkaz na mn. položky pořadí 37 : 1,54490</t>
  </si>
  <si>
    <t>979082121R00</t>
  </si>
  <si>
    <t>Vnitrostaveništní doprava suti a vybouraných hmot Příplatek k vnitrost. dopravě suti za dalších 5 m</t>
  </si>
  <si>
    <t>Odvoz a likvidace suti bez příměsí - kontejnerem Kontejner, suť bez příměsí, odvoz a likvidace, 9 t</t>
  </si>
  <si>
    <t>Odkaz na mn. položky pořadí 18 : 0,17450</t>
  </si>
  <si>
    <t>Odkaz na mn. položky pořadí 39 : 0,41400</t>
  </si>
  <si>
    <t>Odkaz na mn. položky pořadí 40 : 0,80640</t>
  </si>
  <si>
    <t>Odkaz na mn. položky pořadí 41 : 0,15000</t>
  </si>
  <si>
    <t>979990101R00</t>
  </si>
  <si>
    <t>Poplatek za skládku za uložení, směsi betonu a cihel,  , skupina 17 01 01 a 17 01 02 z Katalogu odpadů</t>
  </si>
  <si>
    <t>Odkaz na dem. hmot. položky pořadí 17 : 0,41400</t>
  </si>
  <si>
    <t>979990108R00</t>
  </si>
  <si>
    <t>Poplatek za skládku za uložení, železobeton,  , skupina 17 01 01 z Katalogu odpadů</t>
  </si>
  <si>
    <t>Odkaz na dem. hmot. položky pořadí 15 : 0,80640</t>
  </si>
  <si>
    <t>0,15</t>
  </si>
  <si>
    <t>0R</t>
  </si>
  <si>
    <t>materiál drobný</t>
  </si>
  <si>
    <t>Kč</t>
  </si>
  <si>
    <t xml:space="preserve"> - betonových podlah,</t>
  </si>
  <si>
    <t>včetně pomocného lešení.</t>
  </si>
  <si>
    <t>713-03</t>
  </si>
  <si>
    <t>Izolace potrubí pouzdry z minerální vlny s AL polepem DN25, tl. 30 mm, vč. montáže</t>
  </si>
  <si>
    <t>viz TZ D.2-01, výkres D.2-06, 07</t>
  </si>
  <si>
    <t>Odkaz na mn. položky pořadí 53 : 12,70000</t>
  </si>
  <si>
    <t>713-06</t>
  </si>
  <si>
    <t>Izolace potrubí pouzdry z minerální vlny s AL polepem DN40, tl. 40 mm, vč. montáže</t>
  </si>
  <si>
    <t>Odkaz na mn. položky pořadí 54 : 28,20000</t>
  </si>
  <si>
    <t>713-07</t>
  </si>
  <si>
    <t>Izolace potrubí pouzdry z minerální vlny s AL polepem DN50, tl. 50 mm, vč. montáže</t>
  </si>
  <si>
    <t>Odkaz na mn. položky pořadí 55 : 77,10000</t>
  </si>
  <si>
    <t>713-08</t>
  </si>
  <si>
    <t>Izolace potrubí pouzdry z minerální vlny s AL polepem vnitřní průměr 76 mm, tl. 50 mm, vč. montáže</t>
  </si>
  <si>
    <t>Odkaz na mn. položky pořadí 56 : 13,10000</t>
  </si>
  <si>
    <t>998713101R00</t>
  </si>
  <si>
    <t>Přesun hmot pro izolace tepelné v objektech výšky do 6 m</t>
  </si>
  <si>
    <t>50 m vodorovně</t>
  </si>
  <si>
    <t>998713192R00</t>
  </si>
  <si>
    <t>Přesun hmot pro izolace tepelné příplatek k ceně za zvětšený přesun přes vymezenou největší dopravní vzdálenost za vzdálenost do 100 m</t>
  </si>
  <si>
    <t>722172744R00</t>
  </si>
  <si>
    <t>Potrubí z plastických hmot z trub PP-RCT, D 32 mm, s 3,6 mm, S 4, polyfúzně svařované, bez zednických výpomocí</t>
  </si>
  <si>
    <t>včetně tvarovek, bez zednických výpomocí</t>
  </si>
  <si>
    <t>Potrubí včetně tvarovek bez zednických výpomocí.</t>
  </si>
  <si>
    <t>Včetně pomocného lešení o výšce podlahy do 1900 mm a pro zatížení do 1,5 kPa.</t>
  </si>
  <si>
    <t>1,1+0,75+0,5</t>
  </si>
  <si>
    <t>722172745R00</t>
  </si>
  <si>
    <t>Potrubí z plastických hmot z trub PP-RCT, D 40 mm, s 4,5 mm, S 4, polyfúzně svařované, bez zednických výpomocí</t>
  </si>
  <si>
    <t>2,5+0,75+0,65</t>
  </si>
  <si>
    <t>722172746R00</t>
  </si>
  <si>
    <t>Potrubí z plastických hmot z trub PP-RCT, D 50 mm, s 5,6 mm, S 4, polyfúzně svařované, bez zednických výpomocí</t>
  </si>
  <si>
    <t>1,2+1+1,7+3*0,75+1,25</t>
  </si>
  <si>
    <t>722181213RV9</t>
  </si>
  <si>
    <t>Izolace vodovodního potrubí návleková z trubic z pěnového polyetylenu, tloušťka stěny 13 mm, d 40 mm</t>
  </si>
  <si>
    <t>V položce je kalkulována dodávka izolační trubice, spon a lepicí pásky.</t>
  </si>
  <si>
    <t>Odkaz na mn. položky pořadí 9 : 9,90000</t>
  </si>
  <si>
    <t>722181215RU1</t>
  </si>
  <si>
    <t>Izolace vodovodního potrubí návleková z trubic z pěnového polyetylenu, tloušťka stěny 25 mm, d 32 mm</t>
  </si>
  <si>
    <t>Odkaz na mn. položky pořadí 8 : 8,35000</t>
  </si>
  <si>
    <t>722181215RW6</t>
  </si>
  <si>
    <t>Izolace vodovodního potrubí návleková z trubic z pěnového polyetylenu, tloušťka stěny 25 mm, d 50 mm</t>
  </si>
  <si>
    <t>Odkaz na mn. položky pořadí 10 : 13,40000</t>
  </si>
  <si>
    <t>722221112R00</t>
  </si>
  <si>
    <t>Kohout kulový, vypouštěcí a napouštěcí, vnější závit, mosazný, DN 15, PN 10, včetně dodávky materiálu</t>
  </si>
  <si>
    <t>7</t>
  </si>
  <si>
    <t>722235653R00</t>
  </si>
  <si>
    <t>Ventil zpětný ventil, vnitřní-vnitřní závit, DN 25, PN 20, mosaz</t>
  </si>
  <si>
    <t>722235814R00</t>
  </si>
  <si>
    <t>Ventil ventil redukční s manometrem, šroubení-šroubení, DN 32, PN 25, mosaz</t>
  </si>
  <si>
    <t>722235113R00</t>
  </si>
  <si>
    <t>Kohout kulový, mosazný, vnitřní-vnitřní závit, DN 25, PN 25, včetně dodávky materiálu</t>
  </si>
  <si>
    <t>722235114R00</t>
  </si>
  <si>
    <t>Kohout kulový, mosazný, vnitřní-vnitřní závit, DN 32, PN 25, včetně dodávky materiálu</t>
  </si>
  <si>
    <t>722235115R00</t>
  </si>
  <si>
    <t>Kohout kulový, mosazný, vnitřní-vnitřní závit, DN 40, PN 25, včetně dodávky materiálu</t>
  </si>
  <si>
    <t>722235523R00</t>
  </si>
  <si>
    <t>Filtr vodovodní, mosazný, vnitřní-vnitřní závit , DN 25, PN 20, včetně dodávky materiálu</t>
  </si>
  <si>
    <t>722235524R00</t>
  </si>
  <si>
    <t>Filtr vodovodní, mosazný, vnitřní-vnitřní závit , DN 32, PN 20, včetně dodávky materiálu</t>
  </si>
  <si>
    <t>722235644R00</t>
  </si>
  <si>
    <t>Klapka vodovodní, zpětná, vodorovná, mosazná, vnitřní-vnitřní závit, DN 32, PN 10, včetně dodávky materiálu</t>
  </si>
  <si>
    <t>722280106R00</t>
  </si>
  <si>
    <t>Tlakové zkoušky vodovodního potrubí do DN 32</t>
  </si>
  <si>
    <t>Včetně dodávky vody, uzavření a zabezpečení konců potrubí.</t>
  </si>
  <si>
    <t>722280107R00</t>
  </si>
  <si>
    <t>Tlakové zkoušky vodovodního potrubí přes DN 32 do DN 40</t>
  </si>
  <si>
    <t>722290234R00</t>
  </si>
  <si>
    <t>Proplach a dezinfekce vodovodního potrubí do DN 80</t>
  </si>
  <si>
    <t>Včetně dodání desinfekčního prostředku.</t>
  </si>
  <si>
    <t>722-11</t>
  </si>
  <si>
    <t>Suchoběžný vodoměr na studenou vodu s M-BUS výstupem qn=2,5 m3/h, s vnějším závitem G 1", l=190 mm, včetně příslušenství, včetně montáže</t>
  </si>
  <si>
    <t>722-12</t>
  </si>
  <si>
    <t>Manometr 0-10 bar, včetně třícestného zkušebního kohoutu, M20x1,5, včetně montáže</t>
  </si>
  <si>
    <t>722-13</t>
  </si>
  <si>
    <t>Teploměr 0-120°C, včetně montáže</t>
  </si>
  <si>
    <t>722-15</t>
  </si>
  <si>
    <t>Pojistný ventil  na SV, TV 1/2"x3/4" s otevíracím přetlakem 7 bar, včetně montáže</t>
  </si>
  <si>
    <t>722-20</t>
  </si>
  <si>
    <t>Uzavření a vypuštění vodovodních rozvodů</t>
  </si>
  <si>
    <t>722-21</t>
  </si>
  <si>
    <t>Napuštění nového vodovodního potrubí</t>
  </si>
  <si>
    <t>viz. technická zpráva</t>
  </si>
  <si>
    <t>722-30</t>
  </si>
  <si>
    <t>Napojení na nový rozvod SV</t>
  </si>
  <si>
    <t>722-31</t>
  </si>
  <si>
    <t>Napojení na nový rozvod TV</t>
  </si>
  <si>
    <t>722-32</t>
  </si>
  <si>
    <t>Napojení na nový rozvod CV</t>
  </si>
  <si>
    <t>423916623R</t>
  </si>
  <si>
    <t>žlab podpůrný pozinkovaný; pr. 32 mm, délka 2 m; použití: pro plastová potrubí, upevnění ke zdi nebo stropu pomocí objímek</t>
  </si>
  <si>
    <t>Odkaz na mn. položky pořadí 8 : 8,35000*0,5</t>
  </si>
  <si>
    <t>423916624R</t>
  </si>
  <si>
    <t>žlab podpůrný pozinkovaný; pr. 40 mm, délka 2 m; použití: pro plastová potrubí, upevnění ke zdi nebo stropu pomocí objímek</t>
  </si>
  <si>
    <t>Odkaz na mn. položky pořadí 9 : 9,90000*0,5</t>
  </si>
  <si>
    <t>423916625R</t>
  </si>
  <si>
    <t>žlab podpůrný pozinkovaný; pr. 50 mm, délka 2 m; použití: pro plastová potrubí, upevnění ke zdi nebo stropu pomocí objímek</t>
  </si>
  <si>
    <t>Odkaz na mn. položky pořadí 10 : 13,40000*0,5</t>
  </si>
  <si>
    <t>998722101R00</t>
  </si>
  <si>
    <t>Přesun hmot pro vnitřní vodovod v objektech výšky do 6 m</t>
  </si>
  <si>
    <t>vodorovně do 50 m</t>
  </si>
  <si>
    <t>998722192R00</t>
  </si>
  <si>
    <t>Přesun hmot pro vnitřní vodovod příplatek k ceně za zvětšený přesun přes vymezenou největší dopravní vzdálenost do 100 m</t>
  </si>
  <si>
    <t>Deskový výměník pro systém TV, výkon 75 kW, vč. izolace a připojení</t>
  </si>
  <si>
    <t>732-05</t>
  </si>
  <si>
    <t>Montáž a připojení výměníku o výkonu do 100 kW</t>
  </si>
  <si>
    <t>Odkaz na mn. položky pořadí 40 : 1,00000</t>
  </si>
  <si>
    <t>732-06</t>
  </si>
  <si>
    <t>Oběhové čerpadlo DN40, PN10, přírubové, Qnom=5,4 m3/h při Hnom=5,5 m, Qnom=5,4 m3/h při Hmax=8 m, včetně montáže</t>
  </si>
  <si>
    <t>se snímačem diferenčního tlaku a teploty s aut. přizpůsobením výkonu</t>
  </si>
  <si>
    <t>732-09</t>
  </si>
  <si>
    <t>Cirkulační čerpadlo DN25, PN10, z korozivzdorné oceli, závitové, Qnom=0,3 m3/h při Hnom=3,5 m, Qnom=0,3 m3/h při Hmax=6 m, připojení G 5/4", včetně montáže</t>
  </si>
  <si>
    <t>732-10</t>
  </si>
  <si>
    <t>Nerezová akumulační nádoba TV o objemu 300 l, H=1900 mm, d=595 mm (vč. izol.), včetně montáže</t>
  </si>
  <si>
    <t>732-17</t>
  </si>
  <si>
    <t>Ultrazvukový kompaktní měřič tepla,G3/4", Qp=2,5 m3/hod, Qp=5 m3/hod, l=130mm, PN25, s M-BUS výstupem a veškerým příslušenstvím</t>
  </si>
  <si>
    <t>732-18</t>
  </si>
  <si>
    <t>Ultrazvukový kompaktní měřič tepla,G5/4", Qp=3,5 m3/hod, Qmax=7 m3/hod, l=260mm, PN25, s M-BUS a veškerým příslušenstvím</t>
  </si>
  <si>
    <t>Průtočná tlaková expanzní nádoba o objemu 12 l, d= 280 mm, h= 318 mm, PN 10, vč. uzavírací armatury, zajišťující průtok nádobou, nástěného uchycení a montáže</t>
  </si>
  <si>
    <t>732-40</t>
  </si>
  <si>
    <t>Napojení na nové rozvody, viz technická zpráva a výkresová část</t>
  </si>
  <si>
    <t>732-41</t>
  </si>
  <si>
    <t>Napojení na stávající teplovodní rozvody, viz technická zpráva a výkresová část</t>
  </si>
  <si>
    <t>998732101R00</t>
  </si>
  <si>
    <t>Přesun hmot pro strojovny v objektech výšky do 6 m</t>
  </si>
  <si>
    <t>998732193R00</t>
  </si>
  <si>
    <t>Přesun hmot pro strojovny příplatek k ceně za zvětšený přesun přes vymezenou největší dopravní vzdálenost do 500 m</t>
  </si>
  <si>
    <t>733111124R00</t>
  </si>
  <si>
    <t>Potrubí z trubek závitových ocelových bezešvých, běžných, nízkotlaké a středotlaké, DN 20</t>
  </si>
  <si>
    <t>Potrubí včetně tvarovek a zednických výpomocí.</t>
  </si>
  <si>
    <t>733111125R00</t>
  </si>
  <si>
    <t>Potrubí z trubek závitových ocelových bezešvých, běžných, nízkotlaké a středotlaké, DN 25</t>
  </si>
  <si>
    <t>0,6+1,3+1,2+0,6</t>
  </si>
  <si>
    <t>2*(3,5+1)</t>
  </si>
  <si>
    <t>733111127R00</t>
  </si>
  <si>
    <t>Potrubí z trubek závitových ocelových bezešvých, běžných, nízkotlaké a středotlaké, DN 40</t>
  </si>
  <si>
    <t>7,4+7,1+2*0,75+3,2</t>
  </si>
  <si>
    <t>733111128R00</t>
  </si>
  <si>
    <t>Potrubí z trubek závitových ocelových bezešvých, běžných, nízkotlaké a středotlaké, DN 50</t>
  </si>
  <si>
    <t>7,1+5,8+6,7+6,6+2+1,5+0,25*4+1+6,4</t>
  </si>
  <si>
    <t>6*3,5+4*(3,5+1)</t>
  </si>
  <si>
    <t>733121162R00</t>
  </si>
  <si>
    <t>Potrubí z trubek hladkých ocelových bezešvých tvářených za tepla  nízkotlaké a středotlaké, D 76, tloušťka stěny 3,2 mm</t>
  </si>
  <si>
    <t>1,7+1,9+2*0,75+1</t>
  </si>
  <si>
    <t>2*3,5</t>
  </si>
  <si>
    <t>733190106R00</t>
  </si>
  <si>
    <t>Tlakové zkoušky potrubí ocelových závitových, plastových, měděných do DN 32</t>
  </si>
  <si>
    <t>Odkaz na mn. položky pořadí 52 : 1,00000</t>
  </si>
  <si>
    <t>733190108R00</t>
  </si>
  <si>
    <t>Tlakové zkoušky potrubí ocelových závitových, plastových, měděných přes DN 40 do DN 50</t>
  </si>
  <si>
    <t>733190109R00</t>
  </si>
  <si>
    <t>Tlakové zkoušky potrubí ocelových závitových, plastových, měděných přes DN 50 do DN 65</t>
  </si>
  <si>
    <t>Uchycení potrubí (závěsy typu U,L a objímky na potrubí)</t>
  </si>
  <si>
    <t>viz TZ D.2-01</t>
  </si>
  <si>
    <t>998733101R00</t>
  </si>
  <si>
    <t>Přesun hmot pro rozvody potrubí v objektech výšky do 6 m</t>
  </si>
  <si>
    <t>998733193R00</t>
  </si>
  <si>
    <t>Přesun hmot pro rozvody potrubí příplatek k ceně za zvětšený přesun přes vymezenou největší dopravní vzdálenost do 500 m</t>
  </si>
  <si>
    <t>734163157R00</t>
  </si>
  <si>
    <t>Filtr přírubový, litinový, DN 65, PN 16, bez navaření přírub, včetně dodávky materiálu</t>
  </si>
  <si>
    <t>734173213R00</t>
  </si>
  <si>
    <t>Přírubový spoj PN 0,6/I MPa, DN 40, včetně dodávky materiálu</t>
  </si>
  <si>
    <t>Odkaz na mn. položky pořadí 42 : 1,00000</t>
  </si>
  <si>
    <t>734173413R00</t>
  </si>
  <si>
    <t>Přírubový spoj PN 1,6/I MPa, DN 40, včetně dodávky materiálu</t>
  </si>
  <si>
    <t>734173416R00</t>
  </si>
  <si>
    <t>Přírubový spoj PN 1,6/I MPa, DN 65, včetně dodávky materiálu</t>
  </si>
  <si>
    <t>Odkaz na mn. položky pořadí 63 : 1,00000</t>
  </si>
  <si>
    <t>734213112R00</t>
  </si>
  <si>
    <t>Ventil automatický, odvzdušňovací, mosazný, PN 10, DN 15, včetně dodávky materiálu</t>
  </si>
  <si>
    <t>2+2+2+3*2</t>
  </si>
  <si>
    <t>734233111R00</t>
  </si>
  <si>
    <t>Kohout kulový, mosazný, DN 15, PN 25, vnitřní-vnitřní, včetně dodávky materiálu</t>
  </si>
  <si>
    <t>Odkaz na mn. položky pořadí 67 : 12,00000</t>
  </si>
  <si>
    <t>734233112R00</t>
  </si>
  <si>
    <t>Kohout kulový, mosazný, DN 20, PN 25, vnitřní-vnitřní, včetně dodávky materiálu</t>
  </si>
  <si>
    <t>734233113R00</t>
  </si>
  <si>
    <t>Kohout kulový, mosazný, DN 25, PN 25, vnitřní-vnitřní, včetně dodávky materiálu</t>
  </si>
  <si>
    <t>734233115R00</t>
  </si>
  <si>
    <t>Kohout kulový, mosazný, DN 40, PN 25, vnitřní-vnitřní, včetně dodávky materiálu</t>
  </si>
  <si>
    <t>734233116R00</t>
  </si>
  <si>
    <t>Kohout kulový, mosazný, DN 50, PN 16, vnitřní-vnitřní, včetně dodávky materiálu</t>
  </si>
  <si>
    <t>4+2+2</t>
  </si>
  <si>
    <t>734243125R00</t>
  </si>
  <si>
    <t>Ventil zpětný, mosazný, DN 40, PN 20, vnitřní-vnitřní závit, včetně dodávky materiálu</t>
  </si>
  <si>
    <t>734243126R00</t>
  </si>
  <si>
    <t>Ventil zpětný, mosazný, DN 50, PN 20, vnitřní-vnitřní závit, včetně dodávky materiálu</t>
  </si>
  <si>
    <t>734263312R00</t>
  </si>
  <si>
    <t>Šroubení topenářské, přímé, mosazné, DN 15, PN 10, včetně dodávky materiálu</t>
  </si>
  <si>
    <t>Odkaz na mn. položky pořadí 29 : 2,00000</t>
  </si>
  <si>
    <t>734263313R00</t>
  </si>
  <si>
    <t>Šroubení topenářské, přímé, mosazné, DN 20, PN 10, včetně dodávky materiálu</t>
  </si>
  <si>
    <t>Odkaz na mn. položky pořadí 40 : 1,00000*4</t>
  </si>
  <si>
    <t>Odkaz na mn. položky pořadí 45 : 1,00000*2</t>
  </si>
  <si>
    <t>Odkaz na mn. položky pořadí 47 : 1,00000*2</t>
  </si>
  <si>
    <t>Odkaz na mn. položky pořadí 87 : 1,00000*2</t>
  </si>
  <si>
    <t>Odkaz na mn. položky pořadí 91 : 1,00000*2</t>
  </si>
  <si>
    <t>734263314R00</t>
  </si>
  <si>
    <t>Šroubení topenářské, přímé, mosazné, DN 25, PN 10, včetně dodávky materiálu</t>
  </si>
  <si>
    <t>Odkaz na mn. položky pořadí 15 : 1,00000*2</t>
  </si>
  <si>
    <t>Odkaz na mn. položky pořadí 20 : 1,00000*2</t>
  </si>
  <si>
    <t>Odkaz na mn. položky pořadí 26 : 1,00000*2</t>
  </si>
  <si>
    <t>734263315R00</t>
  </si>
  <si>
    <t>Šroubení topenářské, přímé, mosazné, DN 32, PN 10, včetně dodávky materiálu</t>
  </si>
  <si>
    <t>Odkaz na mn. položky pořadí 16 : 1,00000*2</t>
  </si>
  <si>
    <t>Odkaz na mn. položky pořadí 21 : 1,00000*2</t>
  </si>
  <si>
    <t>Odkaz na mn. položky pořadí 22 : 1,00000*2</t>
  </si>
  <si>
    <t>Odkaz na mn. položky pořadí 46 : 1,00000*2</t>
  </si>
  <si>
    <t>Odkaz na mn. položky pořadí 88 : 1,00000*2</t>
  </si>
  <si>
    <t>734263316R00</t>
  </si>
  <si>
    <t>Šroubení topenářské, přímé, mosazné, DN 40, PN 10, včetně dodávky materiálu</t>
  </si>
  <si>
    <t>Odkaz na mn. položky pořadí 43 : 1,00000*2</t>
  </si>
  <si>
    <t>Odkaz na mn. položky pořadí 44 : 1,00000*2</t>
  </si>
  <si>
    <t>Odkaz na mn. položky pořadí 73 : 1,00000*2</t>
  </si>
  <si>
    <t>Odkaz na mn. položky pořadí 89 : 3,00000*2</t>
  </si>
  <si>
    <t>734265317R00</t>
  </si>
  <si>
    <t>Šroubení topenářské, přímé, mosazné, DN 50, PN 16, včetně dodávky materiálu</t>
  </si>
  <si>
    <t>Odkaz na mn. položky pořadí 74 : 1,00000*2</t>
  </si>
  <si>
    <t>Odkaz na mn. položky pořadí 82 : 1,00000*2</t>
  </si>
  <si>
    <t>734293312R00</t>
  </si>
  <si>
    <t>Kohout kulový, napouštěcí a vypouštěcí, mosazný, DN 15, PN 10, včetně dodávky materiálu</t>
  </si>
  <si>
    <t>2+3*2+3</t>
  </si>
  <si>
    <t>734293226R00</t>
  </si>
  <si>
    <t>Filtr mosazný, DN 50, PN 20, vnitřní-vnitřní závit, včetně dodávky materiálu</t>
  </si>
  <si>
    <t>734419132R00</t>
  </si>
  <si>
    <t>Montáž kompaktního měřiče tepla závitového G 3/4", bez dodávky materiálu</t>
  </si>
  <si>
    <t>Odkaz na mn. položky pořadí 45 : 1,00000</t>
  </si>
  <si>
    <t>734419134R00</t>
  </si>
  <si>
    <t>Montáž kompaktního měřiče tepla závitového G 5/4", bez dodávky materiálu</t>
  </si>
  <si>
    <t>Odkaz na mn. položky pořadí 46 : 1,00000</t>
  </si>
  <si>
    <t>734494121R00</t>
  </si>
  <si>
    <t>Návarek s metrickým závitem M 20 x 1,5, délka do 220 mm, včetně dodávky materiálu</t>
  </si>
  <si>
    <t>Odkaz na mn. položky pořadí 92 : 5,00000</t>
  </si>
  <si>
    <t>734494213R00</t>
  </si>
  <si>
    <t>Návarek s trubkovým závitem G 1/2", včetně dodávky materiálu</t>
  </si>
  <si>
    <t>Odkaz na mn. položky pořadí 81 : 11,00000</t>
  </si>
  <si>
    <t>Odkaz na mn. položky pořadí 90 : 8,00000</t>
  </si>
  <si>
    <t>734-04</t>
  </si>
  <si>
    <t>Vyvažovací ventil DN 20, vč. měřících ventilků, specifikace viz technická zpráva, včetně montáže</t>
  </si>
  <si>
    <t>734-06</t>
  </si>
  <si>
    <t>Vyvažovací ventil DN 32, vč. měřících ventilků, specifikace viz technická zpráva, včetně montáže</t>
  </si>
  <si>
    <t>734-07</t>
  </si>
  <si>
    <t>Vyvažovací ventil DN 40, vč. měřících ventilků, specifikace viz technická zpráva, včetně montáže</t>
  </si>
  <si>
    <t>734-10</t>
  </si>
  <si>
    <t>3+2+2+1</t>
  </si>
  <si>
    <t>734-11</t>
  </si>
  <si>
    <t>Přepouštěcí ventil s přímým nastavením tlaku na stupnici, DN20, Rozsah nastavení (5-50 kPa), včetně montáže</t>
  </si>
  <si>
    <t>734-12</t>
  </si>
  <si>
    <t>Manometr 0-6bar, M20x1,5, vč. zahnuté přivařovací smyčky M20x1,5, vč. třícestného ventilu, včetně montáže</t>
  </si>
  <si>
    <t>2+2+1</t>
  </si>
  <si>
    <t>734173411R00-01</t>
  </si>
  <si>
    <t>Přírubové spoje PN 1,6/I MPa, DN 20</t>
  </si>
  <si>
    <t>998734101R00</t>
  </si>
  <si>
    <t>Přesun hmot pro armatury v objektech výšky do 6 m</t>
  </si>
  <si>
    <t>998734193R00</t>
  </si>
  <si>
    <t>Přesun hmot pro armatury příplatek k ceně za zvětšený přesun přes vymezenou největší dopravní vzdálenost do 500 m</t>
  </si>
  <si>
    <t>783424740R00</t>
  </si>
  <si>
    <t>Nátěry potrubí a armatur syntetické potrubí, do DN 50 mm, základní</t>
  </si>
  <si>
    <t>Viz TZ D.2-01</t>
  </si>
  <si>
    <t>783425750R00</t>
  </si>
  <si>
    <t>Nátěry potrubí a armatur syntetické potrubí, do DN 100 mm, základní</t>
  </si>
  <si>
    <t>904      R02</t>
  </si>
  <si>
    <t>Hzs-zkousky v ramci montaz.praci, Topná zkouška</t>
  </si>
  <si>
    <t>799-01</t>
  </si>
  <si>
    <t>Zaškolení obsluhy</t>
  </si>
  <si>
    <t>799-02</t>
  </si>
  <si>
    <t>Návrh provozního řádu</t>
  </si>
  <si>
    <t>799-03</t>
  </si>
  <si>
    <t>Požární hlídka po dokončení svářečských prací</t>
  </si>
  <si>
    <t>soub</t>
  </si>
  <si>
    <t>799-04</t>
  </si>
  <si>
    <t>Spuštění výměníkové stanice</t>
  </si>
  <si>
    <t>799-06</t>
  </si>
  <si>
    <t>Vizuální kontrola svárů (ČSN EN ISO 17637)</t>
  </si>
  <si>
    <t>799-07</t>
  </si>
  <si>
    <t>Vypuštění a vyplachování systému</t>
  </si>
  <si>
    <t>799-08</t>
  </si>
  <si>
    <t>Označení štítky - popis zařízení, armatur a strojů</t>
  </si>
  <si>
    <t>U výrobků spojených se spotřebou energie, na které se vztahují požadavky na označování energetickými štítky a ekodesign bude doloženo splnění těchto požadavků (např. štítek, prohlášení o shodě, CE...)</t>
  </si>
  <si>
    <t>799-09</t>
  </si>
  <si>
    <t>Označení potrubí podle ČSN 13 0072</t>
  </si>
  <si>
    <t>799-14</t>
  </si>
  <si>
    <t>Napuštění systému</t>
  </si>
  <si>
    <t>005241010R</t>
  </si>
  <si>
    <t xml:space="preserve">Dokumentace skutečného provedení </t>
  </si>
  <si>
    <t>Soubor</t>
  </si>
  <si>
    <t>VRN</t>
  </si>
  <si>
    <t>POL99_8</t>
  </si>
  <si>
    <t>Náklady na vyhotovení dokumentace skutečného provedení stavby a její předání objednateli v požadované formě a požadovaném počtu.</t>
  </si>
  <si>
    <t>230120041R00</t>
  </si>
  <si>
    <t>Čištění potrubí profukováním nebo proplach. DN 32</t>
  </si>
  <si>
    <t>230120042R00</t>
  </si>
  <si>
    <t>Čištění potrubí profukováním nebo proplach. DN 40</t>
  </si>
  <si>
    <t>230120043R00</t>
  </si>
  <si>
    <t>Čištění potrubí profukováním nebo proplach. DN 50</t>
  </si>
  <si>
    <t>230120044R00</t>
  </si>
  <si>
    <t>Čištění potrubí profukováním nebo proplach. DN 65</t>
  </si>
  <si>
    <t>230170001R00</t>
  </si>
  <si>
    <t>Příprava pro zkoušku těsnosti, DN do 40</t>
  </si>
  <si>
    <t>sada</t>
  </si>
  <si>
    <t>POL1_9</t>
  </si>
  <si>
    <t>viz technická zpráva</t>
  </si>
  <si>
    <t>230170002R00</t>
  </si>
  <si>
    <t>Příprava pro zkoušku těsnosti, DN 50 - 80</t>
  </si>
  <si>
    <t>230170011R00</t>
  </si>
  <si>
    <t>Zkouška těsnosti potrubí, DN do 40</t>
  </si>
  <si>
    <t>230170012R00</t>
  </si>
  <si>
    <t>Zkouška těsnosti potrubí, DN 50 - 80</t>
  </si>
  <si>
    <t>Odkaz na mn. položky pořadí 118 : 0,10000</t>
  </si>
  <si>
    <t>Odkaz na mn. položky pořadí 120 : 0,10000</t>
  </si>
  <si>
    <t>0,1</t>
  </si>
  <si>
    <t>14 02</t>
  </si>
  <si>
    <t>Stavební přípomocné práce pro profese ZTI</t>
  </si>
  <si>
    <t>Stavební přípomocné práce pro instalaci nových trubních rozvodů a technologických celků.</t>
  </si>
  <si>
    <t>14 03</t>
  </si>
  <si>
    <t>Stavební přípomocné práce pro profese MaR</t>
  </si>
  <si>
    <t>14 04</t>
  </si>
  <si>
    <t>Stavební přípomocné práce pro profese ÚT</t>
  </si>
  <si>
    <t>D-109</t>
  </si>
  <si>
    <t>Snímač teploty venkovní, Ni891</t>
  </si>
  <si>
    <t>ks</t>
  </si>
  <si>
    <t>POL3_0</t>
  </si>
  <si>
    <t>222611141R00</t>
  </si>
  <si>
    <t xml:space="preserve">Montáž teploměru pasivního včetně zapojení </t>
  </si>
  <si>
    <t>D-114</t>
  </si>
  <si>
    <t>Snímač odpor.do jímky ponor 100 se stonkem, Ni891</t>
  </si>
  <si>
    <t>405910064R</t>
  </si>
  <si>
    <t>Jímka nerezová,G1/2, 100mm</t>
  </si>
  <si>
    <t>222611195R00</t>
  </si>
  <si>
    <t>Montáž jímky do dl. 300 mm</t>
  </si>
  <si>
    <t>D-601</t>
  </si>
  <si>
    <t>Spínač tlakové diference</t>
  </si>
  <si>
    <t>222611131R00</t>
  </si>
  <si>
    <t>Montáž snímače tlaku aktivního 0-10 V/ 4-20 mA, včetně zapojení</t>
  </si>
  <si>
    <t>D-023</t>
  </si>
  <si>
    <t>3cestný mosazný manometrický kohout</t>
  </si>
  <si>
    <t>D-024</t>
  </si>
  <si>
    <t>Montáž sestavy pro snímání tlaku</t>
  </si>
  <si>
    <t>D-621</t>
  </si>
  <si>
    <t>Spínač tlaku 0-6 bar</t>
  </si>
  <si>
    <t>3cestný mosazný manometrický kohout, M20x1,5</t>
  </si>
  <si>
    <t>R-položka</t>
  </si>
  <si>
    <t>POL12_0</t>
  </si>
  <si>
    <t>RV+VS-118</t>
  </si>
  <si>
    <t>2-cestný zdvihový ventil regulační reverzní, DN40, Kvs 16, servopohon 24VAC 0..10V</t>
  </si>
  <si>
    <t>RV+VS-112</t>
  </si>
  <si>
    <t>2-cestný zdvihový ventil regulační, závitový, DN20, kvs 6.3, servopohon 24VAC 0..10V + havarijní, funkce</t>
  </si>
  <si>
    <t>222611211R00</t>
  </si>
  <si>
    <t xml:space="preserve">Montáž servopohonu 230/ 24 V, 0-10 V/ 4-20 mA, včetně zapojení </t>
  </si>
  <si>
    <t>HW-313</t>
  </si>
  <si>
    <t>Regulátor FAC-8UI, 6BI, 6BO(relé) a 6CO (konfigurovatelné výstupy), 24 Vac, SA Bus, FC Bus (BACnet, MS/TP)</t>
  </si>
  <si>
    <t>HW-010</t>
  </si>
  <si>
    <t>Montáž kombinovaného modulu s řídící deskou PLC</t>
  </si>
  <si>
    <t>341350212R</t>
  </si>
  <si>
    <t>Kabel sdělovací stíněný J-Y(st)Y2x2x0,8 šedá</t>
  </si>
  <si>
    <t>341 40844.R</t>
  </si>
  <si>
    <t>Vodič silový CY zelenožlutý 6,00 mm2 - lano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</si>
  <si>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</si>
  <si>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</si>
  <si>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34111036R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</si>
  <si>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záření; barva pláště černá</t>
  </si>
  <si>
    <t>34111094R</t>
  </si>
  <si>
    <t>kabel CYKY; instalační; pro pevné uložení ve vnitřních a venk.prostorách v zemi, betonu; Cu plné holé jádro, tvar jádra RE-kulatý jednodrát; počet a průřez žil 5x2,5mm2; počet žil 5; teplota použití -30 až 70 °C; max.provoz.teplota při zkratu 160 °C; min.teplota pokládky -5 °C; průřez vodiče 2,5 mm2; samozhášivý; odolnost vůči UV záření; barva pláště černá</t>
  </si>
  <si>
    <t>220264112R00</t>
  </si>
  <si>
    <t>Žlab drátěný přímý, včetně uchycení na stěnu, výšky 60 mm, šířky 100 mm, pr. drátu 3,9 mm, s integrovanou spojkou</t>
  </si>
  <si>
    <t>222260573R00</t>
  </si>
  <si>
    <t>Trubka plast. tuhá 25 na příchytkách vč.příchytek</t>
  </si>
  <si>
    <t>345 709990007.R</t>
  </si>
  <si>
    <t>Lišta vkládací LV 40 x 40 mm bílá, dl. 2 m včetně montáže</t>
  </si>
  <si>
    <t>222281301R00</t>
  </si>
  <si>
    <t>JYTY 1 mm - CYKY do 2,5 mm, 2-5 žil, v trubkách</t>
  </si>
  <si>
    <t>222281501R00</t>
  </si>
  <si>
    <t>JYTY 1 mm-CYKY do 2,5 mm, 2-5 žil, vyváz.ve žlabu</t>
  </si>
  <si>
    <t>210800527R00</t>
  </si>
  <si>
    <t xml:space="preserve">Montáž vodiče H07V-U (CY), 6 mm2, uloženého volně,  </t>
  </si>
  <si>
    <t>M21</t>
  </si>
  <si>
    <t>210100001R00</t>
  </si>
  <si>
    <t>Ukončení vodičů  v rozvaděči včetně zapojení a vodičové koncovky,  , průřez do 2,5 mm2</t>
  </si>
  <si>
    <t>222612113R00</t>
  </si>
  <si>
    <t>Definování řídícího systému (PLC, DDC)</t>
  </si>
  <si>
    <t>DB</t>
  </si>
  <si>
    <t>SW-101</t>
  </si>
  <si>
    <t>Programové vybavení DDC regulátoru - konfigurace IO</t>
  </si>
  <si>
    <t>222612213R00</t>
  </si>
  <si>
    <t>Integrace datového přenosu pro komunikaci s MODBUS/BACnet/M-Bus/</t>
  </si>
  <si>
    <t>222612211R00</t>
  </si>
  <si>
    <t xml:space="preserve">Instalace "optimalizačního modulu"  </t>
  </si>
  <si>
    <t>OE-021</t>
  </si>
  <si>
    <t>Demontáž a montáž zásuvkové skříně</t>
  </si>
  <si>
    <t>MAR_OE_101</t>
  </si>
  <si>
    <t>Svítidlo přisazené s vyšším krytím LED 54 W, 7090 lm</t>
  </si>
  <si>
    <t>210201523R00</t>
  </si>
  <si>
    <t>Montáž svítidla LED do technických prostor, stropního závěsného, na dva upevňovací body</t>
  </si>
  <si>
    <t>s vestavěným LED modulem</t>
  </si>
  <si>
    <t>PC 742-069</t>
  </si>
  <si>
    <t>Instalační spínače na omítku 10A/250V, IP44</t>
  </si>
  <si>
    <t>210110001R00</t>
  </si>
  <si>
    <t>Montáž spínače nástěnného pro prostředí obyčejné nebo vlhké včetně zapojení, jednopólového,  , řazení 1</t>
  </si>
  <si>
    <t>OE-004</t>
  </si>
  <si>
    <t>Drobný elektroinstalační a spojovací materiál</t>
  </si>
  <si>
    <t>OE-101</t>
  </si>
  <si>
    <t>Doplňující ochranné pospojení</t>
  </si>
  <si>
    <t>R-001-DT01</t>
  </si>
  <si>
    <t>Rozváděč přisazený, oceloplechový, vystrojený, 1000x600x400 IP 66, IN=40A, IkS=8,0kA, přívod a, vývody vrchem, barva dle standardu investora, shlavním vypínačem, elektroměrem 1f, přepěťovými</t>
  </si>
  <si>
    <t>ochranami II. a III.st., osvětlením rozvaděče a se servisní zásuvkou 230V, proudovými chráničemi, transformátorem 230V/24V a svýzbrojí pro silové napojení všech připojených zařízení a jejich ovládání a jejich příslušenstvím a s výstrojí pro připojení všech periferií.</t>
  </si>
  <si>
    <t>210190004R00</t>
  </si>
  <si>
    <t>Montáž oceloplechové rozvodnice, do hmotnosti 150 kg</t>
  </si>
  <si>
    <t>montáž rozvaděčů nn a vn včetně usazení, sestavení dílců, vyvážení, upevnění, zapojení a montáž demontovaných částí a přístrojů,  kontroly a dotažení spojů, opravy nátěrů, avšak bez zapojení, a ukončení kabelů</t>
  </si>
  <si>
    <t>OE-102</t>
  </si>
  <si>
    <t>Demontáže</t>
  </si>
  <si>
    <t>OE-103</t>
  </si>
  <si>
    <t>Revize elektro</t>
  </si>
  <si>
    <t>OE-104</t>
  </si>
  <si>
    <t>Dílenská dokumentace</t>
  </si>
  <si>
    <t>OE-105</t>
  </si>
  <si>
    <t>Projektová dokumentace skutečného stavu</t>
  </si>
  <si>
    <t>222612121R00</t>
  </si>
  <si>
    <t>Kompletní kotrola zapojení HW</t>
  </si>
  <si>
    <t>OE-107</t>
  </si>
  <si>
    <t>Zprovoznění, zaškolení obsluhy</t>
  </si>
  <si>
    <t>OE-108</t>
  </si>
  <si>
    <t>Ostatní režijní náklady</t>
  </si>
  <si>
    <t>ING</t>
  </si>
  <si>
    <t>113106231R00</t>
  </si>
  <si>
    <t>Rozebrání vozovek a ploch s jakoukoliv výplní spár  v jakékoliv ploše, ze zámkové dlažky, kladených do lože z kameniva</t>
  </si>
  <si>
    <t>822-1</t>
  </si>
  <si>
    <t>s přemístěním hmot na skládku na vzdálenost do 3 m nebo s naložením na dopravní prostředek</t>
  </si>
  <si>
    <t>Viz technická zpráva a výkresová část D, C</t>
  </si>
  <si>
    <t>Odkaz na mn. položky pořadí 80 : 147,90000</t>
  </si>
  <si>
    <t>Odkaz na mn. položky pořadí 81 : 50,80000</t>
  </si>
  <si>
    <t>113107505R00</t>
  </si>
  <si>
    <t>Odstranění podkladů nebo krytů z kameniva hrubého drceného, v ploše jednotlivě do 50 m2, tloušťka vrstvy 50 mm</t>
  </si>
  <si>
    <t>Odkaz na mn. položky pořadí 1 : 198,70000</t>
  </si>
  <si>
    <t>113107517R00</t>
  </si>
  <si>
    <t>Odstranění podkladů nebo krytů z kameniva hrubého drceného, v ploše jednotlivě do 50 m2, tloušťka vrstvy 170 mm</t>
  </si>
  <si>
    <t>Odkaz na mn. položky pořadí 7 : 27,40000</t>
  </si>
  <si>
    <t>113107525R00</t>
  </si>
  <si>
    <t>Odstranění podkladů nebo krytů z kameniva hrubého drceného, v ploše jednotlivě do 50 m2, tloušťka vrstvy 250 mm</t>
  </si>
  <si>
    <t>113108305R00</t>
  </si>
  <si>
    <t>Odstranění podkladů nebo krytů živičných, v ploše jednotlivě do 50 m2, tloušťka vrstvy 50 mm</t>
  </si>
  <si>
    <t>Odkaz na mn. položky pořadí 78 : 39,20000</t>
  </si>
  <si>
    <t>Odkaz na mn. položky pořadí 79 : 39,20000</t>
  </si>
  <si>
    <t>113108308R00</t>
  </si>
  <si>
    <t>Odstranění podkladů nebo krytů živičných, v ploše jednotlivě do 50 m2, tloušťka vrstvy 80 mm</t>
  </si>
  <si>
    <t>27,4</t>
  </si>
  <si>
    <t>113111120R00</t>
  </si>
  <si>
    <t>Odstranění podkladů nebo krytů z kameniva zpevněného cementem, v ploše jednotlivě do 50 m2, tloušťka vrstvy 200 mm</t>
  </si>
  <si>
    <t>Odkaz na mn. položky pořadí 6 : 27,40000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</si>
  <si>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</si>
  <si>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</si>
  <si>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</si>
  <si>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>5,6+26,1+15,7+2,8+4,2+3,4+3,4+6,9+6,8</t>
  </si>
  <si>
    <t>113202111R00</t>
  </si>
  <si>
    <t>Vytrhání obrub z krajníků nebo obrubníků stojatých</t>
  </si>
  <si>
    <t>2,5*(2+1)</t>
  </si>
  <si>
    <t>115101201R00</t>
  </si>
  <si>
    <t>Čerpání vody na dopravní výšku do 10 m s uvažovaným průměrným přítokem do 500 l/min</t>
  </si>
  <si>
    <t>h</t>
  </si>
  <si>
    <t>800-1</t>
  </si>
  <si>
    <t>na vzdálenost od hladiny vody v jímce po výšku roviny proložené osou nejvyššího bodu výtlačného potrubí. Včetně odpadní potrubí v délce do 20 m.</t>
  </si>
  <si>
    <t>24</t>
  </si>
  <si>
    <t>115101301R00</t>
  </si>
  <si>
    <t>Pohotovost záložní čerpací soupravy na dopravní výšku do 10 m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</si>
  <si>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</si>
  <si>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</si>
  <si>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30</t>
  </si>
  <si>
    <t>119001401R00</t>
  </si>
  <si>
    <t>Dočasné zajištění podzemního potrubí nebo vedení ocelového potrubí DN  do 200 mm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</si>
  <si>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</si>
  <si>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viz. technická zpráva a situační výkresy</t>
  </si>
  <si>
    <t>Dočasné zajištění vodovodního potrubí : 11,5</t>
  </si>
  <si>
    <t>119001402R00</t>
  </si>
  <si>
    <t>Dočasné zajištění podzemního potrubí nebo vedení ocelového potrubí DN  přes 200  do 500 mm</t>
  </si>
  <si>
    <t>Dočasné zajištění plynovodního potrubí : 1,4</t>
  </si>
  <si>
    <t>119001412R00</t>
  </si>
  <si>
    <t>Dočasné zajištění podzemního potrubí nebo vedení betonového potrubí  DN  přes 200  do 500 mm</t>
  </si>
  <si>
    <t>Dočasné zajištění kanalizačního potrubí : 31,3</t>
  </si>
  <si>
    <t>119001421R00</t>
  </si>
  <si>
    <t>Dočasné zajištění podzemního potrubí nebo vedení kabelů do 3 kabelů</t>
  </si>
  <si>
    <t>Dočasné zajištění kabelů v počtu do 3 ks - silnoproudé vedení : 1,4+23</t>
  </si>
  <si>
    <t>Dočasné zajištění kabelů v počtu do 3 ks - sdělovací vedení : 8,4+34,5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</si>
  <si>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</si>
  <si>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</si>
  <si>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</si>
  <si>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>Odkaz na mn. položky pořadí 39 : 5,30000*0,15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</si>
  <si>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</si>
  <si>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</si>
  <si>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</si>
  <si>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Odkaz na mn. položky pořadí 18 : 14,26000</t>
  </si>
  <si>
    <t>Odkaz na mn. položky pořadí 19 : 68,80000</t>
  </si>
  <si>
    <t>Odkaz na mn. položky pořadí 21 : 45,80000</t>
  </si>
  <si>
    <t>Odkaz na mn. položky pořadí 23 : 7,70000</t>
  </si>
  <si>
    <t>Odkaz na mn. položky pořadí 24 : 5,00000</t>
  </si>
  <si>
    <t>131301201R00</t>
  </si>
  <si>
    <t>Hloubení zapažených jam a zářezů do 100 m3, v hornině 4, převážně ručně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</si>
  <si>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</si>
  <si>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- viz. technická zpráva a situační výkresy</t>
  </si>
  <si>
    <t>- zhotovení protlaku</t>
  </si>
  <si>
    <t>6*1,15+4*1,84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</si>
  <si>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</si>
  <si>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</si>
  <si>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</si>
  <si>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3,2+43,4+12,7+9,5</t>
  </si>
  <si>
    <t>132201219R00</t>
  </si>
  <si>
    <t xml:space="preserve">Hloubení rýh šířky přes 60 do 200 cm příplatek za lepivost, v hornině 3,  </t>
  </si>
  <si>
    <t>132301210R00</t>
  </si>
  <si>
    <t xml:space="preserve">Hloubení rýh šířky přes 60 do 200 cm do 50 m3, v hornině 4, hloubení strojně </t>
  </si>
  <si>
    <t>2,1+28,9+8,5+6,3</t>
  </si>
  <si>
    <t>132301219R00</t>
  </si>
  <si>
    <t xml:space="preserve">Hloubení rýh šířky přes 60 do 200 cm příplatek za lepivost, v hornině 4,  </t>
  </si>
  <si>
    <t>139601102R00</t>
  </si>
  <si>
    <t>Ruční výkop jam, rýh a šachet v hornině 3</t>
  </si>
  <si>
    <t>s přehozením na vzdálenost do 5 m nebo s naložením na ruční dopravní prostředek</t>
  </si>
  <si>
    <t>0,4+4,8+1,4+1,1</t>
  </si>
  <si>
    <t>139601103R00</t>
  </si>
  <si>
    <t>Ruční výkop jam, rýh a šachet v hornině 4</t>
  </si>
  <si>
    <t>0,2+3,2+0,9+0,7</t>
  </si>
  <si>
    <t>151101101R00</t>
  </si>
  <si>
    <t>Zřízení pažení a rozepření stěn rýh příložné  pro jakoukoliv mezerovitost, hloubky do 2 m</t>
  </si>
  <si>
    <t>pro podzemní vedení pro všechny šířky rýhy,</t>
  </si>
  <si>
    <t>(102,3+128,2)*2</t>
  </si>
  <si>
    <t>151101111R00</t>
  </si>
  <si>
    <t>Odstranění pažení a rozepření rýh příložné , hloubky do 2 m</t>
  </si>
  <si>
    <t>pro podzemní vedení s uložením materiálu na vzdálenost do 3 m od kraje výkopu,</t>
  </si>
  <si>
    <t>Odkaz na mn. položky pořadí 25 : 461,00000</t>
  </si>
  <si>
    <t>151811111R00</t>
  </si>
  <si>
    <t>Pažení pažicími boxy montáž, lehkého pažicího boxu, délky 3 m, šířky do 1 m, hloubky 1,6 m</t>
  </si>
  <si>
    <t>z mechanicky rozpínaných plnostěnných ocelových bočnic,</t>
  </si>
  <si>
    <t>151812111R00</t>
  </si>
  <si>
    <t>Pažení pažicími boxy pronájem, lehkého pažicího boxu, délky 3 m, šířky do 1 m, hloubky 1,6 m</t>
  </si>
  <si>
    <t xml:space="preserve">den   </t>
  </si>
  <si>
    <t>Odkaz na mn. položky pořadí 27 : 1,00000*30</t>
  </si>
  <si>
    <t>151813111R00</t>
  </si>
  <si>
    <t>Pažení pažicími boxy demontáž, lehkého pažicího boxu, délky 3 m, šířky do 1 m, hloubky 1,6 m</t>
  </si>
  <si>
    <t>Odkaz na mn. položky pořadí 27 : 1,00000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</si>
  <si>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</si>
  <si>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</si>
  <si>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</si>
  <si>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V položce je započten:</t>
  </si>
  <si>
    <t xml:space="preserve"> - odvoz výkopku horniny 1-4 z místní a účelové komunikace (chodníkova tělesa, vozovky) na mezideponii zhotovitele</t>
  </si>
  <si>
    <t xml:space="preserve"> - dovoz výkopku horniny 1-4 z mezideponie zhotovitele pro zásyp jam, rýh, šachet se zhutněním</t>
  </si>
  <si>
    <t xml:space="preserve"> - zhotovení protlaku</t>
  </si>
  <si>
    <t>Odkaz na mn. položky pořadí 31 : 188,42000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</si>
  <si>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</si>
  <si>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</si>
  <si>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</si>
  <si>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>Odkaz na mn. položky pořadí 34 : 94,21000</t>
  </si>
  <si>
    <t>Odkaz na mn. položky pořadí 35 : 94,21000</t>
  </si>
  <si>
    <t>162701103R00</t>
  </si>
  <si>
    <t>Vodorovné přemístění výkopku z horniny 1 až 4, na vzdálenost přes 7 000  do 8 000 m</t>
  </si>
  <si>
    <t>167101101R00</t>
  </si>
  <si>
    <t>Nakládání, skládání, překládání neulehlého výkopku nakládání výkopku do 100 m3, z horniny 1 až 4</t>
  </si>
  <si>
    <t>171201101R00</t>
  </si>
  <si>
    <t>Uložení sypaniny do násypů nezhutněných</t>
  </si>
  <si>
    <t>Odkaz na mn. položky pořadí 48 : 94,21000</t>
  </si>
  <si>
    <t>174101101R00</t>
  </si>
  <si>
    <t>Zásyp sypaninou se zhutněním jam, šachet, rýh nebo kolem objektů v těchto vykopávkách</t>
  </si>
  <si>
    <t>z jakékoliv horniny s uložením výkopku po vrstvách,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</si>
  <si>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</si>
  <si>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</si>
  <si>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</si>
  <si>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(52+42,7)*0,5</t>
  </si>
  <si>
    <t>175101109R00</t>
  </si>
  <si>
    <t xml:space="preserve">Obsyp potrubí příplatek za prohození sypaniny </t>
  </si>
  <si>
    <t>včetně dodávky obsypového materiálu</t>
  </si>
  <si>
    <t>Odkaz na mn. položky pořadí 36 : 47,35000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</si>
  <si>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</si>
  <si>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</si>
  <si>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</si>
  <si>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</si>
  <si>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Odkaz na mn. položky pořadí 39 : 5,30000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</si>
  <si>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</si>
  <si>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</si>
  <si>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</si>
  <si>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5,3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</si>
  <si>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</si>
  <si>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</si>
  <si>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</si>
  <si>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viz. technická zpráva, výkresová část C</t>
  </si>
  <si>
    <t>183403153R00</t>
  </si>
  <si>
    <t>Obdělávání půdy hrabáním, v rovině nebo na svahu 1:5</t>
  </si>
  <si>
    <t>183405211R00</t>
  </si>
  <si>
    <t xml:space="preserve">Výsev trávníku hydroosevem výsev na ornici,  </t>
  </si>
  <si>
    <t>Odkaz na mn. položky pořadí 41 : 5,30000</t>
  </si>
  <si>
    <t>184807111R00</t>
  </si>
  <si>
    <t>Ochrana stromu bedněním zřízení bednění</t>
  </si>
  <si>
    <t>před poškozením stavebním provozem,</t>
  </si>
  <si>
    <t>Včetně řeziva.</t>
  </si>
  <si>
    <t>184807112R00</t>
  </si>
  <si>
    <t>Ochrana stromu bedněním odstranění bednění</t>
  </si>
  <si>
    <t>Odkaz na mn. položky pořadí 43 : 5,00000</t>
  </si>
  <si>
    <t>199000002R00</t>
  </si>
  <si>
    <t>Poplatky za skládku horniny 1- 4, skupina 17 05 04 z Katalogu odpadů</t>
  </si>
  <si>
    <t>1-01</t>
  </si>
  <si>
    <t>Uskladnění chodníkových, parkových a silničních obrubníků</t>
  </si>
  <si>
    <t>Odkaz na mn. položky pořadí 97 : 82,40000</t>
  </si>
  <si>
    <t>1-02</t>
  </si>
  <si>
    <t>Uskladnění dlažby (zámkové, dlaždic a kostek)</t>
  </si>
  <si>
    <t xml:space="preserve">m2    </t>
  </si>
  <si>
    <t>Odkaz na mn. položky pořadí 98 : 198,70000</t>
  </si>
  <si>
    <t>199000002R00-01</t>
  </si>
  <si>
    <t>Poplatek za skládku horniny 1- 4, na mezideponii zhotovitele</t>
  </si>
  <si>
    <t>Kalkul</t>
  </si>
  <si>
    <t>Odkaz na mn. položky pořadí 36 : 47,35000*-1</t>
  </si>
  <si>
    <t>00572460R</t>
  </si>
  <si>
    <t>směs travní technická</t>
  </si>
  <si>
    <t>kg</t>
  </si>
  <si>
    <t>25</t>
  </si>
  <si>
    <t>58153304R01</t>
  </si>
  <si>
    <t>Písek technický KP 04 - kamenivo přírodní těžené frakce 0,0 až 4,0 mm; třída prané</t>
  </si>
  <si>
    <t>Odkaz na mn. položky pořadí 36 : 47,35000*2</t>
  </si>
  <si>
    <t>11-01</t>
  </si>
  <si>
    <t>Pěší přemostění s oboustranným zábradlím a osvětlením</t>
  </si>
  <si>
    <t>viz. technická zpráva a situační výkresy C</t>
  </si>
  <si>
    <t>11-03</t>
  </si>
  <si>
    <t>Stávající ochrana inženýrských sítí na stavbě</t>
  </si>
  <si>
    <t>viz.technická zpráva a jednotlivá vyjádření správců sítí</t>
  </si>
  <si>
    <t>11-04</t>
  </si>
  <si>
    <t>Podkladní dřevěnné trámky pro dočasné podepření potrubí ve výkopu</t>
  </si>
  <si>
    <t>viz. technická zpráva a výkresová část C</t>
  </si>
  <si>
    <t>11-06</t>
  </si>
  <si>
    <t>Demontáž uskladnění a zpětná montáž dopravního značení</t>
  </si>
  <si>
    <t>11-08</t>
  </si>
  <si>
    <t>Kontrolní zkoušky hotové vozovky (stanovení vlastnosti vrstev vývrtu hotové vozovky)</t>
  </si>
  <si>
    <t>kontrola před započetím prací a po skončení realizace</t>
  </si>
  <si>
    <t>11-10</t>
  </si>
  <si>
    <t>Zatěžovací zkouška na obrusné vrstvě statická</t>
  </si>
  <si>
    <t>viz.technická zpráva</t>
  </si>
  <si>
    <t>11-11</t>
  </si>
  <si>
    <t>Zatěžovací zkouška na obrusné vrstvě lehká dynamika</t>
  </si>
  <si>
    <t>11-12</t>
  </si>
  <si>
    <t>Evidence zásahů do komunikací (EZA)</t>
  </si>
  <si>
    <t>11-13</t>
  </si>
  <si>
    <t>CBR test zeminy (určení vhodnosti zeminy pro zásyp)</t>
  </si>
  <si>
    <t>11-14</t>
  </si>
  <si>
    <t>Sítový rozbor zeminy</t>
  </si>
  <si>
    <t>11-16</t>
  </si>
  <si>
    <t>Kontrola dotčených armatur, hydranty, šoupata před a po dokončení stavby, vody, kanalizace</t>
  </si>
  <si>
    <t>Včetně vyhotovení protokolu a kontrole. Viz jednotlivá vyjádření</t>
  </si>
  <si>
    <t>11-17</t>
  </si>
  <si>
    <t>Těžké přemostění s oboustranným zábradlím a osvětlením</t>
  </si>
  <si>
    <t>Silniční přejezdy s min nosností 40 tun.</t>
  </si>
  <si>
    <t>Fixovány do komunikace.</t>
  </si>
  <si>
    <t>11-19</t>
  </si>
  <si>
    <t>Vyřízení ZUK (zábor o užívání komunikace)</t>
  </si>
  <si>
    <t>11-20</t>
  </si>
  <si>
    <t>Dopravní značení - montáž, demontáž, pronájem, doprava</t>
  </si>
  <si>
    <t>11-22</t>
  </si>
  <si>
    <t>Geodetické zaměření trasy potrubí</t>
  </si>
  <si>
    <t>11-23</t>
  </si>
  <si>
    <t>Oplocení výkopu, výšky 2 m, včetně dopravy, montáže a demontáže</t>
  </si>
  <si>
    <t>13,1+11,6+22,9+75,1+23+77,7+33,6+25,7</t>
  </si>
  <si>
    <t>11-24</t>
  </si>
  <si>
    <t>Zapravení prostupů pro PI potrubí, materiálové náklady nejsou součástí této položky</t>
  </si>
  <si>
    <t>viz. technická zpráva a výkresová část D</t>
  </si>
  <si>
    <t>11-25</t>
  </si>
  <si>
    <t>Zapravení prostupů pro kabelové vedení, materiálové náklady nejsou součástí této položky</t>
  </si>
  <si>
    <t>11-27</t>
  </si>
  <si>
    <t>Úklid budov</t>
  </si>
  <si>
    <t>279321312R00</t>
  </si>
  <si>
    <t>Beton základových zdí železový třídy C 20/25</t>
  </si>
  <si>
    <t>bez výztuže</t>
  </si>
  <si>
    <t>Zapravení prostupu do objektu.</t>
  </si>
  <si>
    <t>Odkaz na mn. položky pořadí 101 : 0,60000</t>
  </si>
  <si>
    <t>2-01</t>
  </si>
  <si>
    <t>Beton prostý C 8/10 - hrázky okolo výkopů, vč. odstranění</t>
  </si>
  <si>
    <t>Viz technická zpráva a výkresová část C</t>
  </si>
  <si>
    <t>2,4</t>
  </si>
  <si>
    <t>564851113R00</t>
  </si>
  <si>
    <t>Podklad ze štěrkodrti s rozprostřením a zhutněním frakce 0-63 mm, tloušťka po zhutnění 170 mm</t>
  </si>
  <si>
    <t>Odkaz na mn. položky pořadí 3 : 27,40000</t>
  </si>
  <si>
    <t>564871111RT2</t>
  </si>
  <si>
    <t>Podklad ze štěrkodrti s rozprostřením a zhutněním frakce 0-32 mm, tloušťka po zhutnění 250 mm</t>
  </si>
  <si>
    <t>Odkaz na mn. položky pořadí 4 : 198,70000</t>
  </si>
  <si>
    <t>565161111R00</t>
  </si>
  <si>
    <t>Podklad z kameniva obaleného asfaltem ACP 16+ až ACP 22+, v pruhu šířky do 3 m, třídy 1, tloušťka po zhutnění 80 mm</t>
  </si>
  <si>
    <t>s rozprostřením a zhutněním</t>
  </si>
  <si>
    <t>567132115R00</t>
  </si>
  <si>
    <t>Podklad z kameniva zpevněného cementem SC C8/10, tloušťka po zhutnění 200 mm</t>
  </si>
  <si>
    <t>bez dilatačních spár, s rozprostřením a zhutněním, ošetřením povrchu podkladu vodou</t>
  </si>
  <si>
    <t>573111112R00</t>
  </si>
  <si>
    <t>Postřik živičný infiltrační s posypem kamenivem v množství 1 kg/m2</t>
  </si>
  <si>
    <t>RTS 22/ I</t>
  </si>
  <si>
    <t>z asfaltu silničního</t>
  </si>
  <si>
    <t>Odkaz na mn. položky pořadí 74 : 27,40000</t>
  </si>
  <si>
    <t>573211111R00</t>
  </si>
  <si>
    <t>Postřik živičný spojovací bez posypu kamenivem z asfaltu silničního, v množství od 0,5 do 0,7 kg/m2</t>
  </si>
  <si>
    <t>577131111R00</t>
  </si>
  <si>
    <t>Beton asfaltový s rozprostřením a zhutněním v pruhu šířky do 3 m, ACO 11+, tloušťky 40 mm, plochy přes 1000 m2</t>
  </si>
  <si>
    <t>39,2</t>
  </si>
  <si>
    <t>577141122R00</t>
  </si>
  <si>
    <t>Beton asfaltový s rozprostřením a zhutněním v pruhu šířky do 3 m, ACL 16+, tloušťky 50 mm, plochy přes 1000 m2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</si>
  <si>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</si>
  <si>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</si>
  <si>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</si>
  <si>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21,5+65,9+35,8+24,7</t>
  </si>
  <si>
    <t>596215041R00</t>
  </si>
  <si>
    <t>Kladení zámkové dlažby do drtě tloušťka dlažby 80 mm, tloušťka lože 50 mm</t>
  </si>
  <si>
    <t>50,8</t>
  </si>
  <si>
    <t>59245020R</t>
  </si>
  <si>
    <t>dlažba betonová zámková, dvouvrstvá; kost; šedá; l = 200 mm; š = 165 mm; tl. 60,0 mm</t>
  </si>
  <si>
    <t>Odkaz na mn. položky pořadí 80 : 147,90000*0,1</t>
  </si>
  <si>
    <t>59245030R</t>
  </si>
  <si>
    <t>dlažba betonová zámková, dvouvrstvá; kost; šedá; l = 200 mm; š = 165 mm; tl. 80,0 mm</t>
  </si>
  <si>
    <t>Odkaz na mn. položky pořadí 81 : 50,80000*0,1</t>
  </si>
  <si>
    <t>622300172RT3</t>
  </si>
  <si>
    <t>Těsnicí prvky exteriér, montáž včetně dodávky, pro spáru šířky 7-12 mm</t>
  </si>
  <si>
    <t>Vytvoření plynotěsněho prostupu do objektu.</t>
  </si>
  <si>
    <t>1,5*2</t>
  </si>
  <si>
    <t>622390110R00</t>
  </si>
  <si>
    <t>Montáž zateplovacího systému suterén, polystyren, bez povrchové úpravy</t>
  </si>
  <si>
    <t>Odkaz na mn. položky pořadí 86 : 5,00000</t>
  </si>
  <si>
    <t>283763606R</t>
  </si>
  <si>
    <t>deska izolační tuhá; extrudovaný polystyren; povrch hladký, zhutnělý; rovná hrana; tl. 100,0 mm; součinitel tepelné vodivosti 0,036 W/mK; R = 2,780 m2K/W; obj. hmotnost 35,00 kg/m3</t>
  </si>
  <si>
    <t>RTS 18/ I</t>
  </si>
  <si>
    <t>2,5*2</t>
  </si>
  <si>
    <t>58591597R</t>
  </si>
  <si>
    <t>lepicí malta vyrovnávací, omítka, armovací; cementová; pro interiér i exteriér; zrnitost 0,00 až 0,70 mm; součinitel tepelné vodivosti 0,540 W/mK; µ 20,00; pevnost v tlaku 6,00 MPa</t>
  </si>
  <si>
    <t>Odkaz na mn. položky pořadí 86 : 5,00000*12</t>
  </si>
  <si>
    <t>917161111R00</t>
  </si>
  <si>
    <t>Osazení chodníkového obrubníku kamenného ležatého, s boční opěrou z betonu prostého, do lože z betonu prostého C 12/15</t>
  </si>
  <si>
    <t>se zřízením lože tl. 80-100 mm</t>
  </si>
  <si>
    <t>Odkaz na mn. položky pořadí 8 : 74,90000</t>
  </si>
  <si>
    <t>Odkaz na mn. položky pořadí 9 : 7,50000</t>
  </si>
  <si>
    <t>Odkaz na mn. položky pořadí 89 : 7,49000*-1</t>
  </si>
  <si>
    <t>Odkaz na mn. položky pořadí 90 : 0,75000*-1</t>
  </si>
  <si>
    <t>917832111RT5</t>
  </si>
  <si>
    <t>Osazení silničního nebo chodníkového betonového obrubníku včetně dodávky obrubníku stojatého, rozměru 1000/100/250 mm, bez boční opěry, do lože z betonu prostého C 12/15</t>
  </si>
  <si>
    <t>S dodáním hmot pro lože tl. 80-100 mm.</t>
  </si>
  <si>
    <t>Odkaz na mn. položky pořadí 8 : 74,90000*0,1</t>
  </si>
  <si>
    <t>917832111RT7</t>
  </si>
  <si>
    <t>Osazení silničního nebo chodníkového betonového obrubníku včetně dodávky obrubníku stojatého, rozměru 1000/150/250 mm, bez boční opěry, do lože z betonu prostého C 12/15</t>
  </si>
  <si>
    <t>Odkaz na mn. položky pořadí 9 : 7,50000*0,1</t>
  </si>
  <si>
    <t>919731121R00</t>
  </si>
  <si>
    <t>Zarovnání styčné plochy podkladu nebo krytu živičné, tloušťky do 50 mm</t>
  </si>
  <si>
    <t>podél vybourané části komunikace nebo zpevněné plochy</t>
  </si>
  <si>
    <t>Odkaz na mn. položky pořadí 93 : 37,00000</t>
  </si>
  <si>
    <t>919731122R00</t>
  </si>
  <si>
    <t>Zarovnání styčné plochy podkladu nebo krytu živičné, tloušťky přes 50 do 100 mm</t>
  </si>
  <si>
    <t>36</t>
  </si>
  <si>
    <t>919735111R00</t>
  </si>
  <si>
    <t>Řezání stávajících krytů nebo podkladů živičných, hloubky do  50 mm</t>
  </si>
  <si>
    <t>včetně spotřeby vody</t>
  </si>
  <si>
    <t>37</t>
  </si>
  <si>
    <t>11163611R</t>
  </si>
  <si>
    <t>asfaltová zálivka zpracování za horka; bod měknutí nad 85 °C; skupenství při 20°C tuhá hmota; hustota při 25°C 1 000 kg/m3; nerozpustný ve vodě; hořlavý; bod hoření nad 300 °C; černý</t>
  </si>
  <si>
    <t>0,01*0,05*24,8*1,2</t>
  </si>
  <si>
    <t>970051060R00</t>
  </si>
  <si>
    <t>Jádrové vrtání, kruhové prostupy v železobetonu jádrové vrtání , do D 60 mm</t>
  </si>
  <si>
    <t>1*2</t>
  </si>
  <si>
    <t>970051200R00</t>
  </si>
  <si>
    <t>Jádrové vrtání, kruhové prostupy v železobetonu jádrové vrtání , do D 200 mm</t>
  </si>
  <si>
    <t>2*2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</si>
  <si>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</si>
  <si>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</si>
  <si>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</si>
  <si>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>979054441R00</t>
  </si>
  <si>
    <t xml:space="preserve">Očištění vybouraných obrubníků, dlaždic dlaždic, desek nebo tvarovek s původním vyplněním spár kamenivem těženým </t>
  </si>
  <si>
    <t>979097012R00</t>
  </si>
  <si>
    <t>Odvoz suti a vybouraných hmot na skládku pronájem kontejneru na suť</t>
  </si>
  <si>
    <t>909      R00</t>
  </si>
  <si>
    <t>Hzs-nezmeritelne stavebni prace</t>
  </si>
  <si>
    <t>Prav.M</t>
  </si>
  <si>
    <t>Přípomocné práce pro zhotovení prostupu do napojovaných objektů.</t>
  </si>
  <si>
    <t>8*2</t>
  </si>
  <si>
    <t>981511114R00</t>
  </si>
  <si>
    <t>Demolice konstrukcí objektů postupným rozebíráním, ze železobetonu</t>
  </si>
  <si>
    <t>Viz technická zpráva a výkresová část D</t>
  </si>
  <si>
    <t>Vytvoření prostupů do napojovaného objektu : 0,3*2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</si>
  <si>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</si>
  <si>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</si>
  <si>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800-711</t>
  </si>
  <si>
    <t>Odkaz na mn. položky pořadí 105 : 5,00000</t>
  </si>
  <si>
    <t>711142559RZ2</t>
  </si>
  <si>
    <t xml:space="preserve">Provedení izolace proti zemní vlhkosti pásy přitavením svislá, 2 vrstvy, s dodávkou izolačního pásu se skleněnou nebo polyesterovou vložkou,  </t>
  </si>
  <si>
    <t>711140202R00</t>
  </si>
  <si>
    <t>Odstranění izolace proti vodě - pásy přitavením svislé, 2 vrstvy</t>
  </si>
  <si>
    <t>Odstranění svislé stávající hydroziolace napojovaných objektů : 2,5*2</t>
  </si>
  <si>
    <t>711212111R00</t>
  </si>
  <si>
    <t>Izolace proti vodě nátěr podkladní pod hydroizolační stěrky</t>
  </si>
  <si>
    <t>Odkaz na mn. položky pořadí 104 : 5,00000</t>
  </si>
  <si>
    <t>711142560RZ2</t>
  </si>
  <si>
    <t>Napojení na stávající hydroizolaci napojovaných objektů</t>
  </si>
  <si>
    <t>732199100RM1</t>
  </si>
  <si>
    <t>Montáž orientačních štítků s dodávkou orientačního štítku</t>
  </si>
  <si>
    <t>220200000100R</t>
  </si>
  <si>
    <t>Agregát elektrického proudu do  15 kVA</t>
  </si>
  <si>
    <t>STROJ</t>
  </si>
  <si>
    <t>Stroj</t>
  </si>
  <si>
    <t>POL6_</t>
  </si>
  <si>
    <t>Dieselagregát do 17,5 kVA. Slouží pro dodávku elektrické energie pro potřeby stavby, převážně nařádí, strojů a zařízení staveniště.</t>
  </si>
  <si>
    <t>220250000100R</t>
  </si>
  <si>
    <t>Elektrocentrála 3,3 kVA. Slouží pro dodávku elektrické energie pro potřeby stavby, převážně nařádí, strojů a zařízení staveniště.</t>
  </si>
  <si>
    <t>460400051RT4</t>
  </si>
  <si>
    <t>Pažení jam půdorysu do 10 m2, hloubky do.2 m, jáma půdorysu do 6 m2, hl. 2 m</t>
  </si>
  <si>
    <t>- viz technická zpráva a výkresová část D, C</t>
  </si>
  <si>
    <t>460400151RT4</t>
  </si>
  <si>
    <t>Odstranění pažení z jámy do 10 m2, hloubky do 2 m, jáma půdorysu do 6 m2, hl. 2 m</t>
  </si>
  <si>
    <t>Odkaz na mn. položky pořadí 110 : 2,00000</t>
  </si>
  <si>
    <t>M46-01</t>
  </si>
  <si>
    <t>Sonda pro vyhledání stávajících inženýrských sítí - výkop</t>
  </si>
  <si>
    <t>Před započetím výkopových prací bude hloubka teplovodu ověřena kopanou sondou.</t>
  </si>
  <si>
    <t>979087212R00</t>
  </si>
  <si>
    <t>Nakládání na dopravní prostředky suti</t>
  </si>
  <si>
    <t>pro vodorovnou dopravu</t>
  </si>
  <si>
    <t>Odkaz na mn. položky pořadí 45 : 47,35000*2</t>
  </si>
  <si>
    <t>Odkaz na mn. položky pořadí 114 : 141,38960</t>
  </si>
  <si>
    <t>Odkaz na mn. položky pořadí 118 : 17,99866</t>
  </si>
  <si>
    <t>Odkaz na mn. položky pořadí 119 : 1,77414</t>
  </si>
  <si>
    <t>Odkaz na mn. položky pořadí 120 : 13,44640</t>
  </si>
  <si>
    <t>Odkaz na mn. položky pořadí 121 : 0,05150</t>
  </si>
  <si>
    <t>Odkaz na mn. položky pořadí 122 : 0,10000</t>
  </si>
  <si>
    <t>979089001R00</t>
  </si>
  <si>
    <t xml:space="preserve">Poplatek za uložení </t>
  </si>
  <si>
    <t>Odkaz na dem. hmot. položky pořadí 2 : 21,85700</t>
  </si>
  <si>
    <t>Odkaz na dem. hmot. položky pořadí 3 : 10,24760</t>
  </si>
  <si>
    <t>Odkaz na dem. hmot. položky pořadí 4 : 109,28500</t>
  </si>
  <si>
    <t>Odkaz na mn. položky pořadí 113 : 269,46030</t>
  </si>
  <si>
    <t>979083191R00</t>
  </si>
  <si>
    <t>Vodorovné přemístění suti za každých dalších započatých 1000 m přes 6000 m</t>
  </si>
  <si>
    <t>Odkaz na mn. položky pořadí 116 : 269,46030</t>
  </si>
  <si>
    <t>979990103R00</t>
  </si>
  <si>
    <t>Poplatek za skládku beton do 30x30 cm, skupina 17 01 01 z Katalogu odpadů</t>
  </si>
  <si>
    <t>Odkaz na dem. hmot. položky pořadí 7 : 13,99756</t>
  </si>
  <si>
    <t>Odkaz na hmot. položky pořadí 82 : 1,91678</t>
  </si>
  <si>
    <t>Odkaz na hmot. položky pořadí 83 : 0,87782</t>
  </si>
  <si>
    <t>Odkaz na hmot. položky pořadí 89 : 1,20649</t>
  </si>
  <si>
    <t>Poplatek za skládku železobeton, skupina 17 01 01 z Katalogu odpadů</t>
  </si>
  <si>
    <t>Odkaz na dem. hmot. položky pořadí 95 : 0,01414</t>
  </si>
  <si>
    <t>Odkaz na dem. hmot. položky pořadí 96 : 0,31400</t>
  </si>
  <si>
    <t>Odkaz na dem. hmot. položky pořadí 101 : 1,44600</t>
  </si>
  <si>
    <t>979990112R00</t>
  </si>
  <si>
    <t>Poplatek za skládku obalované kamenivo, asfalt, kusovost do 300 x 300 mm, skupina 17 03 02 z Katalogu odpadů</t>
  </si>
  <si>
    <t>Odkaz na dem. hmot. položky pořadí 5 : 8,62400</t>
  </si>
  <si>
    <t>Odkaz na dem. hmot. položky pořadí 6 : 4,82240</t>
  </si>
  <si>
    <t>979990121R00</t>
  </si>
  <si>
    <t>Poplatek za skládku asfaltové pásy, skupina 17 03 02 z Katalogu odpadů</t>
  </si>
  <si>
    <t>Odkaz na dem. hmot. položky pořadí 104 : 0,05150</t>
  </si>
  <si>
    <t xml:space="preserve"> - odvoz výkopku horniny 1-4 ze zeleně na mezideponii zhotovitele</t>
  </si>
  <si>
    <t>388996111R00</t>
  </si>
  <si>
    <t>Trubky tělesa trubkového kabelovodu chránička kabelu z HDPE, do DN 63 mm, v otevřeném výkopu</t>
  </si>
  <si>
    <t>828-1</t>
  </si>
  <si>
    <t>(chránička typ KOPOFLEX v souběhu, křížení PI potrubí s kabelovým vedením)</t>
  </si>
  <si>
    <t>Včetně spojovacího materiálu.</t>
  </si>
  <si>
    <t>23+1,4</t>
  </si>
  <si>
    <t>34,5+8,4</t>
  </si>
  <si>
    <t>871812111R00</t>
  </si>
  <si>
    <t>Pokládka potrubí pluhem Příplatek za zaměření GPS během pokládky</t>
  </si>
  <si>
    <t>827-1</t>
  </si>
  <si>
    <t>120</t>
  </si>
  <si>
    <t>86-01</t>
  </si>
  <si>
    <t>Předizolované PE-Xa potrubí včetně veškerého příslušenství (spojky, ukončovací, těsnící prvky, armatury, t-kusy, přechody, atp.)</t>
  </si>
  <si>
    <t>- Technické a fyzikální vlastnosti viz technická zpráva.</t>
  </si>
  <si>
    <t>- Kompletní dodávka předizolovaného potrubí v rozsahu celé trasy. Viz výkres D.2-02_Montážní schéma, C.2_Koordinační situace</t>
  </si>
  <si>
    <t>86-02</t>
  </si>
  <si>
    <t>Doprava PIP, včetně vyložení z nákladního automobilu a balného</t>
  </si>
  <si>
    <t>86-03</t>
  </si>
  <si>
    <t>Kompletní montáž PIP PE-Xa</t>
  </si>
  <si>
    <t xml:space="preserve"> Montáž veškerého předizolovaného potrubí viz technická zpráva a výkres D.2-03_Montážní schéma.</t>
  </si>
  <si>
    <t>86-09</t>
  </si>
  <si>
    <t>Vypuštění stávajícího teplovodního potrubí</t>
  </si>
  <si>
    <t>86-10</t>
  </si>
  <si>
    <t>Napuštění nového teplovodního potrubí</t>
  </si>
  <si>
    <t>86-12</t>
  </si>
  <si>
    <t>Napojení nového teplovodního potrubí na stávající</t>
  </si>
  <si>
    <t>viz technická zpráva a výkresová část</t>
  </si>
  <si>
    <t>86-19</t>
  </si>
  <si>
    <t>Uvedení do provozu</t>
  </si>
  <si>
    <t>171156018500R</t>
  </si>
  <si>
    <t>Jeřáb automobilní GROWE TMS 475</t>
  </si>
  <si>
    <t>Nedokončená</t>
  </si>
  <si>
    <t>910      R00</t>
  </si>
  <si>
    <t>Hzs - predbezne obhlidky a revize</t>
  </si>
  <si>
    <t>Drobný instalační materiál, spojovací materiál, konektory, štítky, vývodky, kabelový managment, lišty, podložky, matice, šrouby, měděné dráty červené a modré barvy, atd.</t>
  </si>
  <si>
    <t>7000</t>
  </si>
  <si>
    <t>941955102R00</t>
  </si>
  <si>
    <t>Lešení lehké pracovní pomocné ve schodišti, o výšce lešeňové podlahy přes 1,5 do 3,5 m</t>
  </si>
  <si>
    <t>Pomocné lešení při montážních pracích ve sníženém prostoru.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</si>
  <si>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</si>
  <si>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</si>
  <si>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</si>
  <si>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</si>
  <si>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120*0,00314</t>
  </si>
  <si>
    <t>120*0,00407</t>
  </si>
  <si>
    <t>713400991R00</t>
  </si>
  <si>
    <t>Oprava izolace potrubí příplatek k ceně izolací potrubí s povrchovou úpravou za správkový kus vyspravení  ostatní</t>
  </si>
  <si>
    <t>Napojení na stávající teplovod.</t>
  </si>
  <si>
    <t>713491125R00</t>
  </si>
  <si>
    <t>Izolace tepelné potrubí a ohybů - doplňky montáž oplechování (plech ve specifikaci)  snímatelného, armatur</t>
  </si>
  <si>
    <t>viz technická zpráva a výkresová část D</t>
  </si>
  <si>
    <t>2*1,5</t>
  </si>
  <si>
    <t>713-12</t>
  </si>
  <si>
    <t>Izolační pouzdro na armatury, DN 65, vč. montáže</t>
  </si>
  <si>
    <t>Odkaz na mn. položky pořadí 31 : 2,00000</t>
  </si>
  <si>
    <t>19421135R</t>
  </si>
  <si>
    <t>Výrobek plochý hliníkový - plech; hladký; tl. = 1,00 mm</t>
  </si>
  <si>
    <t>2,7*2</t>
  </si>
  <si>
    <t>2+2</t>
  </si>
  <si>
    <t>2*1,1+4,3+3,6+2</t>
  </si>
  <si>
    <t>Odkaz na mn. položky pořadí 23 : 15,10000</t>
  </si>
  <si>
    <t>2*120</t>
  </si>
  <si>
    <t>733193932R00</t>
  </si>
  <si>
    <t>Opravy rozvodu potrubí z ocelových trubek hladkých  zaslepení potrubí dýnkem  D 133 mm</t>
  </si>
  <si>
    <t>Zaslepení stávajícího potrubí teplovodu DN125 v kolektoru po vysazení odbočky DN65.</t>
  </si>
  <si>
    <t>733194922R00</t>
  </si>
  <si>
    <t>Opravy rozvodu potrubí z ocelových trubek hladkých  navaření odbočky na dosavadní potrubí  D 76 mm, s 3,2 mm</t>
  </si>
  <si>
    <t>Napojení nového teplovodního potrubí DN65 na stávající potrubí DN125 v kolektoru.</t>
  </si>
  <si>
    <t>733-10</t>
  </si>
  <si>
    <t>v provedení s teplotní odolností 130°C</t>
  </si>
  <si>
    <t>Přesun hmot pro rozvody potrubí příplatek k ceně za zvětšený přesun přes vymezenou největší dopravní vzdálenost  do 500 m</t>
  </si>
  <si>
    <t>734109215R00</t>
  </si>
  <si>
    <t>Montáž přírubových armatur se dvěma přírubami, PN 16, DN 65, bez dodávky materiálu</t>
  </si>
  <si>
    <t>734-01</t>
  </si>
  <si>
    <t>Kompozitní uzavírací klapka, mezipřírubová, PN16, DN65, motýlová s měkkým těsněním, s pákou</t>
  </si>
  <si>
    <t>- Materiál tělesa a disku - kompozit XP 160</t>
  </si>
  <si>
    <t>- Materiál vřetena - nerez ocel 1.4057</t>
  </si>
  <si>
    <t>734-05</t>
  </si>
  <si>
    <t>Přivařovací kulový kohout, DN 65, PN16, vč. montáže</t>
  </si>
  <si>
    <t>Přesun hmot pro armatury příplatek k ceně za zvětšený přesun přes vymezenou největší dopravní vzdálenost  do 500 m</t>
  </si>
  <si>
    <t>783425150R00</t>
  </si>
  <si>
    <t>Nátěry potrubí a armatur syntetické potrubí, do DN 100 mm, dvojnásobné se základním nátěrem</t>
  </si>
  <si>
    <t>2*0,5</t>
  </si>
  <si>
    <t>783426160R00</t>
  </si>
  <si>
    <t>Nátěry potrubí a armatur syntetické potrubí, do DN 150 mm, dvojnásobné se základním nátěrem</t>
  </si>
  <si>
    <t>Odkaz na mn. položky pořadí 26 : 2,00000*0,5</t>
  </si>
  <si>
    <t>Odkaz na mn. položky pořadí 25 : 2,00000*0,5</t>
  </si>
  <si>
    <t>141741113R00</t>
  </si>
  <si>
    <t>Protlačování - beranění ocelových trub vnějšího průměru do 159 mm</t>
  </si>
  <si>
    <t>Protlačování trub v hornině 1 - 4 s výjimkou tekoucího písku a hornin kašovité konzistence metodou ramování (zatloukání) ocelových trub s následným čistěním. Úprava čela potrubí pro protlačení, spojování potlačovaných trub, odstranění horniny z protlačovaných trub stlačeným vzduchem, vodorovné a svislé přemístění výkopku z protlačovaného potrubí a montážní jámy na přilehlé území.</t>
  </si>
  <si>
    <t>viz technická zpráva a výkresová část D, C</t>
  </si>
  <si>
    <t>Zhotovení protlaku.</t>
  </si>
  <si>
    <t>Položka obsahuje náklady na spojování protlačovaných trub, úpravu čela potrubí pro protlačení, odstranění horniny z protlačovaných trub stlačeným vzduchem, vodorovné přemístění výkopku z protlačovaného potrubí a svislé přemístění výkopku z montážní jámy na přilehlý terén.</t>
  </si>
  <si>
    <t>9</t>
  </si>
  <si>
    <t>141741116R00</t>
  </si>
  <si>
    <t>Protlačování - beranění ocelových trub vnějšího průměru do 273 mm</t>
  </si>
  <si>
    <t>9*2</t>
  </si>
  <si>
    <t>767995103R00</t>
  </si>
  <si>
    <t>Výroba a montáž atypických kovovových doplňků staveb hmotnosti přes 10 do 20 kg</t>
  </si>
  <si>
    <t>61,6</t>
  </si>
  <si>
    <t>230200120R00</t>
  </si>
  <si>
    <t>Nasunutí potrubní sekce do ocel.chráničky, DN 150</t>
  </si>
  <si>
    <t>230200122R00</t>
  </si>
  <si>
    <t>Nasunutí potrubní sekce do ocel.chráničky, DN 250</t>
  </si>
  <si>
    <t>89-01</t>
  </si>
  <si>
    <t>Vybavení chrániček - kluzné objímky a manžety</t>
  </si>
  <si>
    <t>Dodávka obsahuje:</t>
  </si>
  <si>
    <t xml:space="preserve"> - kluzné objímky pro vystředění PIP v ocelové chráničce</t>
  </si>
  <si>
    <t xml:space="preserve"> - ukončovací manžety chrániček</t>
  </si>
  <si>
    <t xml:space="preserve"> - montáž/osazení jednotlivých komponent</t>
  </si>
  <si>
    <t>89-04</t>
  </si>
  <si>
    <t>Pažení výrubu oc. pažnic., hor. suchá dl. do 200 m</t>
  </si>
  <si>
    <t>89-05</t>
  </si>
  <si>
    <t>Montáž atyp.kons.štol z oc.rámů,200 m,suchá</t>
  </si>
  <si>
    <t>1085,5</t>
  </si>
  <si>
    <t>89-08</t>
  </si>
  <si>
    <t>Vyplnění vnitř. dutin ocel.protlaku betonem C 8/10</t>
  </si>
  <si>
    <t>0,68+0,144+0,165</t>
  </si>
  <si>
    <t>13480915R</t>
  </si>
  <si>
    <t>Tyč ocelová válcovaná za tepla průřez: I; značka: S235JR (1.0038); h = 200 mm; b = 90 mm; s = 7,3 mm; t = 11,3 mm</t>
  </si>
  <si>
    <t>1,83040</t>
  </si>
  <si>
    <t>14215910R</t>
  </si>
  <si>
    <t>trubka bezešvá hladká kruhová 11353; svařitelnost zaručená; vnější průměr 159,0 mm; tloušťka stěny 4,5 mm</t>
  </si>
  <si>
    <t>Odkaz na mn. položky pořadí 40 : 9,00000</t>
  </si>
  <si>
    <t>14226095R</t>
  </si>
  <si>
    <t>trubka bezešvá hladká kruhová 11353; svařitelnost zaručená; vnější průměr 273,0 mm; tloušťka stěny 7,0 mm</t>
  </si>
  <si>
    <t>Odkaz na mn. položky pořadí 41 : 18,00000</t>
  </si>
  <si>
    <t>89-07</t>
  </si>
  <si>
    <t>Přípravné práce a stavební úpravy pro provedení protlaku</t>
  </si>
  <si>
    <t>89-09</t>
  </si>
  <si>
    <t>Dohled Baňské služby</t>
  </si>
  <si>
    <t>16</t>
  </si>
  <si>
    <t>89-12</t>
  </si>
  <si>
    <t>Úhelník rovnoramenný L jakost S235   80x 80x 8 mm 11375</t>
  </si>
  <si>
    <t>0,0616</t>
  </si>
  <si>
    <t>23170120R</t>
  </si>
  <si>
    <t>pěna PU; montážní, výplňová, izolační; tepelná odolnost -40 až 90 °C; přetíratelná; 0,75 l</t>
  </si>
  <si>
    <t>35441846R</t>
  </si>
  <si>
    <t>štítek označení, plast</t>
  </si>
  <si>
    <t>220061163R00</t>
  </si>
  <si>
    <t>Roztažení a položení trubky HDPE podél výkopu</t>
  </si>
  <si>
    <t>Odkaz na mn. položky pořadí 1 : 67,30000</t>
  </si>
  <si>
    <t>Odkaz na mn. položky pořadí 71 : 140,90000</t>
  </si>
  <si>
    <t>220061164R00</t>
  </si>
  <si>
    <t>Položení trubky HDPE do výkopu</t>
  </si>
  <si>
    <t>220110641R00</t>
  </si>
  <si>
    <t>Závěrečné práce ve skříni KS 1, MIS 1, BOX</t>
  </si>
  <si>
    <t>Odkaz na mn. položky pořadí 59 : 1,00000</t>
  </si>
  <si>
    <t>222170021R00</t>
  </si>
  <si>
    <t>Měření útlumu na metal.míst.sděl. kabelu</t>
  </si>
  <si>
    <t>par</t>
  </si>
  <si>
    <t>222170101R00</t>
  </si>
  <si>
    <t>Vyhotovení protokolu o měření metal. míst. kabelů</t>
  </si>
  <si>
    <t>222260311R00</t>
  </si>
  <si>
    <t>Kabel. skříň MIS do 100 párů na stěnu</t>
  </si>
  <si>
    <t xml:space="preserve"> - montáž</t>
  </si>
  <si>
    <t>Odkaz na mn. položky pořadí 73 : 1,00000</t>
  </si>
  <si>
    <t>222330191R00</t>
  </si>
  <si>
    <t>Měření jednoho úseku smyčky (mezi jednotl.prvky)</t>
  </si>
  <si>
    <t>222612222R00</t>
  </si>
  <si>
    <t>Parametrizace datového přenosu</t>
  </si>
  <si>
    <t>222619111R00</t>
  </si>
  <si>
    <t>Koordinace činností souvisejících s MaR</t>
  </si>
  <si>
    <t xml:space="preserve">hod   </t>
  </si>
  <si>
    <t>222310903R00-01</t>
  </si>
  <si>
    <t>Měření metal.kabel.reflektometr.metodou, oba směry</t>
  </si>
  <si>
    <t>M22-008</t>
  </si>
  <si>
    <t>Montáž monitorovacího systému</t>
  </si>
  <si>
    <t>M22-009</t>
  </si>
  <si>
    <t>Proměření signalizačního vodiče při dodávce potrubí</t>
  </si>
  <si>
    <t>M22-011</t>
  </si>
  <si>
    <t>Vystrojení skříně MIS včetně propojení mezi zemním kabelem a komunikačním kabelem v řešeném objektu</t>
  </si>
  <si>
    <t>Dodávka montážní opěrky a uzemňovacích LSA svorkovnic, včetně kompletace zařízení.</t>
  </si>
  <si>
    <t>M22-012</t>
  </si>
  <si>
    <t>Proměření signalizačního vodiče reflektometrem po montáži, vč. vyhotovení protokolu</t>
  </si>
  <si>
    <t>M22-013</t>
  </si>
  <si>
    <t>Propojení komunikace v instalační krabici</t>
  </si>
  <si>
    <t>M22-020</t>
  </si>
  <si>
    <t>Zaslepení sdělovacího kabelu v místě napojení na stávající teplovod</t>
  </si>
  <si>
    <t>M22-001</t>
  </si>
  <si>
    <t>Kabel sdělovací TCEKFE 7Px1</t>
  </si>
  <si>
    <t>140,9</t>
  </si>
  <si>
    <t>M22-003</t>
  </si>
  <si>
    <t>Chránička HDPE 50/40</t>
  </si>
  <si>
    <t>M22-005</t>
  </si>
  <si>
    <t>Zaslepení chráničky HDPE 50/40</t>
  </si>
  <si>
    <t>M65-010</t>
  </si>
  <si>
    <t>Plastová skříň MIS se zářezovými pásky s půchodkami na spodní straně</t>
  </si>
  <si>
    <t>421473390200R</t>
  </si>
  <si>
    <t>Svářecí dieselagregát  MEZ  DG 321</t>
  </si>
  <si>
    <t>POL6_0</t>
  </si>
  <si>
    <t>460510021RT1</t>
  </si>
  <si>
    <t>Kabelový prostup z plast.trub, DN do 10,5 cm, včetně dodávky trub DN 70</t>
  </si>
  <si>
    <t>(2*0,6)*2</t>
  </si>
  <si>
    <t>460700001R00</t>
  </si>
  <si>
    <t>Označení kabelového vedení</t>
  </si>
  <si>
    <t>460921102R00</t>
  </si>
  <si>
    <t>Zaměření a zobrazení kabel. trasy na pevný bod</t>
  </si>
  <si>
    <t>Zaměření a zobrazení kabelových tras geodetickým pracovištěm na pevný bod, zpracování výsledku měření, zhotovení knihy tras.</t>
  </si>
  <si>
    <t>2*12</t>
  </si>
  <si>
    <t>460961602R00</t>
  </si>
  <si>
    <t>Zpracování výsledku měření</t>
  </si>
  <si>
    <t>Odkaz na mn. položky pořadí 57 : 2,00000</t>
  </si>
  <si>
    <t>Odkaz na mn. položky pořadí 60 : 2,00000</t>
  </si>
  <si>
    <t>Odkaz na mn. položky pořadí 65 : 1,00000</t>
  </si>
  <si>
    <t>Odkaz na mn. položky pořadí 80 : 24,00000</t>
  </si>
  <si>
    <t>460490012R00-01</t>
  </si>
  <si>
    <t>Fólie výstražná z PVC, šířka 33 cm, ZELENÁ</t>
  </si>
  <si>
    <t>Pro nové PI teplovodní rozvody.</t>
  </si>
  <si>
    <t>2*144</t>
  </si>
  <si>
    <t>460490012R00-02</t>
  </si>
  <si>
    <t>Fólie výstražná z PVC, šířka 33 cm, ORANŽOVÁ</t>
  </si>
  <si>
    <t>(chráničky HDPE 40/33 + křížení, souběh sdělovacích kabelů s novým PI potrubím)</t>
  </si>
  <si>
    <t>460490012R00-03</t>
  </si>
  <si>
    <t>Fólie výstražná z PVC, šířka 33 cm, ČERVENÁ</t>
  </si>
  <si>
    <t>Pro silnoproudé kabely.</t>
  </si>
  <si>
    <t>(křížení, souběh silnoproudých kabelů s novým PI potrubím)</t>
  </si>
  <si>
    <t>460490012R00-04</t>
  </si>
  <si>
    <t>Fólie výstražná z PVC, šířka 33 cm, BÍLÁ</t>
  </si>
  <si>
    <t>Pro křížení, souběh stávajících vodovodních rozvodů s novým PI potrubím.</t>
  </si>
  <si>
    <t>11,5</t>
  </si>
  <si>
    <t>460490012R00-05</t>
  </si>
  <si>
    <t>Fólie výstražná z PVC, šířka 33 cm, ŽLUTÁ</t>
  </si>
  <si>
    <t>Pro křížení, souběh stávajících plynovodních rozvodů s novým PI potrubím.</t>
  </si>
  <si>
    <t>1,4</t>
  </si>
  <si>
    <t>460490012R00-06</t>
  </si>
  <si>
    <t>Fólie výstražná z PVC, šířka 33 cm, ŠEDÁ</t>
  </si>
  <si>
    <t>Pro křížení, souběh stávajících kanalizačních rozvodů s novým PI potrubím.</t>
  </si>
  <si>
    <t>31,3</t>
  </si>
  <si>
    <t>Fólie protikořenová, včetně montáže</t>
  </si>
  <si>
    <t>bal</t>
  </si>
  <si>
    <t>Materiál:	                HDPE</t>
  </si>
  <si>
    <t>Šířka:	                2 m</t>
  </si>
  <si>
    <t>Délka:                      50 m</t>
  </si>
  <si>
    <t>Tloušťka:	                1,2 mm</t>
  </si>
  <si>
    <t>Plošná hmotnost:	360 g/m2</t>
  </si>
  <si>
    <t>Barva:	                 černá</t>
  </si>
  <si>
    <t>904      R01</t>
  </si>
  <si>
    <t>Hzs-zkousky v ramci montaz.praci, Komplexni vyzkouseni</t>
  </si>
  <si>
    <t>Odkaz na mn. položky pořadí 96 : 0,10000</t>
  </si>
  <si>
    <t>Odkaz na mn. položky pořadí 92 : 0,10000</t>
  </si>
  <si>
    <t>979087391R00</t>
  </si>
  <si>
    <t xml:space="preserve">Vodorovné přemístění suti nošením k místu nakládky příplatek za každých dalších i započatých 10 m vzdálenosti suti,  </t>
  </si>
  <si>
    <t>Odkaz na mn. položky pořadí 94 : 0,10000</t>
  </si>
  <si>
    <t>VN-01</t>
  </si>
  <si>
    <t>Mimostaveništní doprava</t>
  </si>
  <si>
    <t>ON-02</t>
  </si>
  <si>
    <t>ON-01</t>
  </si>
  <si>
    <t>Průběžný a závěrečný úklid stavby</t>
  </si>
  <si>
    <t>ON-03</t>
  </si>
  <si>
    <t>ON-04</t>
  </si>
  <si>
    <t>Pro sdělovací kabely.</t>
  </si>
  <si>
    <t>00411 R</t>
  </si>
  <si>
    <t>Přípravné a průzkumné služby či práce</t>
  </si>
  <si>
    <t>Náklady na provedení průzkumů nebo doplnění stávajících průzkumů, pokud je obchodní podmínky vyžadují a tyto průzkumy nejsou v</t>
  </si>
  <si>
    <t>dostatečném rozsahu součástí projektové dokumentace. Jedná se zejména o Geologický - inženýrsko-geologický / radonový /</t>
  </si>
  <si>
    <t>hydrogeologický / pedologický průzkum, botanický a zoologický průzkum, stavební průzkum - umělecko historický / stavebně statický a</t>
  </si>
  <si>
    <t>případný průzkum výskytu nebezpečných látek - odpadu / munice / výbušnin apod.</t>
  </si>
  <si>
    <t>005111020R</t>
  </si>
  <si>
    <t>Vytyčení stavby</t>
  </si>
  <si>
    <t>005111021R</t>
  </si>
  <si>
    <t>Vytyčení inženýrských sítí</t>
  </si>
  <si>
    <t>005121 R</t>
  </si>
  <si>
    <t>Zařízení staveniště</t>
  </si>
  <si>
    <t>Veškeré náklady spojené s vybudováním, provozem a odstraněním zařízení staveniště. Vybudování zpevněných ploch pro skladování</t>
  </si>
  <si>
    <t>materiálu, doprava a osazení kontejnerů pro skladování. Sejmutí ornice, hrubá úprava terénu a zpevnění ploch pro osazení objektů</t>
  </si>
  <si>
    <t>sociálního zařízení staveniště a kanceláří stavby. Doprava a osazení mobilních buněk sociálního zařízení - umývárny, toalety, šatny.</t>
  </si>
  <si>
    <t>Doprava a osazení dočasného oplocení zařízení staveniště. Doprava a osazení kanceláří stavby a technického dozoru. Doprava a osazení</t>
  </si>
  <si>
    <t>dočasného oplocení staveniště. Zřízení vnitrostaveništního rozvodu energie do 5 kV od připojení na hlavní přívod na staveništi včetně</t>
  </si>
  <si>
    <t>rozvaděčů pro připojení přenosných zásuvkových skříní, obecné osvětlení staveniště (včetně stožárů a osvětlovacích tělesj.Zřízení</t>
  </si>
  <si>
    <t>přípojky elektrické energie a vody do vzdálenosti 1 km od obvodu staveniště. Náhradní zdroj elektrické energie. Náklady na vybavení</t>
  </si>
  <si>
    <t>objektů zařízení staveniště, ostraha staveniště, náklady na energie spotřebované dodavatelem v rámci provozu zařízení staveniště,</t>
  </si>
  <si>
    <t>náklady na potřebný úklid v prostorách zařízení staveniště, náklady na nutnou údržbu a opravy na objektech zařízení staveniště a na</t>
  </si>
  <si>
    <t>přípojkách energií.</t>
  </si>
  <si>
    <t>005121020R</t>
  </si>
  <si>
    <t xml:space="preserve">Provoz zařízení staveniště </t>
  </si>
  <si>
    <t>005121030R</t>
  </si>
  <si>
    <t>Odstranění zařízení staveniště</t>
  </si>
  <si>
    <t>005122 R</t>
  </si>
  <si>
    <t>Provozní vlivy</t>
  </si>
  <si>
    <t>005122020R</t>
  </si>
  <si>
    <t xml:space="preserve">Silniční, železniční či kolejový provoz  </t>
  </si>
  <si>
    <t>005123 R</t>
  </si>
  <si>
    <t>Územní vlivy</t>
  </si>
  <si>
    <t>Náklady na ztížené podmínky provádění tam, kde se vyskytují omezující vlivy konkrétního prostředí, které mají prokazatelný vliv na</t>
  </si>
  <si>
    <t>provádění stavebních prací, Jedná se zejména o náklady související s extrémními podmínkami místa provádění.</t>
  </si>
  <si>
    <t>005124010R</t>
  </si>
  <si>
    <t>Koordinační činnost</t>
  </si>
  <si>
    <t>Koordinace stavebních a technologických dodávek stavby.</t>
  </si>
  <si>
    <t>005241020R</t>
  </si>
  <si>
    <t xml:space="preserve">Geodetické zaměření skutečného provedení  </t>
  </si>
  <si>
    <t>v rozsahu i pro vložení věcných břemen</t>
  </si>
  <si>
    <t>VRN-VN-13</t>
  </si>
  <si>
    <t>Odvzdušnění soustavy včetně koordinace s uživatelem napojených staveb na otopnou soustavu</t>
  </si>
  <si>
    <t>005211010R</t>
  </si>
  <si>
    <t>Předání a převzetí staveniště</t>
  </si>
  <si>
    <t>005211020R</t>
  </si>
  <si>
    <t>Ochrana stávaj. inženýrských sítí na staveništi</t>
  </si>
  <si>
    <t>005231040R</t>
  </si>
  <si>
    <t>Provozní řády</t>
  </si>
  <si>
    <t>Pouze kompletace.</t>
  </si>
  <si>
    <t>004111020R1</t>
  </si>
  <si>
    <t>Provozní dokumentace včetně dokladové části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</si>
  <si>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</si>
  <si>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2 01</t>
  </si>
  <si>
    <t>Zpracování technologických postupů jednotlivých prací včetně průběžné aktualizace a odsouhlasení</t>
  </si>
  <si>
    <t>2 02</t>
  </si>
  <si>
    <t>Zpracování plánu BOZP včetně průběžné aktualizace a odsouhlasení</t>
  </si>
  <si>
    <t>2 03</t>
  </si>
  <si>
    <t>Pomocné konstrukce zajištující ochranu proti poškození objektů na inženýrských sítích, včetně veškerého příslušenstíví</t>
  </si>
  <si>
    <t>2 04</t>
  </si>
  <si>
    <t>D vystěhování a příprava řešeného prostoru k provádění stavebních úprav včetně D+M zakrytí a zabezp., stávajících konstrukcí, předmětů a prvků před znečištěním, nebo porušením v průběhu stavebních</t>
  </si>
  <si>
    <t>úprav</t>
  </si>
  <si>
    <t>2 07</t>
  </si>
  <si>
    <t>Součinnost s integrovaným záchranným systémem (IZS)</t>
  </si>
  <si>
    <t>2 10</t>
  </si>
  <si>
    <t>Zajištění pravidelného úklidu všech řešených prostor včetně navazujících komunikačních a transp., prostor</t>
  </si>
  <si>
    <t>2 12</t>
  </si>
  <si>
    <t>Zpracování plánu organizace výstavby</t>
  </si>
  <si>
    <t>2 20</t>
  </si>
  <si>
    <t>Předložení použité technologie a vzorků před konečnou montáží</t>
  </si>
  <si>
    <t>2 21</t>
  </si>
  <si>
    <t>Součinnost se správci jednotlivých inženýrských sítí a jejich dozory</t>
  </si>
  <si>
    <t>VRN-ON-06</t>
  </si>
  <si>
    <t>Pomocné konstrukce zajištující ochranu osob stavby včetně veškerého příslušenství, doplňků,, kotevních a spojovacích prvků</t>
  </si>
  <si>
    <t>VRN-ON-07</t>
  </si>
  <si>
    <t>Vymezení řešeného prostoru stavebního objektu a vymezení transportních tras stavebního materiálu</t>
  </si>
  <si>
    <t>VRN-ON-09</t>
  </si>
  <si>
    <t>Inženýrská činnost pro uvedení celého díla do užívání</t>
  </si>
  <si>
    <t>DISTEP a.s.</t>
  </si>
  <si>
    <t>Ostravská 961</t>
  </si>
  <si>
    <t xml:space="preserve">738 01 </t>
  </si>
  <si>
    <t>Frýdek-Místek</t>
  </si>
  <si>
    <t>CZ65138091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</si>
</sst>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0" fontId="18" fillId="0" borderId="0" xfId="0" applyFont="1" applyAlignment="1">
      <alignment horizontal="center" vertical="top" shrinkToFit="1"/>
    </xf>
    <xf numFmtId="165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8" fillId="0" borderId="0" xfId="0" applyNumberFormat="1" applyFont="1" applyAlignment="1">
      <alignment horizontal="left"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16" fillId="0" borderId="43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8" fillId="0" borderId="6" xfId="0" applyFont="1" applyBorder="1" applyAlignment="1">
      <alignment horizontal="left" vertical="center" wrapText="1"/>
    </xf>
    <xf numFmtId="0" fontId="0" fillId="0" borderId="0" xfId="0"/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dar04\sw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3" t="s">
        <v>39</v>
      </c>
      <c r="B2" s="193"/>
      <c r="C2" s="193"/>
      <c r="D2" s="193"/>
      <c r="E2" s="193"/>
      <c r="F2" s="193"/>
      <c r="G2" s="193"/>
    </row>
  </sheetData>
  <sheetProtection algorithmName="SHA-512" hashValue="ANTBstk+4s+jb004Rwu/JkPRRYT2qw4OphK3oZI5EbOGqDD9JEgCGFX0+UaWSV6PGAR4msAZChfqzqI7i4HBYg==" saltValue="7kif2E4833xh06NehaCfl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23"/>
  <sheetViews>
    <sheetView showGridLines="0" tabSelected="1" topLeftCell="B1" zoomScaleNormal="100" zoomScaleSheetLayoutView="75" workbookViewId="0">
      <selection activeCell="H11" sqref="H1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6" t="s">
        <v>41</v>
      </c>
      <c r="C1" s="227"/>
      <c r="D1" s="227"/>
      <c r="E1" s="227"/>
      <c r="F1" s="227"/>
      <c r="G1" s="227"/>
      <c r="H1" s="227"/>
      <c r="I1" s="227"/>
      <c r="J1" s="228"/>
    </row>
    <row r="2" spans="1:15" ht="36" customHeight="1" x14ac:dyDescent="0.2">
      <c r="A2" s="2"/>
      <c r="B2" s="76" t="s">
        <v>22</v>
      </c>
      <c r="C2" s="77"/>
      <c r="D2" s="78" t="s">
        <v>43</v>
      </c>
      <c r="E2" s="232" t="s">
        <v>44</v>
      </c>
      <c r="F2" s="233"/>
      <c r="G2" s="233"/>
      <c r="H2" s="233"/>
      <c r="I2" s="233"/>
      <c r="J2" s="234"/>
      <c r="O2" s="1"/>
    </row>
    <row r="3" spans="1:15" ht="27" hidden="1" customHeight="1" x14ac:dyDescent="0.2">
      <c r="A3" s="2"/>
      <c r="B3" s="79"/>
      <c r="C3" s="77"/>
      <c r="D3" s="80"/>
      <c r="E3" s="235"/>
      <c r="F3" s="236"/>
      <c r="G3" s="236"/>
      <c r="H3" s="236"/>
      <c r="I3" s="236"/>
      <c r="J3" s="237"/>
    </row>
    <row r="4" spans="1:15" ht="23.25" customHeight="1" x14ac:dyDescent="0.2">
      <c r="A4" s="2"/>
      <c r="B4" s="81"/>
      <c r="C4" s="82"/>
      <c r="D4" s="83"/>
      <c r="E4" s="218"/>
      <c r="F4" s="218"/>
      <c r="G4" s="218"/>
      <c r="H4" s="218"/>
      <c r="I4" s="218"/>
      <c r="J4" s="219"/>
    </row>
    <row r="5" spans="1:15" ht="24" customHeight="1" x14ac:dyDescent="0.2">
      <c r="A5" s="2"/>
      <c r="B5" s="31" t="s">
        <v>42</v>
      </c>
      <c r="C5" s="261"/>
      <c r="D5" s="222" t="s">
        <v>1722</v>
      </c>
      <c r="E5" s="223"/>
      <c r="F5" s="223"/>
      <c r="G5" s="223"/>
      <c r="H5" s="18" t="s">
        <v>40</v>
      </c>
      <c r="I5" s="264">
        <v>65138091</v>
      </c>
      <c r="J5" s="8"/>
    </row>
    <row r="6" spans="1:15" ht="15.75" customHeight="1" x14ac:dyDescent="0.2">
      <c r="A6" s="2"/>
      <c r="B6" s="28"/>
      <c r="C6" s="262"/>
      <c r="D6" s="224" t="s">
        <v>1723</v>
      </c>
      <c r="E6" s="225"/>
      <c r="F6" s="225"/>
      <c r="G6" s="225"/>
      <c r="H6" s="18" t="s">
        <v>34</v>
      </c>
      <c r="I6" s="264" t="s">
        <v>1726</v>
      </c>
      <c r="J6" s="8"/>
    </row>
    <row r="7" spans="1:15" ht="15.75" customHeight="1" x14ac:dyDescent="0.2">
      <c r="A7" s="2"/>
      <c r="B7" s="29"/>
      <c r="C7" s="263" t="s">
        <v>1724</v>
      </c>
      <c r="D7" s="260" t="s">
        <v>1725</v>
      </c>
      <c r="E7" s="260"/>
      <c r="F7" s="260"/>
      <c r="G7" s="26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9"/>
      <c r="E11" s="239"/>
      <c r="F11" s="239"/>
      <c r="G11" s="239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34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20"/>
      <c r="F13" s="221"/>
      <c r="G13" s="221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8"/>
      <c r="F15" s="238"/>
      <c r="G15" s="240"/>
      <c r="H15" s="240"/>
      <c r="I15" s="240" t="s">
        <v>29</v>
      </c>
      <c r="J15" s="241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06"/>
      <c r="F16" s="207"/>
      <c r="G16" s="206"/>
      <c r="H16" s="207"/>
      <c r="I16" s="206">
        <f>SUMIF(F72:F119,A16,I72:I119)+SUMIF(F72:F119,"PSU",I72:I119)</f>
        <v>0</v>
      </c>
      <c r="J16" s="208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06"/>
      <c r="F17" s="207"/>
      <c r="G17" s="206"/>
      <c r="H17" s="207"/>
      <c r="I17" s="206">
        <f>SUMIF(F72:F119,A17,I72:I119)</f>
        <v>0</v>
      </c>
      <c r="J17" s="208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06"/>
      <c r="F18" s="207"/>
      <c r="G18" s="206"/>
      <c r="H18" s="207"/>
      <c r="I18" s="206">
        <f>SUMIF(F72:F119,A18,I72:I119)</f>
        <v>0</v>
      </c>
      <c r="J18" s="208"/>
    </row>
    <row r="19" spans="1:10" ht="23.25" customHeight="1" x14ac:dyDescent="0.2">
      <c r="A19" s="138" t="s">
        <v>175</v>
      </c>
      <c r="B19" s="38" t="s">
        <v>27</v>
      </c>
      <c r="C19" s="62"/>
      <c r="D19" s="63"/>
      <c r="E19" s="206"/>
      <c r="F19" s="207"/>
      <c r="G19" s="206"/>
      <c r="H19" s="207"/>
      <c r="I19" s="206">
        <f>SUMIF(F72:F119,A19,I72:I119)</f>
        <v>0</v>
      </c>
      <c r="J19" s="208"/>
    </row>
    <row r="20" spans="1:10" ht="23.25" customHeight="1" x14ac:dyDescent="0.2">
      <c r="A20" s="138" t="s">
        <v>176</v>
      </c>
      <c r="B20" s="38" t="s">
        <v>28</v>
      </c>
      <c r="C20" s="62"/>
      <c r="D20" s="63"/>
      <c r="E20" s="206"/>
      <c r="F20" s="207"/>
      <c r="G20" s="206"/>
      <c r="H20" s="207"/>
      <c r="I20" s="206">
        <f>SUMIF(F72:F119,A20,I72:I119)</f>
        <v>0</v>
      </c>
      <c r="J20" s="208"/>
    </row>
    <row r="21" spans="1:10" ht="23.25" customHeight="1" x14ac:dyDescent="0.2">
      <c r="A21" s="2"/>
      <c r="B21" s="48" t="s">
        <v>29</v>
      </c>
      <c r="C21" s="64"/>
      <c r="D21" s="65"/>
      <c r="E21" s="209"/>
      <c r="F21" s="242"/>
      <c r="G21" s="209"/>
      <c r="H21" s="242"/>
      <c r="I21" s="209">
        <f>SUM(I16:J20)</f>
        <v>0</v>
      </c>
      <c r="J21" s="210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2">
        <f>A23</f>
        <v>0</v>
      </c>
      <c r="H24" s="203"/>
      <c r="I24" s="20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9">
        <f>A25</f>
        <v>0</v>
      </c>
      <c r="H26" s="230"/>
      <c r="I26" s="23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1">
        <f>CenaCelkem-(ZakladDPHSni+DPHSni+ZakladDPHZakl+DPHZakl)</f>
        <v>0</v>
      </c>
      <c r="H27" s="231"/>
      <c r="I27" s="231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23</v>
      </c>
      <c r="C28" s="112"/>
      <c r="D28" s="112"/>
      <c r="E28" s="113"/>
      <c r="F28" s="114"/>
      <c r="G28" s="212">
        <f>ZakladDPHSniVypocet+ZakladDPHZaklVypocet</f>
        <v>0</v>
      </c>
      <c r="H28" s="212"/>
      <c r="I28" s="212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35</v>
      </c>
      <c r="C29" s="116"/>
      <c r="D29" s="116"/>
      <c r="E29" s="116"/>
      <c r="F29" s="117"/>
      <c r="G29" s="211">
        <f>A27</f>
        <v>0</v>
      </c>
      <c r="H29" s="211"/>
      <c r="I29" s="211"/>
      <c r="J29" s="118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3"/>
      <c r="E34" s="214"/>
      <c r="G34" s="215"/>
      <c r="H34" s="216"/>
      <c r="I34" s="216"/>
      <c r="J34" s="25"/>
    </row>
    <row r="35" spans="1:10" ht="12.75" customHeight="1" x14ac:dyDescent="0.2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197"/>
      <c r="D39" s="197"/>
      <c r="E39" s="197"/>
      <c r="F39" s="98">
        <f>'SO01 01 Pol'!AE76+'SO01 02 Pol'!AE116+'SO01 03 Pol'!AE61+'SO01 04 Pol'!AE176+'SO01 05 Pol'!AE372+'SO01 06 Pol'!AE69+'IO01 01 Pol'!AE466+'IO01 02 Pol'!AE348+'IO01 03 Pol'!AE61</f>
        <v>0</v>
      </c>
      <c r="G39" s="99">
        <f>'SO01 01 Pol'!AF76+'SO01 02 Pol'!AF116+'SO01 03 Pol'!AF61+'SO01 04 Pol'!AF176+'SO01 05 Pol'!AF372+'SO01 06 Pol'!AF69+'IO01 01 Pol'!AF466+'IO01 02 Pol'!AF348+'IO01 03 Pol'!AF61</f>
        <v>0</v>
      </c>
      <c r="H39" s="100">
        <f t="shared" ref="H39:H52" si="1"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">
      <c r="A40" s="87">
        <v>2</v>
      </c>
      <c r="B40" s="102"/>
      <c r="C40" s="196" t="s">
        <v>46</v>
      </c>
      <c r="D40" s="196"/>
      <c r="E40" s="196"/>
      <c r="F40" s="103"/>
      <c r="G40" s="104"/>
      <c r="H40" s="104">
        <f t="shared" si="1"/>
        <v>0</v>
      </c>
      <c r="I40" s="104"/>
      <c r="J40" s="105"/>
    </row>
    <row r="41" spans="1:10" ht="25.5" customHeight="1" x14ac:dyDescent="0.2">
      <c r="A41" s="87">
        <v>2</v>
      </c>
      <c r="B41" s="102" t="s">
        <v>47</v>
      </c>
      <c r="C41" s="196" t="s">
        <v>48</v>
      </c>
      <c r="D41" s="196"/>
      <c r="E41" s="196"/>
      <c r="F41" s="103">
        <f>'SO01 01 Pol'!AE76+'SO01 02 Pol'!AE116+'SO01 03 Pol'!AE61+'SO01 04 Pol'!AE176+'SO01 05 Pol'!AE372+'SO01 06 Pol'!AE69</f>
        <v>0</v>
      </c>
      <c r="G41" s="104">
        <f>'SO01 01 Pol'!AF76+'SO01 02 Pol'!AF116+'SO01 03 Pol'!AF61+'SO01 04 Pol'!AF176+'SO01 05 Pol'!AF372+'SO01 06 Pol'!AF69</f>
        <v>0</v>
      </c>
      <c r="H41" s="104">
        <f t="shared" si="1"/>
        <v>0</v>
      </c>
      <c r="I41" s="104">
        <f t="shared" ref="I41:I47" si="2">F41+G41+H41</f>
        <v>0</v>
      </c>
      <c r="J41" s="105" t="str">
        <f t="shared" ref="J41:J47" si="3">IF(CenaCelkemVypocet=0,"",I41/CenaCelkemVypocet*100)</f>
        <v/>
      </c>
    </row>
    <row r="42" spans="1:10" ht="25.5" customHeight="1" x14ac:dyDescent="0.2">
      <c r="A42" s="87">
        <v>3</v>
      </c>
      <c r="B42" s="106" t="s">
        <v>49</v>
      </c>
      <c r="C42" s="197" t="s">
        <v>50</v>
      </c>
      <c r="D42" s="197"/>
      <c r="E42" s="197"/>
      <c r="F42" s="107">
        <f>'SO01 01 Pol'!AE76</f>
        <v>0</v>
      </c>
      <c r="G42" s="100">
        <f>'SO01 01 Pol'!AF76</f>
        <v>0</v>
      </c>
      <c r="H42" s="100">
        <f t="shared" si="1"/>
        <v>0</v>
      </c>
      <c r="I42" s="100">
        <f t="shared" si="2"/>
        <v>0</v>
      </c>
      <c r="J42" s="101" t="str">
        <f t="shared" si="3"/>
        <v/>
      </c>
    </row>
    <row r="43" spans="1:10" ht="25.5" customHeight="1" x14ac:dyDescent="0.2">
      <c r="A43" s="87">
        <v>3</v>
      </c>
      <c r="B43" s="106" t="s">
        <v>51</v>
      </c>
      <c r="C43" s="197" t="s">
        <v>52</v>
      </c>
      <c r="D43" s="197"/>
      <c r="E43" s="197"/>
      <c r="F43" s="107">
        <f>'SO01 02 Pol'!AE116</f>
        <v>0</v>
      </c>
      <c r="G43" s="100">
        <f>'SO01 02 Pol'!AF116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">
      <c r="A44" s="87">
        <v>3</v>
      </c>
      <c r="B44" s="106" t="s">
        <v>53</v>
      </c>
      <c r="C44" s="197" t="s">
        <v>54</v>
      </c>
      <c r="D44" s="197"/>
      <c r="E44" s="197"/>
      <c r="F44" s="107">
        <f>'SO01 03 Pol'!AE61</f>
        <v>0</v>
      </c>
      <c r="G44" s="100">
        <f>'SO01 03 Pol'!AF61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</row>
    <row r="45" spans="1:10" ht="25.5" customHeight="1" x14ac:dyDescent="0.2">
      <c r="A45" s="87">
        <v>3</v>
      </c>
      <c r="B45" s="106" t="s">
        <v>55</v>
      </c>
      <c r="C45" s="197" t="s">
        <v>56</v>
      </c>
      <c r="D45" s="197"/>
      <c r="E45" s="197"/>
      <c r="F45" s="107">
        <f>'SO01 04 Pol'!AE176</f>
        <v>0</v>
      </c>
      <c r="G45" s="100">
        <f>'SO01 04 Pol'!AF176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">
      <c r="A46" s="87">
        <v>3</v>
      </c>
      <c r="B46" s="106" t="s">
        <v>57</v>
      </c>
      <c r="C46" s="197" t="s">
        <v>58</v>
      </c>
      <c r="D46" s="197"/>
      <c r="E46" s="197"/>
      <c r="F46" s="107">
        <f>'SO01 05 Pol'!AE372</f>
        <v>0</v>
      </c>
      <c r="G46" s="100">
        <f>'SO01 05 Pol'!AF372</f>
        <v>0</v>
      </c>
      <c r="H46" s="100">
        <f t="shared" si="1"/>
        <v>0</v>
      </c>
      <c r="I46" s="100">
        <f t="shared" si="2"/>
        <v>0</v>
      </c>
      <c r="J46" s="101" t="str">
        <f t="shared" si="3"/>
        <v/>
      </c>
    </row>
    <row r="47" spans="1:10" ht="25.5" customHeight="1" x14ac:dyDescent="0.2">
      <c r="A47" s="87">
        <v>3</v>
      </c>
      <c r="B47" s="106" t="s">
        <v>59</v>
      </c>
      <c r="C47" s="197" t="s">
        <v>60</v>
      </c>
      <c r="D47" s="197"/>
      <c r="E47" s="197"/>
      <c r="F47" s="107">
        <f>'SO01 06 Pol'!AE69</f>
        <v>0</v>
      </c>
      <c r="G47" s="100">
        <f>'SO01 06 Pol'!AF69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 x14ac:dyDescent="0.2">
      <c r="A48" s="87">
        <v>2</v>
      </c>
      <c r="B48" s="102"/>
      <c r="C48" s="196" t="s">
        <v>61</v>
      </c>
      <c r="D48" s="196"/>
      <c r="E48" s="196"/>
      <c r="F48" s="103"/>
      <c r="G48" s="104"/>
      <c r="H48" s="104">
        <f t="shared" si="1"/>
        <v>0</v>
      </c>
      <c r="I48" s="104"/>
      <c r="J48" s="105"/>
    </row>
    <row r="49" spans="1:10" ht="25.5" customHeight="1" x14ac:dyDescent="0.2">
      <c r="A49" s="87">
        <v>2</v>
      </c>
      <c r="B49" s="102" t="s">
        <v>62</v>
      </c>
      <c r="C49" s="196" t="s">
        <v>63</v>
      </c>
      <c r="D49" s="196"/>
      <c r="E49" s="196"/>
      <c r="F49" s="103">
        <f>'IO01 01 Pol'!AE466+'IO01 02 Pol'!AE348+'IO01 03 Pol'!AE61</f>
        <v>0</v>
      </c>
      <c r="G49" s="104">
        <f>'IO01 01 Pol'!AF466+'IO01 02 Pol'!AF348+'IO01 03 Pol'!AF61</f>
        <v>0</v>
      </c>
      <c r="H49" s="104">
        <f t="shared" si="1"/>
        <v>0</v>
      </c>
      <c r="I49" s="104">
        <f>F49+G49+H49</f>
        <v>0</v>
      </c>
      <c r="J49" s="105" t="str">
        <f>IF(CenaCelkemVypocet=0,"",I49/CenaCelkemVypocet*100)</f>
        <v/>
      </c>
    </row>
    <row r="50" spans="1:10" ht="25.5" customHeight="1" x14ac:dyDescent="0.2">
      <c r="A50" s="87">
        <v>3</v>
      </c>
      <c r="B50" s="106" t="s">
        <v>49</v>
      </c>
      <c r="C50" s="197" t="s">
        <v>56</v>
      </c>
      <c r="D50" s="197"/>
      <c r="E50" s="197"/>
      <c r="F50" s="107">
        <f>'IO01 01 Pol'!AE466</f>
        <v>0</v>
      </c>
      <c r="G50" s="100">
        <f>'IO01 01 Pol'!AF466</f>
        <v>0</v>
      </c>
      <c r="H50" s="100">
        <f t="shared" si="1"/>
        <v>0</v>
      </c>
      <c r="I50" s="100">
        <f>F50+G50+H50</f>
        <v>0</v>
      </c>
      <c r="J50" s="101" t="str">
        <f>IF(CenaCelkemVypocet=0,"",I50/CenaCelkemVypocet*100)</f>
        <v/>
      </c>
    </row>
    <row r="51" spans="1:10" ht="25.5" customHeight="1" x14ac:dyDescent="0.2">
      <c r="A51" s="87">
        <v>3</v>
      </c>
      <c r="B51" s="106" t="s">
        <v>51</v>
      </c>
      <c r="C51" s="197" t="s">
        <v>58</v>
      </c>
      <c r="D51" s="197"/>
      <c r="E51" s="197"/>
      <c r="F51" s="107">
        <f>'IO01 02 Pol'!AE348</f>
        <v>0</v>
      </c>
      <c r="G51" s="100">
        <f>'IO01 02 Pol'!AF348</f>
        <v>0</v>
      </c>
      <c r="H51" s="100">
        <f t="shared" si="1"/>
        <v>0</v>
      </c>
      <c r="I51" s="100">
        <f>F51+G51+H51</f>
        <v>0</v>
      </c>
      <c r="J51" s="101" t="str">
        <f>IF(CenaCelkemVypocet=0,"",I51/CenaCelkemVypocet*100)</f>
        <v/>
      </c>
    </row>
    <row r="52" spans="1:10" ht="25.5" customHeight="1" x14ac:dyDescent="0.2">
      <c r="A52" s="87">
        <v>3</v>
      </c>
      <c r="B52" s="106" t="s">
        <v>53</v>
      </c>
      <c r="C52" s="197" t="s">
        <v>64</v>
      </c>
      <c r="D52" s="197"/>
      <c r="E52" s="197"/>
      <c r="F52" s="107">
        <f>'IO01 03 Pol'!AE61</f>
        <v>0</v>
      </c>
      <c r="G52" s="100">
        <f>'IO01 03 Pol'!AF61</f>
        <v>0</v>
      </c>
      <c r="H52" s="100">
        <f t="shared" si="1"/>
        <v>0</v>
      </c>
      <c r="I52" s="100">
        <f>F52+G52+H52</f>
        <v>0</v>
      </c>
      <c r="J52" s="101" t="str">
        <f>IF(CenaCelkemVypocet=0,"",I52/CenaCelkemVypocet*100)</f>
        <v/>
      </c>
    </row>
    <row r="53" spans="1:10" ht="25.5" customHeight="1" x14ac:dyDescent="0.2">
      <c r="A53" s="87"/>
      <c r="B53" s="198" t="s">
        <v>65</v>
      </c>
      <c r="C53" s="199"/>
      <c r="D53" s="199"/>
      <c r="E53" s="200"/>
      <c r="F53" s="108">
        <f>SUMIF(A39:A52,"=1",F39:F52)</f>
        <v>0</v>
      </c>
      <c r="G53" s="109">
        <f>SUMIF(A39:A52,"=1",G39:G52)</f>
        <v>0</v>
      </c>
      <c r="H53" s="109">
        <f>SUMIF(A39:A52,"=1",H39:H52)</f>
        <v>0</v>
      </c>
      <c r="I53" s="109">
        <f>SUMIF(A39:A52,"=1",I39:I52)</f>
        <v>0</v>
      </c>
      <c r="J53" s="110">
        <f>SUMIF(A39:A52,"=1",J39:J52)</f>
        <v>0</v>
      </c>
    </row>
    <row r="55" spans="1:10" x14ac:dyDescent="0.2">
      <c r="A55" t="s">
        <v>67</v>
      </c>
      <c r="B55" t="s">
        <v>68</v>
      </c>
    </row>
    <row r="56" spans="1:10" x14ac:dyDescent="0.2">
      <c r="A56" t="s">
        <v>69</v>
      </c>
      <c r="B56" t="s">
        <v>70</v>
      </c>
    </row>
    <row r="57" spans="1:10" x14ac:dyDescent="0.2">
      <c r="A57" t="s">
        <v>71</v>
      </c>
      <c r="B57" t="s">
        <v>72</v>
      </c>
    </row>
    <row r="58" spans="1:10" x14ac:dyDescent="0.2">
      <c r="A58" t="s">
        <v>71</v>
      </c>
      <c r="B58" t="s">
        <v>73</v>
      </c>
    </row>
    <row r="59" spans="1:10" x14ac:dyDescent="0.2">
      <c r="A59" t="s">
        <v>71</v>
      </c>
      <c r="B59" t="s">
        <v>74</v>
      </c>
    </row>
    <row r="60" spans="1:10" x14ac:dyDescent="0.2">
      <c r="A60" t="s">
        <v>69</v>
      </c>
      <c r="B60" t="s">
        <v>75</v>
      </c>
    </row>
    <row r="61" spans="1:10" x14ac:dyDescent="0.2">
      <c r="A61" t="s">
        <v>71</v>
      </c>
      <c r="B61" t="s">
        <v>76</v>
      </c>
    </row>
    <row r="62" spans="1:10" x14ac:dyDescent="0.2">
      <c r="A62" t="s">
        <v>71</v>
      </c>
      <c r="B62" t="s">
        <v>77</v>
      </c>
    </row>
    <row r="63" spans="1:10" x14ac:dyDescent="0.2">
      <c r="A63" t="s">
        <v>71</v>
      </c>
      <c r="B63" t="s">
        <v>78</v>
      </c>
    </row>
    <row r="64" spans="1:10" x14ac:dyDescent="0.2">
      <c r="A64" t="s">
        <v>71</v>
      </c>
      <c r="B64" t="s">
        <v>79</v>
      </c>
    </row>
    <row r="65" spans="1:10" x14ac:dyDescent="0.2">
      <c r="A65" t="s">
        <v>71</v>
      </c>
      <c r="B65" t="s">
        <v>80</v>
      </c>
    </row>
    <row r="66" spans="1:10" x14ac:dyDescent="0.2">
      <c r="A66" t="s">
        <v>71</v>
      </c>
      <c r="B66" t="s">
        <v>81</v>
      </c>
    </row>
    <row r="69" spans="1:10" ht="15.75" x14ac:dyDescent="0.25">
      <c r="B69" s="119" t="s">
        <v>82</v>
      </c>
    </row>
    <row r="71" spans="1:10" ht="25.5" customHeight="1" x14ac:dyDescent="0.2">
      <c r="A71" s="121"/>
      <c r="B71" s="124" t="s">
        <v>17</v>
      </c>
      <c r="C71" s="124" t="s">
        <v>5</v>
      </c>
      <c r="D71" s="125"/>
      <c r="E71" s="125"/>
      <c r="F71" s="126" t="s">
        <v>83</v>
      </c>
      <c r="G71" s="126"/>
      <c r="H71" s="126"/>
      <c r="I71" s="126" t="s">
        <v>29</v>
      </c>
      <c r="J71" s="126" t="s">
        <v>0</v>
      </c>
    </row>
    <row r="72" spans="1:10" ht="36.75" customHeight="1" x14ac:dyDescent="0.2">
      <c r="A72" s="122"/>
      <c r="B72" s="127" t="s">
        <v>84</v>
      </c>
      <c r="C72" s="194" t="s">
        <v>85</v>
      </c>
      <c r="D72" s="195"/>
      <c r="E72" s="195"/>
      <c r="F72" s="134" t="s">
        <v>24</v>
      </c>
      <c r="G72" s="135"/>
      <c r="H72" s="135"/>
      <c r="I72" s="135">
        <f>'IO01 01 Pol'!G8</f>
        <v>0</v>
      </c>
      <c r="J72" s="131" t="str">
        <f>IF(I120=0,"",I72/I120*100)</f>
        <v/>
      </c>
    </row>
    <row r="73" spans="1:10" ht="36.75" customHeight="1" x14ac:dyDescent="0.2">
      <c r="A73" s="122"/>
      <c r="B73" s="127" t="s">
        <v>86</v>
      </c>
      <c r="C73" s="194" t="s">
        <v>87</v>
      </c>
      <c r="D73" s="195"/>
      <c r="E73" s="195"/>
      <c r="F73" s="134" t="s">
        <v>24</v>
      </c>
      <c r="G73" s="135"/>
      <c r="H73" s="135"/>
      <c r="I73" s="135">
        <f>'IO01 01 Pol'!G218</f>
        <v>0</v>
      </c>
      <c r="J73" s="131" t="str">
        <f>IF(I120=0,"",I73/I120*100)</f>
        <v/>
      </c>
    </row>
    <row r="74" spans="1:10" ht="36.75" customHeight="1" x14ac:dyDescent="0.2">
      <c r="A74" s="122"/>
      <c r="B74" s="127" t="s">
        <v>88</v>
      </c>
      <c r="C74" s="194" t="s">
        <v>89</v>
      </c>
      <c r="D74" s="195"/>
      <c r="E74" s="195"/>
      <c r="F74" s="134" t="s">
        <v>24</v>
      </c>
      <c r="G74" s="135"/>
      <c r="H74" s="135"/>
      <c r="I74" s="135">
        <f>'IO01 01 Pol'!G278</f>
        <v>0</v>
      </c>
      <c r="J74" s="131" t="str">
        <f>IF(I120=0,"",I74/I120*100)</f>
        <v/>
      </c>
    </row>
    <row r="75" spans="1:10" ht="36.75" customHeight="1" x14ac:dyDescent="0.2">
      <c r="A75" s="122"/>
      <c r="B75" s="127" t="s">
        <v>90</v>
      </c>
      <c r="C75" s="194" t="s">
        <v>91</v>
      </c>
      <c r="D75" s="195"/>
      <c r="E75" s="195"/>
      <c r="F75" s="134" t="s">
        <v>24</v>
      </c>
      <c r="G75" s="135"/>
      <c r="H75" s="135"/>
      <c r="I75" s="135">
        <f>'SO01 04 Pol'!G8+'IO01 02 Pol'!G8</f>
        <v>0</v>
      </c>
      <c r="J75" s="131" t="str">
        <f>IF(I120=0,"",I75/I120*100)</f>
        <v/>
      </c>
    </row>
    <row r="76" spans="1:10" ht="36.75" customHeight="1" x14ac:dyDescent="0.2">
      <c r="A76" s="122"/>
      <c r="B76" s="127" t="s">
        <v>92</v>
      </c>
      <c r="C76" s="194" t="s">
        <v>93</v>
      </c>
      <c r="D76" s="195"/>
      <c r="E76" s="195"/>
      <c r="F76" s="134" t="s">
        <v>24</v>
      </c>
      <c r="G76" s="135"/>
      <c r="H76" s="135"/>
      <c r="I76" s="135">
        <f>'IO01 01 Pol'!G286</f>
        <v>0</v>
      </c>
      <c r="J76" s="131" t="str">
        <f>IF(I120=0,"",I76/I120*100)</f>
        <v/>
      </c>
    </row>
    <row r="77" spans="1:10" ht="36.75" customHeight="1" x14ac:dyDescent="0.2">
      <c r="A77" s="122"/>
      <c r="B77" s="127" t="s">
        <v>94</v>
      </c>
      <c r="C77" s="194" t="s">
        <v>95</v>
      </c>
      <c r="D77" s="195"/>
      <c r="E77" s="195"/>
      <c r="F77" s="134" t="s">
        <v>24</v>
      </c>
      <c r="G77" s="135"/>
      <c r="H77" s="135"/>
      <c r="I77" s="135">
        <f>'SO01 04 Pol'!G18</f>
        <v>0</v>
      </c>
      <c r="J77" s="131" t="str">
        <f>IF(I120=0,"",I77/I120*100)</f>
        <v/>
      </c>
    </row>
    <row r="78" spans="1:10" ht="36.75" customHeight="1" x14ac:dyDescent="0.2">
      <c r="A78" s="122"/>
      <c r="B78" s="127" t="s">
        <v>96</v>
      </c>
      <c r="C78" s="194" t="s">
        <v>97</v>
      </c>
      <c r="D78" s="195"/>
      <c r="E78" s="195"/>
      <c r="F78" s="134" t="s">
        <v>24</v>
      </c>
      <c r="G78" s="135"/>
      <c r="H78" s="135"/>
      <c r="I78" s="135">
        <f>'SO01 04 Pol'!G51+'IO01 01 Pol'!G329</f>
        <v>0</v>
      </c>
      <c r="J78" s="131" t="str">
        <f>IF(I120=0,"",I78/I120*100)</f>
        <v/>
      </c>
    </row>
    <row r="79" spans="1:10" ht="36.75" customHeight="1" x14ac:dyDescent="0.2">
      <c r="A79" s="122"/>
      <c r="B79" s="127" t="s">
        <v>98</v>
      </c>
      <c r="C79" s="194" t="s">
        <v>99</v>
      </c>
      <c r="D79" s="195"/>
      <c r="E79" s="195"/>
      <c r="F79" s="134" t="s">
        <v>24</v>
      </c>
      <c r="G79" s="135"/>
      <c r="H79" s="135"/>
      <c r="I79" s="135">
        <f>'SO01 04 Pol'!G56</f>
        <v>0</v>
      </c>
      <c r="J79" s="131" t="str">
        <f>IF(I120=0,"",I79/I120*100)</f>
        <v/>
      </c>
    </row>
    <row r="80" spans="1:10" ht="36.75" customHeight="1" x14ac:dyDescent="0.2">
      <c r="A80" s="122"/>
      <c r="B80" s="127" t="s">
        <v>100</v>
      </c>
      <c r="C80" s="194" t="s">
        <v>101</v>
      </c>
      <c r="D80" s="195"/>
      <c r="E80" s="195"/>
      <c r="F80" s="134" t="s">
        <v>24</v>
      </c>
      <c r="G80" s="135"/>
      <c r="H80" s="135"/>
      <c r="I80" s="135">
        <f>'SO01 04 Pol'!G67</f>
        <v>0</v>
      </c>
      <c r="J80" s="131" t="str">
        <f>IF(I120=0,"",I80/I120*100)</f>
        <v/>
      </c>
    </row>
    <row r="81" spans="1:10" ht="36.75" customHeight="1" x14ac:dyDescent="0.2">
      <c r="A81" s="122"/>
      <c r="B81" s="127" t="s">
        <v>102</v>
      </c>
      <c r="C81" s="194" t="s">
        <v>103</v>
      </c>
      <c r="D81" s="195"/>
      <c r="E81" s="195"/>
      <c r="F81" s="134" t="s">
        <v>24</v>
      </c>
      <c r="G81" s="135"/>
      <c r="H81" s="135"/>
      <c r="I81" s="135">
        <f>'IO01 02 Pol'!G14</f>
        <v>0</v>
      </c>
      <c r="J81" s="131" t="str">
        <f>IF(I120=0,"",I81/I120*100)</f>
        <v/>
      </c>
    </row>
    <row r="82" spans="1:10" ht="36.75" customHeight="1" x14ac:dyDescent="0.2">
      <c r="A82" s="122"/>
      <c r="B82" s="127" t="s">
        <v>104</v>
      </c>
      <c r="C82" s="194" t="s">
        <v>105</v>
      </c>
      <c r="D82" s="195"/>
      <c r="E82" s="195"/>
      <c r="F82" s="134" t="s">
        <v>24</v>
      </c>
      <c r="G82" s="135"/>
      <c r="H82" s="135"/>
      <c r="I82" s="135">
        <f>'IO01 02 Pol'!G17</f>
        <v>0</v>
      </c>
      <c r="J82" s="131" t="str">
        <f>IF(I120=0,"",I82/I120*100)</f>
        <v/>
      </c>
    </row>
    <row r="83" spans="1:10" ht="36.75" customHeight="1" x14ac:dyDescent="0.2">
      <c r="A83" s="122"/>
      <c r="B83" s="127" t="s">
        <v>106</v>
      </c>
      <c r="C83" s="194" t="s">
        <v>107</v>
      </c>
      <c r="D83" s="195"/>
      <c r="E83" s="195"/>
      <c r="F83" s="134" t="s">
        <v>24</v>
      </c>
      <c r="G83" s="135"/>
      <c r="H83" s="135"/>
      <c r="I83" s="135">
        <f>'IO01 01 Pol'!G339+'IO01 02 Pol'!G43</f>
        <v>0</v>
      </c>
      <c r="J83" s="131" t="str">
        <f>IF(I120=0,"",I83/I120*100)</f>
        <v/>
      </c>
    </row>
    <row r="84" spans="1:10" ht="36.75" customHeight="1" x14ac:dyDescent="0.2">
      <c r="A84" s="122"/>
      <c r="B84" s="127" t="s">
        <v>108</v>
      </c>
      <c r="C84" s="194" t="s">
        <v>109</v>
      </c>
      <c r="D84" s="195"/>
      <c r="E84" s="195"/>
      <c r="F84" s="134" t="s">
        <v>24</v>
      </c>
      <c r="G84" s="135"/>
      <c r="H84" s="135"/>
      <c r="I84" s="135">
        <f>'SO01 01 Pol'!G8+'SO01 02 Pol'!G8+'SO01 03 Pol'!G8+'SO01 04 Pol'!G70+'SO01 05 Pol'!G8+'IO01 02 Pol'!G49</f>
        <v>0</v>
      </c>
      <c r="J84" s="131" t="str">
        <f>IF(I120=0,"",I84/I120*100)</f>
        <v/>
      </c>
    </row>
    <row r="85" spans="1:10" ht="36.75" customHeight="1" x14ac:dyDescent="0.2">
      <c r="A85" s="122"/>
      <c r="B85" s="127" t="s">
        <v>110</v>
      </c>
      <c r="C85" s="194" t="s">
        <v>111</v>
      </c>
      <c r="D85" s="195"/>
      <c r="E85" s="195"/>
      <c r="F85" s="134" t="s">
        <v>24</v>
      </c>
      <c r="G85" s="135"/>
      <c r="H85" s="135"/>
      <c r="I85" s="135">
        <f>'SO01 04 Pol'!G74</f>
        <v>0</v>
      </c>
      <c r="J85" s="131" t="str">
        <f>IF(I120=0,"",I85/I120*100)</f>
        <v/>
      </c>
    </row>
    <row r="86" spans="1:10" ht="36.75" customHeight="1" x14ac:dyDescent="0.2">
      <c r="A86" s="122"/>
      <c r="B86" s="127" t="s">
        <v>112</v>
      </c>
      <c r="C86" s="194" t="s">
        <v>113</v>
      </c>
      <c r="D86" s="195"/>
      <c r="E86" s="195"/>
      <c r="F86" s="134" t="s">
        <v>24</v>
      </c>
      <c r="G86" s="135"/>
      <c r="H86" s="135"/>
      <c r="I86" s="135">
        <f>'SO01 04 Pol'!G78+'IO01 01 Pol'!G370</f>
        <v>0</v>
      </c>
      <c r="J86" s="131" t="str">
        <f>IF(I120=0,"",I86/I120*100)</f>
        <v/>
      </c>
    </row>
    <row r="87" spans="1:10" ht="36.75" customHeight="1" x14ac:dyDescent="0.2">
      <c r="A87" s="122"/>
      <c r="B87" s="127" t="s">
        <v>114</v>
      </c>
      <c r="C87" s="194" t="s">
        <v>115</v>
      </c>
      <c r="D87" s="195"/>
      <c r="E87" s="195"/>
      <c r="F87" s="134" t="s">
        <v>24</v>
      </c>
      <c r="G87" s="135"/>
      <c r="H87" s="135"/>
      <c r="I87" s="135">
        <f>'SO01 01 Pol'!G11+'SO01 02 Pol'!G11+'SO01 03 Pol'!G11+'SO01 04 Pol'!G91</f>
        <v>0</v>
      </c>
      <c r="J87" s="131" t="str">
        <f>IF(I120=0,"",I87/I120*100)</f>
        <v/>
      </c>
    </row>
    <row r="88" spans="1:10" ht="36.75" customHeight="1" x14ac:dyDescent="0.2">
      <c r="A88" s="122"/>
      <c r="B88" s="127" t="s">
        <v>116</v>
      </c>
      <c r="C88" s="194" t="s">
        <v>117</v>
      </c>
      <c r="D88" s="195"/>
      <c r="E88" s="195"/>
      <c r="F88" s="134" t="s">
        <v>24</v>
      </c>
      <c r="G88" s="135"/>
      <c r="H88" s="135"/>
      <c r="I88" s="135">
        <f>'IO01 01 Pol'!G387</f>
        <v>0</v>
      </c>
      <c r="J88" s="131" t="str">
        <f>IF(I120=0,"",I88/I120*100)</f>
        <v/>
      </c>
    </row>
    <row r="89" spans="1:10" ht="36.75" customHeight="1" x14ac:dyDescent="0.2">
      <c r="A89" s="122"/>
      <c r="B89" s="127" t="s">
        <v>118</v>
      </c>
      <c r="C89" s="194" t="s">
        <v>119</v>
      </c>
      <c r="D89" s="195"/>
      <c r="E89" s="195"/>
      <c r="F89" s="134" t="s">
        <v>24</v>
      </c>
      <c r="G89" s="135"/>
      <c r="H89" s="135"/>
      <c r="I89" s="135">
        <f>'SO01 04 Pol'!G97+'IO01 02 Pol'!G53</f>
        <v>0</v>
      </c>
      <c r="J89" s="131" t="str">
        <f>IF(I120=0,"",I89/I120*100)</f>
        <v/>
      </c>
    </row>
    <row r="90" spans="1:10" ht="36.75" customHeight="1" x14ac:dyDescent="0.2">
      <c r="A90" s="122"/>
      <c r="B90" s="127" t="s">
        <v>120</v>
      </c>
      <c r="C90" s="194" t="s">
        <v>121</v>
      </c>
      <c r="D90" s="195"/>
      <c r="E90" s="195"/>
      <c r="F90" s="134" t="s">
        <v>25</v>
      </c>
      <c r="G90" s="135"/>
      <c r="H90" s="135"/>
      <c r="I90" s="135">
        <f>'IO01 01 Pol'!G391</f>
        <v>0</v>
      </c>
      <c r="J90" s="131" t="str">
        <f>IF(I120=0,"",I90/I120*100)</f>
        <v/>
      </c>
    </row>
    <row r="91" spans="1:10" ht="36.75" customHeight="1" x14ac:dyDescent="0.2">
      <c r="A91" s="122"/>
      <c r="B91" s="127" t="s">
        <v>122</v>
      </c>
      <c r="C91" s="194" t="s">
        <v>123</v>
      </c>
      <c r="D91" s="195"/>
      <c r="E91" s="195"/>
      <c r="F91" s="134" t="s">
        <v>25</v>
      </c>
      <c r="G91" s="135"/>
      <c r="H91" s="135"/>
      <c r="I91" s="135">
        <f>'SO01 01 Pol'!G22+'SO01 02 Pol'!G32+'SO01 05 Pol'!G11+'IO01 02 Pol'!G59</f>
        <v>0</v>
      </c>
      <c r="J91" s="131" t="str">
        <f>IF(I120=0,"",I91/I120*100)</f>
        <v/>
      </c>
    </row>
    <row r="92" spans="1:10" ht="36.75" customHeight="1" x14ac:dyDescent="0.2">
      <c r="A92" s="122"/>
      <c r="B92" s="127" t="s">
        <v>124</v>
      </c>
      <c r="C92" s="194" t="s">
        <v>125</v>
      </c>
      <c r="D92" s="195"/>
      <c r="E92" s="195"/>
      <c r="F92" s="134" t="s">
        <v>25</v>
      </c>
      <c r="G92" s="135"/>
      <c r="H92" s="135"/>
      <c r="I92" s="135">
        <f>'SO01 02 Pol'!G40+'SO01 05 Pol'!G28</f>
        <v>0</v>
      </c>
      <c r="J92" s="131" t="str">
        <f>IF(I120=0,"",I92/I120*100)</f>
        <v/>
      </c>
    </row>
    <row r="93" spans="1:10" ht="36.75" customHeight="1" x14ac:dyDescent="0.2">
      <c r="A93" s="122"/>
      <c r="B93" s="127" t="s">
        <v>126</v>
      </c>
      <c r="C93" s="194" t="s">
        <v>127</v>
      </c>
      <c r="D93" s="195"/>
      <c r="E93" s="195"/>
      <c r="F93" s="134" t="s">
        <v>25</v>
      </c>
      <c r="G93" s="135"/>
      <c r="H93" s="135"/>
      <c r="I93" s="135">
        <f>'SO01 03 Pol'!G18</f>
        <v>0</v>
      </c>
      <c r="J93" s="131" t="str">
        <f>IF(I120=0,"",I93/I120*100)</f>
        <v/>
      </c>
    </row>
    <row r="94" spans="1:10" ht="36.75" customHeight="1" x14ac:dyDescent="0.2">
      <c r="A94" s="122"/>
      <c r="B94" s="127" t="s">
        <v>128</v>
      </c>
      <c r="C94" s="194" t="s">
        <v>129</v>
      </c>
      <c r="D94" s="195"/>
      <c r="E94" s="195"/>
      <c r="F94" s="134" t="s">
        <v>25</v>
      </c>
      <c r="G94" s="135"/>
      <c r="H94" s="135"/>
      <c r="I94" s="135">
        <f>'SO01 02 Pol'!G47</f>
        <v>0</v>
      </c>
      <c r="J94" s="131" t="str">
        <f>IF(I120=0,"",I94/I120*100)</f>
        <v/>
      </c>
    </row>
    <row r="95" spans="1:10" ht="36.75" customHeight="1" x14ac:dyDescent="0.2">
      <c r="A95" s="122"/>
      <c r="B95" s="127" t="s">
        <v>130</v>
      </c>
      <c r="C95" s="194" t="s">
        <v>131</v>
      </c>
      <c r="D95" s="195"/>
      <c r="E95" s="195"/>
      <c r="F95" s="134" t="s">
        <v>25</v>
      </c>
      <c r="G95" s="135"/>
      <c r="H95" s="135"/>
      <c r="I95" s="135">
        <f>'SO01 02 Pol'!G50+'SO01 04 Pol'!G100</f>
        <v>0</v>
      </c>
      <c r="J95" s="131" t="str">
        <f>IF(I120=0,"",I95/I120*100)</f>
        <v/>
      </c>
    </row>
    <row r="96" spans="1:10" ht="36.75" customHeight="1" x14ac:dyDescent="0.2">
      <c r="A96" s="122"/>
      <c r="B96" s="127" t="s">
        <v>132</v>
      </c>
      <c r="C96" s="194" t="s">
        <v>133</v>
      </c>
      <c r="D96" s="195"/>
      <c r="E96" s="195"/>
      <c r="F96" s="134" t="s">
        <v>25</v>
      </c>
      <c r="G96" s="135"/>
      <c r="H96" s="135"/>
      <c r="I96" s="135">
        <f>'SO01 01 Pol'!G27+'SO01 02 Pol'!G55</f>
        <v>0</v>
      </c>
      <c r="J96" s="131" t="str">
        <f>IF(I120=0,"",I96/I120*100)</f>
        <v/>
      </c>
    </row>
    <row r="97" spans="1:10" ht="36.75" customHeight="1" x14ac:dyDescent="0.2">
      <c r="A97" s="122"/>
      <c r="B97" s="127" t="s">
        <v>134</v>
      </c>
      <c r="C97" s="194" t="s">
        <v>135</v>
      </c>
      <c r="D97" s="195"/>
      <c r="E97" s="195"/>
      <c r="F97" s="134" t="s">
        <v>25</v>
      </c>
      <c r="G97" s="135"/>
      <c r="H97" s="135"/>
      <c r="I97" s="135">
        <f>'SO01 01 Pol'!G35+'SO01 02 Pol'!G62+'SO01 05 Pol'!G119+'IO01 01 Pol'!G405+'IO01 02 Pol'!G80</f>
        <v>0</v>
      </c>
      <c r="J97" s="131" t="str">
        <f>IF(I120=0,"",I97/I120*100)</f>
        <v/>
      </c>
    </row>
    <row r="98" spans="1:10" ht="36.75" customHeight="1" x14ac:dyDescent="0.2">
      <c r="A98" s="122"/>
      <c r="B98" s="127" t="s">
        <v>136</v>
      </c>
      <c r="C98" s="194" t="s">
        <v>137</v>
      </c>
      <c r="D98" s="195"/>
      <c r="E98" s="195"/>
      <c r="F98" s="134" t="s">
        <v>25</v>
      </c>
      <c r="G98" s="135"/>
      <c r="H98" s="135"/>
      <c r="I98" s="135">
        <f>'SO01 01 Pol'!G38+'SO01 02 Pol'!G75+'SO01 05 Pol'!G153+'IO01 02 Pol'!G83</f>
        <v>0</v>
      </c>
      <c r="J98" s="131" t="str">
        <f>IF(I120=0,"",I98/I120*100)</f>
        <v/>
      </c>
    </row>
    <row r="99" spans="1:10" ht="36.75" customHeight="1" x14ac:dyDescent="0.2">
      <c r="A99" s="122"/>
      <c r="B99" s="127" t="s">
        <v>138</v>
      </c>
      <c r="C99" s="194" t="s">
        <v>139</v>
      </c>
      <c r="D99" s="195"/>
      <c r="E99" s="195"/>
      <c r="F99" s="134" t="s">
        <v>25</v>
      </c>
      <c r="G99" s="135"/>
      <c r="H99" s="135"/>
      <c r="I99" s="135">
        <f>'SO01 01 Pol'!G47+'SO01 02 Pol'!G83+'SO01 03 Pol'!G36+'SO01 05 Pol'!G189+'IO01 02 Pol'!G104</f>
        <v>0</v>
      </c>
      <c r="J99" s="131" t="str">
        <f>IF(I120=0,"",I99/I120*100)</f>
        <v/>
      </c>
    </row>
    <row r="100" spans="1:10" ht="36.75" customHeight="1" x14ac:dyDescent="0.2">
      <c r="A100" s="122"/>
      <c r="B100" s="127" t="s">
        <v>140</v>
      </c>
      <c r="C100" s="194" t="s">
        <v>141</v>
      </c>
      <c r="D100" s="195"/>
      <c r="E100" s="195"/>
      <c r="F100" s="134" t="s">
        <v>25</v>
      </c>
      <c r="G100" s="135"/>
      <c r="H100" s="135"/>
      <c r="I100" s="135">
        <f>'SO01 04 Pol'!G108</f>
        <v>0</v>
      </c>
      <c r="J100" s="131" t="str">
        <f>IF(I120=0,"",I100/I120*100)</f>
        <v/>
      </c>
    </row>
    <row r="101" spans="1:10" ht="36.75" customHeight="1" x14ac:dyDescent="0.2">
      <c r="A101" s="122"/>
      <c r="B101" s="127" t="s">
        <v>142</v>
      </c>
      <c r="C101" s="194" t="s">
        <v>143</v>
      </c>
      <c r="D101" s="195"/>
      <c r="E101" s="195"/>
      <c r="F101" s="134" t="s">
        <v>25</v>
      </c>
      <c r="G101" s="135"/>
      <c r="H101" s="135"/>
      <c r="I101" s="135">
        <f>'SO01 04 Pol'!G118</f>
        <v>0</v>
      </c>
      <c r="J101" s="131" t="str">
        <f>IF(I120=0,"",I101/I120*100)</f>
        <v/>
      </c>
    </row>
    <row r="102" spans="1:10" ht="36.75" customHeight="1" x14ac:dyDescent="0.2">
      <c r="A102" s="122"/>
      <c r="B102" s="127" t="s">
        <v>144</v>
      </c>
      <c r="C102" s="194" t="s">
        <v>145</v>
      </c>
      <c r="D102" s="195"/>
      <c r="E102" s="195"/>
      <c r="F102" s="134" t="s">
        <v>25</v>
      </c>
      <c r="G102" s="135"/>
      <c r="H102" s="135"/>
      <c r="I102" s="135">
        <f>'SO01 03 Pol'!G39+'SO01 04 Pol'!G126+'SO01 05 Pol'!G276+'IO01 02 Pol'!G117</f>
        <v>0</v>
      </c>
      <c r="J102" s="131" t="str">
        <f>IF(I120=0,"",I102/I120*100)</f>
        <v/>
      </c>
    </row>
    <row r="103" spans="1:10" ht="36.75" customHeight="1" x14ac:dyDescent="0.2">
      <c r="A103" s="122"/>
      <c r="B103" s="127" t="s">
        <v>146</v>
      </c>
      <c r="C103" s="194" t="s">
        <v>147</v>
      </c>
      <c r="D103" s="195"/>
      <c r="E103" s="195"/>
      <c r="F103" s="134" t="s">
        <v>25</v>
      </c>
      <c r="G103" s="135"/>
      <c r="H103" s="135"/>
      <c r="I103" s="135">
        <f>'SO01 04 Pol'!G131</f>
        <v>0</v>
      </c>
      <c r="J103" s="131" t="str">
        <f>IF(I120=0,"",I103/I120*100)</f>
        <v/>
      </c>
    </row>
    <row r="104" spans="1:10" ht="36.75" customHeight="1" x14ac:dyDescent="0.2">
      <c r="A104" s="122"/>
      <c r="B104" s="127" t="s">
        <v>148</v>
      </c>
      <c r="C104" s="194" t="s">
        <v>149</v>
      </c>
      <c r="D104" s="195"/>
      <c r="E104" s="195"/>
      <c r="F104" s="134" t="s">
        <v>25</v>
      </c>
      <c r="G104" s="135"/>
      <c r="H104" s="135"/>
      <c r="I104" s="135">
        <f>'SO01 05 Pol'!G288</f>
        <v>0</v>
      </c>
      <c r="J104" s="131" t="str">
        <f>IF(I120=0,"",I104/I120*100)</f>
        <v/>
      </c>
    </row>
    <row r="105" spans="1:10" ht="36.75" customHeight="1" x14ac:dyDescent="0.2">
      <c r="A105" s="122"/>
      <c r="B105" s="127" t="s">
        <v>150</v>
      </c>
      <c r="C105" s="194" t="s">
        <v>151</v>
      </c>
      <c r="D105" s="195"/>
      <c r="E105" s="195"/>
      <c r="F105" s="134" t="s">
        <v>26</v>
      </c>
      <c r="G105" s="135"/>
      <c r="H105" s="135"/>
      <c r="I105" s="135">
        <f>'IO01 02 Pol'!G128</f>
        <v>0</v>
      </c>
      <c r="J105" s="131" t="str">
        <f>IF(I120=0,"",I105/I120*100)</f>
        <v/>
      </c>
    </row>
    <row r="106" spans="1:10" ht="36.75" customHeight="1" x14ac:dyDescent="0.2">
      <c r="A106" s="122"/>
      <c r="B106" s="127" t="s">
        <v>152</v>
      </c>
      <c r="C106" s="194" t="s">
        <v>153</v>
      </c>
      <c r="D106" s="195"/>
      <c r="E106" s="195"/>
      <c r="F106" s="134" t="s">
        <v>26</v>
      </c>
      <c r="G106" s="135"/>
      <c r="H106" s="135"/>
      <c r="I106" s="135">
        <f>'IO01 02 Pol'!G195</f>
        <v>0</v>
      </c>
      <c r="J106" s="131" t="str">
        <f>IF(I120=0,"",I106/I120*100)</f>
        <v/>
      </c>
    </row>
    <row r="107" spans="1:10" ht="36.75" customHeight="1" x14ac:dyDescent="0.2">
      <c r="A107" s="122"/>
      <c r="B107" s="127" t="s">
        <v>154</v>
      </c>
      <c r="C107" s="194" t="s">
        <v>155</v>
      </c>
      <c r="D107" s="195"/>
      <c r="E107" s="195"/>
      <c r="F107" s="134" t="s">
        <v>26</v>
      </c>
      <c r="G107" s="135"/>
      <c r="H107" s="135"/>
      <c r="I107" s="135">
        <f>'IO01 01 Pol'!G408+'IO01 02 Pol'!G200</f>
        <v>0</v>
      </c>
      <c r="J107" s="131" t="str">
        <f>IF(I120=0,"",I107/I120*100)</f>
        <v/>
      </c>
    </row>
    <row r="108" spans="1:10" ht="36.75" customHeight="1" x14ac:dyDescent="0.2">
      <c r="A108" s="122"/>
      <c r="B108" s="127" t="s">
        <v>156</v>
      </c>
      <c r="C108" s="194" t="s">
        <v>151</v>
      </c>
      <c r="D108" s="195"/>
      <c r="E108" s="195"/>
      <c r="F108" s="134" t="s">
        <v>26</v>
      </c>
      <c r="G108" s="135"/>
      <c r="H108" s="135"/>
      <c r="I108" s="135">
        <f>'SO01 05 Pol'!G313+'IO01 02 Pol'!G248</f>
        <v>0</v>
      </c>
      <c r="J108" s="131" t="str">
        <f>IF(I120=0,"",I108/I120*100)</f>
        <v/>
      </c>
    </row>
    <row r="109" spans="1:10" ht="36.75" customHeight="1" x14ac:dyDescent="0.2">
      <c r="A109" s="122"/>
      <c r="B109" s="127" t="s">
        <v>157</v>
      </c>
      <c r="C109" s="194" t="s">
        <v>158</v>
      </c>
      <c r="D109" s="195"/>
      <c r="E109" s="195"/>
      <c r="F109" s="134" t="s">
        <v>26</v>
      </c>
      <c r="G109" s="135"/>
      <c r="H109" s="135"/>
      <c r="I109" s="135">
        <f>'IO01 01 Pol'!G415+'IO01 02 Pol'!G262</f>
        <v>0</v>
      </c>
      <c r="J109" s="131" t="str">
        <f>IF(I120=0,"",I109/I120*100)</f>
        <v/>
      </c>
    </row>
    <row r="110" spans="1:10" ht="36.75" customHeight="1" x14ac:dyDescent="0.2">
      <c r="A110" s="122"/>
      <c r="B110" s="127" t="s">
        <v>159</v>
      </c>
      <c r="C110" s="194" t="s">
        <v>160</v>
      </c>
      <c r="D110" s="195"/>
      <c r="E110" s="195"/>
      <c r="F110" s="134" t="s">
        <v>26</v>
      </c>
      <c r="G110" s="135"/>
      <c r="H110" s="135"/>
      <c r="I110" s="135">
        <f>'IO01 02 Pol'!G305</f>
        <v>0</v>
      </c>
      <c r="J110" s="131" t="str">
        <f>IF(I120=0,"",I110/I120*100)</f>
        <v/>
      </c>
    </row>
    <row r="111" spans="1:10" ht="36.75" customHeight="1" x14ac:dyDescent="0.2">
      <c r="A111" s="122"/>
      <c r="B111" s="127" t="s">
        <v>161</v>
      </c>
      <c r="C111" s="194" t="s">
        <v>162</v>
      </c>
      <c r="D111" s="195"/>
      <c r="E111" s="195"/>
      <c r="F111" s="134" t="s">
        <v>26</v>
      </c>
      <c r="G111" s="135"/>
      <c r="H111" s="135"/>
      <c r="I111" s="135">
        <f>'SO01 06 Pol'!G8</f>
        <v>0</v>
      </c>
      <c r="J111" s="131" t="str">
        <f>IF(I120=0,"",I111/I120*100)</f>
        <v/>
      </c>
    </row>
    <row r="112" spans="1:10" ht="36.75" customHeight="1" x14ac:dyDescent="0.2">
      <c r="A112" s="122"/>
      <c r="B112" s="127" t="s">
        <v>163</v>
      </c>
      <c r="C112" s="194" t="s">
        <v>164</v>
      </c>
      <c r="D112" s="195"/>
      <c r="E112" s="195"/>
      <c r="F112" s="134" t="s">
        <v>26</v>
      </c>
      <c r="G112" s="135"/>
      <c r="H112" s="135"/>
      <c r="I112" s="135">
        <f>'SO01 06 Pol'!G27</f>
        <v>0</v>
      </c>
      <c r="J112" s="131" t="str">
        <f>IF(I120=0,"",I112/I120*100)</f>
        <v/>
      </c>
    </row>
    <row r="113" spans="1:10" ht="36.75" customHeight="1" x14ac:dyDescent="0.2">
      <c r="A113" s="122"/>
      <c r="B113" s="127" t="s">
        <v>165</v>
      </c>
      <c r="C113" s="194" t="s">
        <v>166</v>
      </c>
      <c r="D113" s="195"/>
      <c r="E113" s="195"/>
      <c r="F113" s="134" t="s">
        <v>26</v>
      </c>
      <c r="G113" s="135"/>
      <c r="H113" s="135"/>
      <c r="I113" s="135">
        <f>'SO01 06 Pol'!G30</f>
        <v>0</v>
      </c>
      <c r="J113" s="131" t="str">
        <f>IF(I120=0,"",I113/I120*100)</f>
        <v/>
      </c>
    </row>
    <row r="114" spans="1:10" ht="36.75" customHeight="1" x14ac:dyDescent="0.2">
      <c r="A114" s="122"/>
      <c r="B114" s="127" t="s">
        <v>167</v>
      </c>
      <c r="C114" s="194" t="s">
        <v>168</v>
      </c>
      <c r="D114" s="195"/>
      <c r="E114" s="195"/>
      <c r="F114" s="134" t="s">
        <v>26</v>
      </c>
      <c r="G114" s="135"/>
      <c r="H114" s="135"/>
      <c r="I114" s="135">
        <f>'SO01 06 Pol'!G48</f>
        <v>0</v>
      </c>
      <c r="J114" s="131" t="str">
        <f>IF(I120=0,"",I114/I120*100)</f>
        <v/>
      </c>
    </row>
    <row r="115" spans="1:10" ht="36.75" customHeight="1" x14ac:dyDescent="0.2">
      <c r="A115" s="122"/>
      <c r="B115" s="127" t="s">
        <v>169</v>
      </c>
      <c r="C115" s="194" t="s">
        <v>170</v>
      </c>
      <c r="D115" s="195"/>
      <c r="E115" s="195"/>
      <c r="F115" s="134" t="s">
        <v>26</v>
      </c>
      <c r="G115" s="135"/>
      <c r="H115" s="135"/>
      <c r="I115" s="135">
        <f>'SO01 06 Pol'!G43</f>
        <v>0</v>
      </c>
      <c r="J115" s="131" t="str">
        <f>IF(I120=0,"",I115/I120*100)</f>
        <v/>
      </c>
    </row>
    <row r="116" spans="1:10" ht="36.75" customHeight="1" x14ac:dyDescent="0.2">
      <c r="A116" s="122"/>
      <c r="B116" s="127" t="s">
        <v>171</v>
      </c>
      <c r="C116" s="194" t="s">
        <v>172</v>
      </c>
      <c r="D116" s="195"/>
      <c r="E116" s="195"/>
      <c r="F116" s="134" t="s">
        <v>26</v>
      </c>
      <c r="G116" s="135"/>
      <c r="H116" s="135"/>
      <c r="I116" s="135">
        <f>'SO01 06 Pol'!G23</f>
        <v>0</v>
      </c>
      <c r="J116" s="131" t="str">
        <f>IF(I120=0,"",I116/I120*100)</f>
        <v/>
      </c>
    </row>
    <row r="117" spans="1:10" ht="36.75" customHeight="1" x14ac:dyDescent="0.2">
      <c r="A117" s="122"/>
      <c r="B117" s="127" t="s">
        <v>173</v>
      </c>
      <c r="C117" s="194" t="s">
        <v>115</v>
      </c>
      <c r="D117" s="195"/>
      <c r="E117" s="195"/>
      <c r="F117" s="134" t="s">
        <v>174</v>
      </c>
      <c r="G117" s="135"/>
      <c r="H117" s="135"/>
      <c r="I117" s="135">
        <f>'SO01 01 Pol'!G50+'SO01 02 Pol'!G88+'SO01 03 Pol'!G44+'SO01 04 Pol'!G149+'SO01 05 Pol'!G341+'IO01 01 Pol'!G427+'IO01 02 Pol'!G308</f>
        <v>0</v>
      </c>
      <c r="J117" s="131" t="str">
        <f>IF(I120=0,"",I117/I120*100)</f>
        <v/>
      </c>
    </row>
    <row r="118" spans="1:10" ht="36.75" customHeight="1" x14ac:dyDescent="0.2">
      <c r="A118" s="122"/>
      <c r="B118" s="127" t="s">
        <v>175</v>
      </c>
      <c r="C118" s="194" t="s">
        <v>27</v>
      </c>
      <c r="D118" s="195"/>
      <c r="E118" s="195"/>
      <c r="F118" s="134" t="s">
        <v>175</v>
      </c>
      <c r="G118" s="135"/>
      <c r="H118" s="135"/>
      <c r="I118" s="135">
        <f>'IO01 02 Pol'!G327+'IO01 03 Pol'!G8</f>
        <v>0</v>
      </c>
      <c r="J118" s="131" t="str">
        <f>IF(I120=0,"",I118/I120*100)</f>
        <v/>
      </c>
    </row>
    <row r="119" spans="1:10" ht="36.75" customHeight="1" x14ac:dyDescent="0.2">
      <c r="A119" s="122"/>
      <c r="B119" s="127" t="s">
        <v>176</v>
      </c>
      <c r="C119" s="194" t="s">
        <v>28</v>
      </c>
      <c r="D119" s="195"/>
      <c r="E119" s="195"/>
      <c r="F119" s="134" t="s">
        <v>176</v>
      </c>
      <c r="G119" s="135"/>
      <c r="H119" s="135"/>
      <c r="I119" s="135">
        <f>'SO01 04 Pol'!G173+'SO01 05 Pol'!G358+'IO01 02 Pol'!G334+'IO01 03 Pol'!G39</f>
        <v>0</v>
      </c>
      <c r="J119" s="131" t="str">
        <f>IF(I120=0,"",I119/I120*100)</f>
        <v/>
      </c>
    </row>
    <row r="120" spans="1:10" ht="25.5" customHeight="1" x14ac:dyDescent="0.2">
      <c r="A120" s="123"/>
      <c r="B120" s="128" t="s">
        <v>1</v>
      </c>
      <c r="C120" s="129"/>
      <c r="D120" s="130"/>
      <c r="E120" s="130"/>
      <c r="F120" s="136"/>
      <c r="G120" s="137"/>
      <c r="H120" s="137"/>
      <c r="I120" s="137">
        <f>SUM(I72:I119)</f>
        <v>0</v>
      </c>
      <c r="J120" s="132">
        <f>SUM(J72:J119)</f>
        <v>0</v>
      </c>
    </row>
    <row r="121" spans="1:10" x14ac:dyDescent="0.2">
      <c r="F121" s="86"/>
      <c r="G121" s="86"/>
      <c r="H121" s="86"/>
      <c r="I121" s="86"/>
      <c r="J121" s="133"/>
    </row>
    <row r="122" spans="1:10" x14ac:dyDescent="0.2">
      <c r="F122" s="86"/>
      <c r="G122" s="86"/>
      <c r="H122" s="86"/>
      <c r="I122" s="86"/>
      <c r="J122" s="133"/>
    </row>
    <row r="123" spans="1:10" x14ac:dyDescent="0.2">
      <c r="F123" s="86"/>
      <c r="G123" s="86"/>
      <c r="H123" s="86"/>
      <c r="I123" s="86"/>
      <c r="J123" s="133"/>
    </row>
  </sheetData>
  <sheetProtection algorithmName="SHA-512" hashValue="PkLGm1Z5t14DuDkJ7kl/W0+gKmpFGH9eooVuiDJwMieEHsjoJl1yQiKaoPIyd5PRpgD03UB5vixyjX6oF8i5XQ==" saltValue="4Gw1SD48xTBg06qKK2pBk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D5:G5"/>
    <mergeCell ref="D6:G6"/>
    <mergeCell ref="D7:G7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72:E72"/>
    <mergeCell ref="C73:E73"/>
    <mergeCell ref="C74:E74"/>
    <mergeCell ref="C75:E75"/>
    <mergeCell ref="C76:E76"/>
    <mergeCell ref="C49:E49"/>
    <mergeCell ref="C50:E50"/>
    <mergeCell ref="C51:E51"/>
    <mergeCell ref="C52:E52"/>
    <mergeCell ref="B53:E53"/>
    <mergeCell ref="C82:E82"/>
    <mergeCell ref="C83:E83"/>
    <mergeCell ref="C84:E84"/>
    <mergeCell ref="C85:E85"/>
    <mergeCell ref="C86:E86"/>
    <mergeCell ref="C77:E77"/>
    <mergeCell ref="C78:E78"/>
    <mergeCell ref="C79:E79"/>
    <mergeCell ref="C80:E80"/>
    <mergeCell ref="C81:E81"/>
    <mergeCell ref="C92:E92"/>
    <mergeCell ref="C93:E93"/>
    <mergeCell ref="C94:E94"/>
    <mergeCell ref="C95:E95"/>
    <mergeCell ref="C96:E96"/>
    <mergeCell ref="C87:E87"/>
    <mergeCell ref="C88:E88"/>
    <mergeCell ref="C89:E89"/>
    <mergeCell ref="C90:E90"/>
    <mergeCell ref="C91:E91"/>
    <mergeCell ref="C102:E102"/>
    <mergeCell ref="C103:E103"/>
    <mergeCell ref="C104:E104"/>
    <mergeCell ref="C105:E105"/>
    <mergeCell ref="C106:E106"/>
    <mergeCell ref="C97:E97"/>
    <mergeCell ref="C98:E98"/>
    <mergeCell ref="C99:E99"/>
    <mergeCell ref="C100:E100"/>
    <mergeCell ref="C101:E101"/>
    <mergeCell ref="C117:E117"/>
    <mergeCell ref="C118:E118"/>
    <mergeCell ref="C119:E119"/>
    <mergeCell ref="C112:E112"/>
    <mergeCell ref="C113:E113"/>
    <mergeCell ref="C114:E114"/>
    <mergeCell ref="C115:E115"/>
    <mergeCell ref="C116:E116"/>
    <mergeCell ref="C107:E107"/>
    <mergeCell ref="C108:E108"/>
    <mergeCell ref="C109:E109"/>
    <mergeCell ref="C110:E110"/>
    <mergeCell ref="C111:E11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3" t="s">
        <v>6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50" t="s">
        <v>7</v>
      </c>
      <c r="B2" s="49"/>
      <c r="C2" s="245"/>
      <c r="D2" s="245"/>
      <c r="E2" s="245"/>
      <c r="F2" s="245"/>
      <c r="G2" s="246"/>
    </row>
    <row r="3" spans="1:7" ht="24.95" customHeight="1" x14ac:dyDescent="0.2">
      <c r="A3" s="50" t="s">
        <v>8</v>
      </c>
      <c r="B3" s="49"/>
      <c r="C3" s="245"/>
      <c r="D3" s="245"/>
      <c r="E3" s="245"/>
      <c r="F3" s="245"/>
      <c r="G3" s="246"/>
    </row>
    <row r="4" spans="1:7" ht="24.95" customHeight="1" x14ac:dyDescent="0.2">
      <c r="A4" s="50" t="s">
        <v>9</v>
      </c>
      <c r="B4" s="49"/>
      <c r="C4" s="245"/>
      <c r="D4" s="245"/>
      <c r="E4" s="245"/>
      <c r="F4" s="245"/>
      <c r="G4" s="246"/>
    </row>
    <row r="5" spans="1:7" x14ac:dyDescent="0.2">
      <c r="B5" s="4"/>
      <c r="C5" s="5"/>
      <c r="D5" s="6"/>
    </row>
  </sheetData>
  <sheetProtection algorithmName="SHA-512" hashValue="GDVHmuhyzWJ7q6J5uo/MFgM9lNwCaHXndR0EvkE8fbq+TxqqJwAOHDpmdPmAM6LQ6MzoG2r1YdxOP9npTCgmfQ==" saltValue="BaRZKABGCXRLxrWOjIifA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0337-48DE-4A69-A0C3-1AFAEA56965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177</v>
      </c>
      <c r="B1" s="253"/>
      <c r="C1" s="253"/>
      <c r="D1" s="253"/>
      <c r="E1" s="253"/>
      <c r="F1" s="253"/>
      <c r="G1" s="253"/>
      <c r="AG1" t="s">
        <v>178</v>
      </c>
    </row>
    <row r="2" spans="1:60" ht="24.95" customHeight="1" x14ac:dyDescent="0.2">
      <c r="A2" s="50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179</v>
      </c>
    </row>
    <row r="3" spans="1:60" ht="24.95" customHeight="1" x14ac:dyDescent="0.2">
      <c r="A3" s="50" t="s">
        <v>8</v>
      </c>
      <c r="B3" s="49" t="s">
        <v>47</v>
      </c>
      <c r="C3" s="254" t="s">
        <v>48</v>
      </c>
      <c r="D3" s="255"/>
      <c r="E3" s="255"/>
      <c r="F3" s="255"/>
      <c r="G3" s="256"/>
      <c r="AC3" s="120" t="s">
        <v>179</v>
      </c>
      <c r="AG3" t="s">
        <v>180</v>
      </c>
    </row>
    <row r="4" spans="1:60" ht="24.95" customHeight="1" x14ac:dyDescent="0.2">
      <c r="A4" s="139" t="s">
        <v>9</v>
      </c>
      <c r="B4" s="140" t="s">
        <v>49</v>
      </c>
      <c r="C4" s="257" t="s">
        <v>50</v>
      </c>
      <c r="D4" s="258"/>
      <c r="E4" s="258"/>
      <c r="F4" s="258"/>
      <c r="G4" s="259"/>
      <c r="AG4" t="s">
        <v>181</v>
      </c>
    </row>
    <row r="5" spans="1:60" x14ac:dyDescent="0.2">
      <c r="D5" s="10"/>
    </row>
    <row r="6" spans="1:60" ht="38.25" x14ac:dyDescent="0.2">
      <c r="A6" s="142" t="s">
        <v>182</v>
      </c>
      <c r="B6" s="144" t="s">
        <v>183</v>
      </c>
      <c r="C6" s="144" t="s">
        <v>184</v>
      </c>
      <c r="D6" s="143" t="s">
        <v>185</v>
      </c>
      <c r="E6" s="142" t="s">
        <v>186</v>
      </c>
      <c r="F6" s="141" t="s">
        <v>187</v>
      </c>
      <c r="G6" s="142" t="s">
        <v>29</v>
      </c>
      <c r="H6" s="145" t="s">
        <v>30</v>
      </c>
      <c r="I6" s="145" t="s">
        <v>188</v>
      </c>
      <c r="J6" s="145" t="s">
        <v>31</v>
      </c>
      <c r="K6" s="145" t="s">
        <v>189</v>
      </c>
      <c r="L6" s="145" t="s">
        <v>190</v>
      </c>
      <c r="M6" s="145" t="s">
        <v>191</v>
      </c>
      <c r="N6" s="145" t="s">
        <v>192</v>
      </c>
      <c r="O6" s="145" t="s">
        <v>193</v>
      </c>
      <c r="P6" s="145" t="s">
        <v>194</v>
      </c>
      <c r="Q6" s="145" t="s">
        <v>195</v>
      </c>
      <c r="R6" s="145" t="s">
        <v>196</v>
      </c>
      <c r="S6" s="145" t="s">
        <v>197</v>
      </c>
      <c r="T6" s="145" t="s">
        <v>198</v>
      </c>
      <c r="U6" s="145" t="s">
        <v>199</v>
      </c>
      <c r="V6" s="145" t="s">
        <v>200</v>
      </c>
      <c r="W6" s="145" t="s">
        <v>201</v>
      </c>
      <c r="X6" s="145" t="s">
        <v>202</v>
      </c>
      <c r="Y6" s="145" t="s">
        <v>203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3" t="s">
        <v>204</v>
      </c>
      <c r="B8" s="164" t="s">
        <v>108</v>
      </c>
      <c r="C8" s="178" t="s">
        <v>109</v>
      </c>
      <c r="D8" s="165"/>
      <c r="E8" s="166"/>
      <c r="F8" s="167"/>
      <c r="G8" s="167">
        <f>SUMIF(AG9:AG10,"&lt;&gt;NOR",G9:G10)</f>
        <v>0</v>
      </c>
      <c r="H8" s="167"/>
      <c r="I8" s="167">
        <f>SUM(I9:I10)</f>
        <v>0</v>
      </c>
      <c r="J8" s="167"/>
      <c r="K8" s="167">
        <f>SUM(K9:K10)</f>
        <v>0</v>
      </c>
      <c r="L8" s="167"/>
      <c r="M8" s="167">
        <f>SUM(M9:M10)</f>
        <v>0</v>
      </c>
      <c r="N8" s="166"/>
      <c r="O8" s="166">
        <f>SUM(O9:O10)</f>
        <v>0.03</v>
      </c>
      <c r="P8" s="166"/>
      <c r="Q8" s="166">
        <f>SUM(Q9:Q10)</f>
        <v>0</v>
      </c>
      <c r="R8" s="167"/>
      <c r="S8" s="167"/>
      <c r="T8" s="168"/>
      <c r="U8" s="162"/>
      <c r="V8" s="162">
        <f>SUM(V9:V10)</f>
        <v>1.3</v>
      </c>
      <c r="W8" s="162"/>
      <c r="X8" s="162"/>
      <c r="Y8" s="162"/>
      <c r="AG8" t="s">
        <v>205</v>
      </c>
    </row>
    <row r="9" spans="1:60" outlineLevel="1" x14ac:dyDescent="0.2">
      <c r="A9" s="170">
        <v>1</v>
      </c>
      <c r="B9" s="171" t="s">
        <v>206</v>
      </c>
      <c r="C9" s="179" t="s">
        <v>207</v>
      </c>
      <c r="D9" s="172" t="s">
        <v>208</v>
      </c>
      <c r="E9" s="173">
        <v>5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5.9199999999999999E-3</v>
      </c>
      <c r="O9" s="173">
        <f>ROUND(E9*N9,2)</f>
        <v>0.03</v>
      </c>
      <c r="P9" s="173">
        <v>0</v>
      </c>
      <c r="Q9" s="173">
        <f>ROUND(E9*P9,2)</f>
        <v>0</v>
      </c>
      <c r="R9" s="175" t="s">
        <v>209</v>
      </c>
      <c r="S9" s="175" t="s">
        <v>210</v>
      </c>
      <c r="T9" s="176" t="s">
        <v>211</v>
      </c>
      <c r="U9" s="156">
        <v>0.26</v>
      </c>
      <c r="V9" s="156">
        <f>ROUND(E9*U9,2)</f>
        <v>1.3</v>
      </c>
      <c r="W9" s="156"/>
      <c r="X9" s="156" t="s">
        <v>212</v>
      </c>
      <c r="Y9" s="156" t="s">
        <v>213</v>
      </c>
      <c r="Z9" s="146"/>
      <c r="AA9" s="146"/>
      <c r="AB9" s="146"/>
      <c r="AC9" s="146"/>
      <c r="AD9" s="146"/>
      <c r="AE9" s="146"/>
      <c r="AF9" s="146"/>
      <c r="AG9" s="146" t="s">
        <v>214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80" t="s">
        <v>92</v>
      </c>
      <c r="D10" s="157"/>
      <c r="E10" s="158">
        <v>5</v>
      </c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215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x14ac:dyDescent="0.2">
      <c r="A11" s="163" t="s">
        <v>204</v>
      </c>
      <c r="B11" s="164" t="s">
        <v>114</v>
      </c>
      <c r="C11" s="178" t="s">
        <v>115</v>
      </c>
      <c r="D11" s="165"/>
      <c r="E11" s="166"/>
      <c r="F11" s="167"/>
      <c r="G11" s="167">
        <f>SUMIF(AG12:AG21,"&lt;&gt;NOR",G12:G21)</f>
        <v>0</v>
      </c>
      <c r="H11" s="167"/>
      <c r="I11" s="167">
        <f>SUM(I12:I21)</f>
        <v>0</v>
      </c>
      <c r="J11" s="167"/>
      <c r="K11" s="167">
        <f>SUM(K12:K21)</f>
        <v>0</v>
      </c>
      <c r="L11" s="167"/>
      <c r="M11" s="167">
        <f>SUM(M12:M21)</f>
        <v>0</v>
      </c>
      <c r="N11" s="166"/>
      <c r="O11" s="166">
        <f>SUM(O12:O21)</f>
        <v>0</v>
      </c>
      <c r="P11" s="166"/>
      <c r="Q11" s="166">
        <f>SUM(Q12:Q21)</f>
        <v>0</v>
      </c>
      <c r="R11" s="167"/>
      <c r="S11" s="167"/>
      <c r="T11" s="168"/>
      <c r="U11" s="162"/>
      <c r="V11" s="162">
        <f>SUM(V12:V21)</f>
        <v>0</v>
      </c>
      <c r="W11" s="162"/>
      <c r="X11" s="162"/>
      <c r="Y11" s="162"/>
      <c r="AG11" t="s">
        <v>205</v>
      </c>
    </row>
    <row r="12" spans="1:60" outlineLevel="1" x14ac:dyDescent="0.2">
      <c r="A12" s="170">
        <v>2</v>
      </c>
      <c r="B12" s="171" t="s">
        <v>216</v>
      </c>
      <c r="C12" s="179" t="s">
        <v>217</v>
      </c>
      <c r="D12" s="172" t="s">
        <v>218</v>
      </c>
      <c r="E12" s="173">
        <v>0.55889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5" t="s">
        <v>219</v>
      </c>
      <c r="S12" s="175" t="s">
        <v>210</v>
      </c>
      <c r="T12" s="176" t="s">
        <v>211</v>
      </c>
      <c r="U12" s="156">
        <v>0</v>
      </c>
      <c r="V12" s="156">
        <f>ROUND(E12*U12,2)</f>
        <v>0</v>
      </c>
      <c r="W12" s="156"/>
      <c r="X12" s="156" t="s">
        <v>212</v>
      </c>
      <c r="Y12" s="156" t="s">
        <v>213</v>
      </c>
      <c r="Z12" s="146"/>
      <c r="AA12" s="146"/>
      <c r="AB12" s="146"/>
      <c r="AC12" s="146"/>
      <c r="AD12" s="146"/>
      <c r="AE12" s="146"/>
      <c r="AF12" s="146"/>
      <c r="AG12" s="146" t="s">
        <v>214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22.5" outlineLevel="2" x14ac:dyDescent="0.2">
      <c r="A13" s="153"/>
      <c r="B13" s="154"/>
      <c r="C13" s="247" t="s">
        <v>220</v>
      </c>
      <c r="D13" s="248"/>
      <c r="E13" s="248"/>
      <c r="F13" s="248"/>
      <c r="G13" s="248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221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77" t="str">
        <f>C13</f>
        <v>Pro vyjádření výnosu ve prospěch zhotovitele je nutné jednotkovou cenu uvést se záporným znaménkem. (Získaná částka ponižuje náklad stavby.)</v>
      </c>
      <c r="BB13" s="146"/>
      <c r="BC13" s="146"/>
      <c r="BD13" s="146"/>
      <c r="BE13" s="146"/>
      <c r="BF13" s="146"/>
      <c r="BG13" s="146"/>
      <c r="BH13" s="146"/>
    </row>
    <row r="14" spans="1:60" outlineLevel="2" x14ac:dyDescent="0.2">
      <c r="A14" s="153"/>
      <c r="B14" s="154"/>
      <c r="C14" s="180" t="s">
        <v>222</v>
      </c>
      <c r="D14" s="157"/>
      <c r="E14" s="158">
        <v>0.05</v>
      </c>
      <c r="F14" s="156"/>
      <c r="G14" s="156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215</v>
      </c>
      <c r="AH14" s="146">
        <v>7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3" x14ac:dyDescent="0.2">
      <c r="A15" s="153"/>
      <c r="B15" s="154"/>
      <c r="C15" s="180" t="s">
        <v>223</v>
      </c>
      <c r="D15" s="157"/>
      <c r="E15" s="158">
        <v>0.38889000000000001</v>
      </c>
      <c r="F15" s="156"/>
      <c r="G15" s="156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215</v>
      </c>
      <c r="AH15" s="146">
        <v>7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3" x14ac:dyDescent="0.2">
      <c r="A16" s="153"/>
      <c r="B16" s="154"/>
      <c r="C16" s="180" t="s">
        <v>224</v>
      </c>
      <c r="D16" s="157"/>
      <c r="E16" s="158">
        <v>0.05</v>
      </c>
      <c r="F16" s="156"/>
      <c r="G16" s="156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215</v>
      </c>
      <c r="AH16" s="146">
        <v>7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3" x14ac:dyDescent="0.2">
      <c r="A17" s="153"/>
      <c r="B17" s="154"/>
      <c r="C17" s="180" t="s">
        <v>225</v>
      </c>
      <c r="D17" s="157"/>
      <c r="E17" s="158">
        <v>7.0000000000000007E-2</v>
      </c>
      <c r="F17" s="156"/>
      <c r="G17" s="156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215</v>
      </c>
      <c r="AH17" s="146">
        <v>7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70">
        <v>3</v>
      </c>
      <c r="B18" s="171" t="s">
        <v>226</v>
      </c>
      <c r="C18" s="179" t="s">
        <v>227</v>
      </c>
      <c r="D18" s="172" t="s">
        <v>218</v>
      </c>
      <c r="E18" s="173">
        <v>0.49425000000000002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5" t="s">
        <v>219</v>
      </c>
      <c r="S18" s="175" t="s">
        <v>210</v>
      </c>
      <c r="T18" s="176" t="s">
        <v>211</v>
      </c>
      <c r="U18" s="156">
        <v>0</v>
      </c>
      <c r="V18" s="156">
        <f>ROUND(E18*U18,2)</f>
        <v>0</v>
      </c>
      <c r="W18" s="156"/>
      <c r="X18" s="156" t="s">
        <v>212</v>
      </c>
      <c r="Y18" s="156" t="s">
        <v>213</v>
      </c>
      <c r="Z18" s="146"/>
      <c r="AA18" s="146"/>
      <c r="AB18" s="146"/>
      <c r="AC18" s="146"/>
      <c r="AD18" s="146"/>
      <c r="AE18" s="146"/>
      <c r="AF18" s="146"/>
      <c r="AG18" s="146" t="s">
        <v>214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22.5" outlineLevel="2" x14ac:dyDescent="0.2">
      <c r="A19" s="153"/>
      <c r="B19" s="154"/>
      <c r="C19" s="247" t="s">
        <v>220</v>
      </c>
      <c r="D19" s="248"/>
      <c r="E19" s="248"/>
      <c r="F19" s="248"/>
      <c r="G19" s="248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221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77" t="str">
        <f>C19</f>
        <v>Pro vyjádření výnosu ve prospěch zhotovitele je nutné jednotkovou cenu uvést se záporným znaménkem. (Získaná částka ponižuje náklad stavby.)</v>
      </c>
      <c r="BB19" s="146"/>
      <c r="BC19" s="146"/>
      <c r="BD19" s="146"/>
      <c r="BE19" s="146"/>
      <c r="BF19" s="146"/>
      <c r="BG19" s="146"/>
      <c r="BH19" s="146"/>
    </row>
    <row r="20" spans="1:60" outlineLevel="2" x14ac:dyDescent="0.2">
      <c r="A20" s="153"/>
      <c r="B20" s="154"/>
      <c r="C20" s="180" t="s">
        <v>228</v>
      </c>
      <c r="D20" s="157"/>
      <c r="E20" s="158">
        <v>0.47225</v>
      </c>
      <c r="F20" s="156"/>
      <c r="G20" s="156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215</v>
      </c>
      <c r="AH20" s="146">
        <v>7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3" x14ac:dyDescent="0.2">
      <c r="A21" s="153"/>
      <c r="B21" s="154"/>
      <c r="C21" s="180" t="s">
        <v>229</v>
      </c>
      <c r="D21" s="157"/>
      <c r="E21" s="158">
        <v>2.1999999999999999E-2</v>
      </c>
      <c r="F21" s="156"/>
      <c r="G21" s="156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215</v>
      </c>
      <c r="AH21" s="146">
        <v>7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x14ac:dyDescent="0.2">
      <c r="A22" s="163" t="s">
        <v>204</v>
      </c>
      <c r="B22" s="164" t="s">
        <v>122</v>
      </c>
      <c r="C22" s="178" t="s">
        <v>123</v>
      </c>
      <c r="D22" s="165"/>
      <c r="E22" s="166"/>
      <c r="F22" s="167"/>
      <c r="G22" s="167">
        <f>SUMIF(AG23:AG26,"&lt;&gt;NOR",G23:G26)</f>
        <v>0</v>
      </c>
      <c r="H22" s="167"/>
      <c r="I22" s="167">
        <f>SUM(I23:I26)</f>
        <v>0</v>
      </c>
      <c r="J22" s="167"/>
      <c r="K22" s="167">
        <f>SUM(K23:K26)</f>
        <v>0</v>
      </c>
      <c r="L22" s="167"/>
      <c r="M22" s="167">
        <f>SUM(M23:M26)</f>
        <v>0</v>
      </c>
      <c r="N22" s="166"/>
      <c r="O22" s="166">
        <f>SUM(O23:O26)</f>
        <v>0</v>
      </c>
      <c r="P22" s="166"/>
      <c r="Q22" s="166">
        <f>SUM(Q23:Q26)</f>
        <v>0.38</v>
      </c>
      <c r="R22" s="167"/>
      <c r="S22" s="167"/>
      <c r="T22" s="168"/>
      <c r="U22" s="162"/>
      <c r="V22" s="162">
        <f>SUM(V23:V26)</f>
        <v>7.34</v>
      </c>
      <c r="W22" s="162"/>
      <c r="X22" s="162"/>
      <c r="Y22" s="162"/>
      <c r="AG22" t="s">
        <v>205</v>
      </c>
    </row>
    <row r="23" spans="1:60" outlineLevel="1" x14ac:dyDescent="0.2">
      <c r="A23" s="170">
        <v>4</v>
      </c>
      <c r="B23" s="171" t="s">
        <v>230</v>
      </c>
      <c r="C23" s="179" t="s">
        <v>231</v>
      </c>
      <c r="D23" s="172" t="s">
        <v>208</v>
      </c>
      <c r="E23" s="173">
        <v>18.362719999999999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0</v>
      </c>
      <c r="O23" s="173">
        <f>ROUND(E23*N23,2)</f>
        <v>0</v>
      </c>
      <c r="P23" s="173">
        <v>2.0999999999999999E-3</v>
      </c>
      <c r="Q23" s="173">
        <f>ROUND(E23*P23,2)</f>
        <v>0.04</v>
      </c>
      <c r="R23" s="175" t="s">
        <v>232</v>
      </c>
      <c r="S23" s="175" t="s">
        <v>210</v>
      </c>
      <c r="T23" s="176" t="s">
        <v>211</v>
      </c>
      <c r="U23" s="156">
        <v>0.2</v>
      </c>
      <c r="V23" s="156">
        <f>ROUND(E23*U23,2)</f>
        <v>3.67</v>
      </c>
      <c r="W23" s="156"/>
      <c r="X23" s="156" t="s">
        <v>212</v>
      </c>
      <c r="Y23" s="156" t="s">
        <v>213</v>
      </c>
      <c r="Z23" s="146"/>
      <c r="AA23" s="146"/>
      <c r="AB23" s="146"/>
      <c r="AC23" s="146"/>
      <c r="AD23" s="146"/>
      <c r="AE23" s="146"/>
      <c r="AF23" s="146"/>
      <c r="AG23" s="146" t="s">
        <v>214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2" x14ac:dyDescent="0.2">
      <c r="A24" s="153"/>
      <c r="B24" s="154"/>
      <c r="C24" s="180" t="s">
        <v>233</v>
      </c>
      <c r="D24" s="157"/>
      <c r="E24" s="158">
        <v>18.362719999999999</v>
      </c>
      <c r="F24" s="156"/>
      <c r="G24" s="156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215</v>
      </c>
      <c r="AH24" s="146">
        <v>5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22.5" outlineLevel="1" x14ac:dyDescent="0.2">
      <c r="A25" s="170">
        <v>5</v>
      </c>
      <c r="B25" s="171" t="s">
        <v>234</v>
      </c>
      <c r="C25" s="179" t="s">
        <v>235</v>
      </c>
      <c r="D25" s="172" t="s">
        <v>208</v>
      </c>
      <c r="E25" s="173">
        <v>18.362719999999999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1.8499999999999999E-2</v>
      </c>
      <c r="Q25" s="173">
        <f>ROUND(E25*P25,2)</f>
        <v>0.34</v>
      </c>
      <c r="R25" s="175" t="s">
        <v>232</v>
      </c>
      <c r="S25" s="175" t="s">
        <v>210</v>
      </c>
      <c r="T25" s="176" t="s">
        <v>211</v>
      </c>
      <c r="U25" s="156">
        <v>0.2</v>
      </c>
      <c r="V25" s="156">
        <f>ROUND(E25*U25,2)</f>
        <v>3.67</v>
      </c>
      <c r="W25" s="156"/>
      <c r="X25" s="156" t="s">
        <v>212</v>
      </c>
      <c r="Y25" s="156" t="s">
        <v>213</v>
      </c>
      <c r="Z25" s="146"/>
      <c r="AA25" s="146"/>
      <c r="AB25" s="146"/>
      <c r="AC25" s="146"/>
      <c r="AD25" s="146"/>
      <c r="AE25" s="146"/>
      <c r="AF25" s="146"/>
      <c r="AG25" s="146" t="s">
        <v>214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2" x14ac:dyDescent="0.2">
      <c r="A26" s="153"/>
      <c r="B26" s="154"/>
      <c r="C26" s="180" t="s">
        <v>233</v>
      </c>
      <c r="D26" s="157"/>
      <c r="E26" s="158">
        <v>18.362719999999999</v>
      </c>
      <c r="F26" s="156"/>
      <c r="G26" s="156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215</v>
      </c>
      <c r="AH26" s="146">
        <v>5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x14ac:dyDescent="0.2">
      <c r="A27" s="163" t="s">
        <v>204</v>
      </c>
      <c r="B27" s="164" t="s">
        <v>132</v>
      </c>
      <c r="C27" s="178" t="s">
        <v>133</v>
      </c>
      <c r="D27" s="165"/>
      <c r="E27" s="166"/>
      <c r="F27" s="167"/>
      <c r="G27" s="167">
        <f>SUMIF(AG28:AG34,"&lt;&gt;NOR",G28:G34)</f>
        <v>0</v>
      </c>
      <c r="H27" s="167"/>
      <c r="I27" s="167">
        <f>SUM(I28:I34)</f>
        <v>0</v>
      </c>
      <c r="J27" s="167"/>
      <c r="K27" s="167">
        <f>SUM(K28:K34)</f>
        <v>0</v>
      </c>
      <c r="L27" s="167"/>
      <c r="M27" s="167">
        <f>SUM(M28:M34)</f>
        <v>0</v>
      </c>
      <c r="N27" s="166"/>
      <c r="O27" s="166">
        <f>SUM(O28:O34)</f>
        <v>0</v>
      </c>
      <c r="P27" s="166"/>
      <c r="Q27" s="166">
        <f>SUM(Q28:Q34)</f>
        <v>0.52</v>
      </c>
      <c r="R27" s="167"/>
      <c r="S27" s="167"/>
      <c r="T27" s="168"/>
      <c r="U27" s="162"/>
      <c r="V27" s="162">
        <f>SUM(V28:V34)</f>
        <v>6.93</v>
      </c>
      <c r="W27" s="162"/>
      <c r="X27" s="162"/>
      <c r="Y27" s="162"/>
      <c r="AG27" t="s">
        <v>205</v>
      </c>
    </row>
    <row r="28" spans="1:60" outlineLevel="1" x14ac:dyDescent="0.2">
      <c r="A28" s="170">
        <v>6</v>
      </c>
      <c r="B28" s="171" t="s">
        <v>236</v>
      </c>
      <c r="C28" s="179" t="s">
        <v>237</v>
      </c>
      <c r="D28" s="172" t="s">
        <v>238</v>
      </c>
      <c r="E28" s="173">
        <v>1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3">
        <v>2.0000000000000001E-4</v>
      </c>
      <c r="O28" s="173">
        <f>ROUND(E28*N28,2)</f>
        <v>0</v>
      </c>
      <c r="P28" s="173">
        <v>0.47225</v>
      </c>
      <c r="Q28" s="173">
        <f>ROUND(E28*P28,2)</f>
        <v>0.47</v>
      </c>
      <c r="R28" s="175" t="s">
        <v>239</v>
      </c>
      <c r="S28" s="175" t="s">
        <v>210</v>
      </c>
      <c r="T28" s="176" t="s">
        <v>211</v>
      </c>
      <c r="U28" s="156">
        <v>6.9320000000000004</v>
      </c>
      <c r="V28" s="156">
        <f>ROUND(E28*U28,2)</f>
        <v>6.93</v>
      </c>
      <c r="W28" s="156"/>
      <c r="X28" s="156" t="s">
        <v>212</v>
      </c>
      <c r="Y28" s="156" t="s">
        <v>213</v>
      </c>
      <c r="Z28" s="146"/>
      <c r="AA28" s="146"/>
      <c r="AB28" s="146"/>
      <c r="AC28" s="146"/>
      <c r="AD28" s="146"/>
      <c r="AE28" s="146"/>
      <c r="AF28" s="146"/>
      <c r="AG28" s="146" t="s">
        <v>214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2" x14ac:dyDescent="0.2">
      <c r="A29" s="153"/>
      <c r="B29" s="154"/>
      <c r="C29" s="180" t="s">
        <v>84</v>
      </c>
      <c r="D29" s="157"/>
      <c r="E29" s="158">
        <v>1</v>
      </c>
      <c r="F29" s="156"/>
      <c r="G29" s="156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56"/>
      <c r="Z29" s="146"/>
      <c r="AA29" s="146"/>
      <c r="AB29" s="146"/>
      <c r="AC29" s="146"/>
      <c r="AD29" s="146"/>
      <c r="AE29" s="146"/>
      <c r="AF29" s="146"/>
      <c r="AG29" s="146" t="s">
        <v>215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70">
        <v>7</v>
      </c>
      <c r="B30" s="171" t="s">
        <v>240</v>
      </c>
      <c r="C30" s="179" t="s">
        <v>241</v>
      </c>
      <c r="D30" s="172" t="s">
        <v>238</v>
      </c>
      <c r="E30" s="173">
        <v>1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3">
        <v>0</v>
      </c>
      <c r="O30" s="173">
        <f>ROUND(E30*N30,2)</f>
        <v>0</v>
      </c>
      <c r="P30" s="173">
        <v>0</v>
      </c>
      <c r="Q30" s="173">
        <f>ROUND(E30*P30,2)</f>
        <v>0</v>
      </c>
      <c r="R30" s="175"/>
      <c r="S30" s="175" t="s">
        <v>242</v>
      </c>
      <c r="T30" s="176" t="s">
        <v>243</v>
      </c>
      <c r="U30" s="156">
        <v>0</v>
      </c>
      <c r="V30" s="156">
        <f>ROUND(E30*U30,2)</f>
        <v>0</v>
      </c>
      <c r="W30" s="156"/>
      <c r="X30" s="156" t="s">
        <v>212</v>
      </c>
      <c r="Y30" s="156" t="s">
        <v>213</v>
      </c>
      <c r="Z30" s="146"/>
      <c r="AA30" s="146"/>
      <c r="AB30" s="146"/>
      <c r="AC30" s="146"/>
      <c r="AD30" s="146"/>
      <c r="AE30" s="146"/>
      <c r="AF30" s="146"/>
      <c r="AG30" s="146" t="s">
        <v>214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2" x14ac:dyDescent="0.2">
      <c r="A31" s="153"/>
      <c r="B31" s="154"/>
      <c r="C31" s="180" t="s">
        <v>244</v>
      </c>
      <c r="D31" s="157"/>
      <c r="E31" s="158">
        <v>1</v>
      </c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215</v>
      </c>
      <c r="AH31" s="146">
        <v>5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2.5" outlineLevel="1" x14ac:dyDescent="0.2">
      <c r="A32" s="170">
        <v>8</v>
      </c>
      <c r="B32" s="171" t="s">
        <v>245</v>
      </c>
      <c r="C32" s="179" t="s">
        <v>246</v>
      </c>
      <c r="D32" s="172" t="s">
        <v>238</v>
      </c>
      <c r="E32" s="173">
        <v>1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3">
        <v>0</v>
      </c>
      <c r="O32" s="173">
        <f>ROUND(E32*N32,2)</f>
        <v>0</v>
      </c>
      <c r="P32" s="173">
        <v>0.05</v>
      </c>
      <c r="Q32" s="173">
        <f>ROUND(E32*P32,2)</f>
        <v>0.05</v>
      </c>
      <c r="R32" s="175"/>
      <c r="S32" s="175" t="s">
        <v>242</v>
      </c>
      <c r="T32" s="176" t="s">
        <v>243</v>
      </c>
      <c r="U32" s="156">
        <v>0</v>
      </c>
      <c r="V32" s="156">
        <f>ROUND(E32*U32,2)</f>
        <v>0</v>
      </c>
      <c r="W32" s="156"/>
      <c r="X32" s="156" t="s">
        <v>212</v>
      </c>
      <c r="Y32" s="156" t="s">
        <v>213</v>
      </c>
      <c r="Z32" s="146"/>
      <c r="AA32" s="146"/>
      <c r="AB32" s="146"/>
      <c r="AC32" s="146"/>
      <c r="AD32" s="146"/>
      <c r="AE32" s="146"/>
      <c r="AF32" s="146"/>
      <c r="AG32" s="146" t="s">
        <v>214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2" x14ac:dyDescent="0.2">
      <c r="A33" s="153"/>
      <c r="B33" s="154"/>
      <c r="C33" s="247" t="s">
        <v>247</v>
      </c>
      <c r="D33" s="248"/>
      <c r="E33" s="248"/>
      <c r="F33" s="248"/>
      <c r="G33" s="248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221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2" x14ac:dyDescent="0.2">
      <c r="A34" s="153"/>
      <c r="B34" s="154"/>
      <c r="C34" s="180" t="s">
        <v>244</v>
      </c>
      <c r="D34" s="157"/>
      <c r="E34" s="158">
        <v>1</v>
      </c>
      <c r="F34" s="156"/>
      <c r="G34" s="156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56"/>
      <c r="Z34" s="146"/>
      <c r="AA34" s="146"/>
      <c r="AB34" s="146"/>
      <c r="AC34" s="146"/>
      <c r="AD34" s="146"/>
      <c r="AE34" s="146"/>
      <c r="AF34" s="146"/>
      <c r="AG34" s="146" t="s">
        <v>215</v>
      </c>
      <c r="AH34" s="146">
        <v>5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x14ac:dyDescent="0.2">
      <c r="A35" s="163" t="s">
        <v>204</v>
      </c>
      <c r="B35" s="164" t="s">
        <v>134</v>
      </c>
      <c r="C35" s="178" t="s">
        <v>135</v>
      </c>
      <c r="D35" s="165"/>
      <c r="E35" s="166"/>
      <c r="F35" s="167"/>
      <c r="G35" s="167">
        <f>SUMIF(AG36:AG37,"&lt;&gt;NOR",G36:G37)</f>
        <v>0</v>
      </c>
      <c r="H35" s="167"/>
      <c r="I35" s="167">
        <f>SUM(I36:I37)</f>
        <v>0</v>
      </c>
      <c r="J35" s="167"/>
      <c r="K35" s="167">
        <f>SUM(K36:K37)</f>
        <v>0</v>
      </c>
      <c r="L35" s="167"/>
      <c r="M35" s="167">
        <f>SUM(M36:M37)</f>
        <v>0</v>
      </c>
      <c r="N35" s="166"/>
      <c r="O35" s="166">
        <f>SUM(O36:O37)</f>
        <v>0</v>
      </c>
      <c r="P35" s="166"/>
      <c r="Q35" s="166">
        <f>SUM(Q36:Q37)</f>
        <v>0.02</v>
      </c>
      <c r="R35" s="167"/>
      <c r="S35" s="167"/>
      <c r="T35" s="168"/>
      <c r="U35" s="162"/>
      <c r="V35" s="162">
        <f>SUM(V36:V37)</f>
        <v>0.5</v>
      </c>
      <c r="W35" s="162"/>
      <c r="X35" s="162"/>
      <c r="Y35" s="162"/>
      <c r="AG35" t="s">
        <v>205</v>
      </c>
    </row>
    <row r="36" spans="1:60" outlineLevel="1" x14ac:dyDescent="0.2">
      <c r="A36" s="170">
        <v>9</v>
      </c>
      <c r="B36" s="171" t="s">
        <v>248</v>
      </c>
      <c r="C36" s="179" t="s">
        <v>249</v>
      </c>
      <c r="D36" s="172" t="s">
        <v>238</v>
      </c>
      <c r="E36" s="173">
        <v>1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3">
        <v>6.9999999999999994E-5</v>
      </c>
      <c r="O36" s="173">
        <f>ROUND(E36*N36,2)</f>
        <v>0</v>
      </c>
      <c r="P36" s="173">
        <v>2.1999999999999999E-2</v>
      </c>
      <c r="Q36" s="173">
        <f>ROUND(E36*P36,2)</f>
        <v>0.02</v>
      </c>
      <c r="R36" s="175" t="s">
        <v>239</v>
      </c>
      <c r="S36" s="175" t="s">
        <v>210</v>
      </c>
      <c r="T36" s="176" t="s">
        <v>211</v>
      </c>
      <c r="U36" s="156">
        <v>0.5</v>
      </c>
      <c r="V36" s="156">
        <f>ROUND(E36*U36,2)</f>
        <v>0.5</v>
      </c>
      <c r="W36" s="156"/>
      <c r="X36" s="156" t="s">
        <v>212</v>
      </c>
      <c r="Y36" s="156" t="s">
        <v>213</v>
      </c>
      <c r="Z36" s="146"/>
      <c r="AA36" s="146"/>
      <c r="AB36" s="146"/>
      <c r="AC36" s="146"/>
      <c r="AD36" s="146"/>
      <c r="AE36" s="146"/>
      <c r="AF36" s="146"/>
      <c r="AG36" s="146" t="s">
        <v>214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2" x14ac:dyDescent="0.2">
      <c r="A37" s="153"/>
      <c r="B37" s="154"/>
      <c r="C37" s="180" t="s">
        <v>84</v>
      </c>
      <c r="D37" s="157"/>
      <c r="E37" s="158">
        <v>1</v>
      </c>
      <c r="F37" s="156"/>
      <c r="G37" s="156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215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x14ac:dyDescent="0.2">
      <c r="A38" s="163" t="s">
        <v>204</v>
      </c>
      <c r="B38" s="164" t="s">
        <v>136</v>
      </c>
      <c r="C38" s="178" t="s">
        <v>137</v>
      </c>
      <c r="D38" s="165"/>
      <c r="E38" s="166"/>
      <c r="F38" s="167"/>
      <c r="G38" s="167">
        <f>SUMIF(AG39:AG46,"&lt;&gt;NOR",G39:G46)</f>
        <v>0</v>
      </c>
      <c r="H38" s="167"/>
      <c r="I38" s="167">
        <f>SUM(I39:I46)</f>
        <v>0</v>
      </c>
      <c r="J38" s="167"/>
      <c r="K38" s="167">
        <f>SUM(K39:K46)</f>
        <v>0</v>
      </c>
      <c r="L38" s="167"/>
      <c r="M38" s="167">
        <f>SUM(M39:M46)</f>
        <v>0</v>
      </c>
      <c r="N38" s="166"/>
      <c r="O38" s="166">
        <f>SUM(O39:O46)</f>
        <v>0</v>
      </c>
      <c r="P38" s="166"/>
      <c r="Q38" s="166">
        <f>SUM(Q39:Q46)</f>
        <v>0.44</v>
      </c>
      <c r="R38" s="167"/>
      <c r="S38" s="167"/>
      <c r="T38" s="168"/>
      <c r="U38" s="162"/>
      <c r="V38" s="162">
        <f>SUM(V39:V46)</f>
        <v>8.33</v>
      </c>
      <c r="W38" s="162"/>
      <c r="X38" s="162"/>
      <c r="Y38" s="162"/>
      <c r="AG38" t="s">
        <v>205</v>
      </c>
    </row>
    <row r="39" spans="1:60" outlineLevel="1" x14ac:dyDescent="0.2">
      <c r="A39" s="170">
        <v>10</v>
      </c>
      <c r="B39" s="171" t="s">
        <v>250</v>
      </c>
      <c r="C39" s="179" t="s">
        <v>251</v>
      </c>
      <c r="D39" s="172" t="s">
        <v>252</v>
      </c>
      <c r="E39" s="173">
        <v>73.099999999999994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3">
        <v>5.0000000000000002E-5</v>
      </c>
      <c r="O39" s="173">
        <f>ROUND(E39*N39,2)</f>
        <v>0</v>
      </c>
      <c r="P39" s="173">
        <v>5.3200000000000001E-3</v>
      </c>
      <c r="Q39" s="173">
        <f>ROUND(E39*P39,2)</f>
        <v>0.39</v>
      </c>
      <c r="R39" s="175" t="s">
        <v>239</v>
      </c>
      <c r="S39" s="175" t="s">
        <v>210</v>
      </c>
      <c r="T39" s="176" t="s">
        <v>211</v>
      </c>
      <c r="U39" s="156">
        <v>0.10299999999999999</v>
      </c>
      <c r="V39" s="156">
        <f>ROUND(E39*U39,2)</f>
        <v>7.53</v>
      </c>
      <c r="W39" s="156"/>
      <c r="X39" s="156" t="s">
        <v>212</v>
      </c>
      <c r="Y39" s="156" t="s">
        <v>213</v>
      </c>
      <c r="Z39" s="146"/>
      <c r="AA39" s="146"/>
      <c r="AB39" s="146"/>
      <c r="AC39" s="146"/>
      <c r="AD39" s="146"/>
      <c r="AE39" s="146"/>
      <c r="AF39" s="146"/>
      <c r="AG39" s="146" t="s">
        <v>214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2" x14ac:dyDescent="0.2">
      <c r="A40" s="153"/>
      <c r="B40" s="154"/>
      <c r="C40" s="180" t="s">
        <v>253</v>
      </c>
      <c r="D40" s="157"/>
      <c r="E40" s="158">
        <v>49.1</v>
      </c>
      <c r="F40" s="156"/>
      <c r="G40" s="156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215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3" x14ac:dyDescent="0.2">
      <c r="A41" s="153"/>
      <c r="B41" s="154"/>
      <c r="C41" s="180" t="s">
        <v>254</v>
      </c>
      <c r="D41" s="157"/>
      <c r="E41" s="158">
        <v>24</v>
      </c>
      <c r="F41" s="156"/>
      <c r="G41" s="156"/>
      <c r="H41" s="156"/>
      <c r="I41" s="156"/>
      <c r="J41" s="156"/>
      <c r="K41" s="156"/>
      <c r="L41" s="156"/>
      <c r="M41" s="156"/>
      <c r="N41" s="155"/>
      <c r="O41" s="155"/>
      <c r="P41" s="155"/>
      <c r="Q41" s="155"/>
      <c r="R41" s="156"/>
      <c r="S41" s="156"/>
      <c r="T41" s="156"/>
      <c r="U41" s="156"/>
      <c r="V41" s="156"/>
      <c r="W41" s="156"/>
      <c r="X41" s="156"/>
      <c r="Y41" s="156"/>
      <c r="Z41" s="146"/>
      <c r="AA41" s="146"/>
      <c r="AB41" s="146"/>
      <c r="AC41" s="146"/>
      <c r="AD41" s="146"/>
      <c r="AE41" s="146"/>
      <c r="AF41" s="146"/>
      <c r="AG41" s="146" t="s">
        <v>215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ht="22.5" outlineLevel="1" x14ac:dyDescent="0.2">
      <c r="A42" s="170">
        <v>11</v>
      </c>
      <c r="B42" s="171" t="s">
        <v>255</v>
      </c>
      <c r="C42" s="179" t="s">
        <v>256</v>
      </c>
      <c r="D42" s="172" t="s">
        <v>238</v>
      </c>
      <c r="E42" s="173">
        <v>2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3">
        <v>4.4000000000000002E-4</v>
      </c>
      <c r="O42" s="173">
        <f>ROUND(E42*N42,2)</f>
        <v>0</v>
      </c>
      <c r="P42" s="173">
        <v>0</v>
      </c>
      <c r="Q42" s="173">
        <f>ROUND(E42*P42,2)</f>
        <v>0</v>
      </c>
      <c r="R42" s="175" t="s">
        <v>239</v>
      </c>
      <c r="S42" s="175" t="s">
        <v>210</v>
      </c>
      <c r="T42" s="176" t="s">
        <v>211</v>
      </c>
      <c r="U42" s="156">
        <v>0.40200000000000002</v>
      </c>
      <c r="V42" s="156">
        <f>ROUND(E42*U42,2)</f>
        <v>0.8</v>
      </c>
      <c r="W42" s="156"/>
      <c r="X42" s="156" t="s">
        <v>212</v>
      </c>
      <c r="Y42" s="156" t="s">
        <v>213</v>
      </c>
      <c r="Z42" s="146"/>
      <c r="AA42" s="146"/>
      <c r="AB42" s="146"/>
      <c r="AC42" s="146"/>
      <c r="AD42" s="146"/>
      <c r="AE42" s="146"/>
      <c r="AF42" s="146"/>
      <c r="AG42" s="146" t="s">
        <v>214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2" x14ac:dyDescent="0.2">
      <c r="A43" s="153"/>
      <c r="B43" s="154"/>
      <c r="C43" s="247" t="s">
        <v>257</v>
      </c>
      <c r="D43" s="248"/>
      <c r="E43" s="248"/>
      <c r="F43" s="248"/>
      <c r="G43" s="248"/>
      <c r="H43" s="156"/>
      <c r="I43" s="156"/>
      <c r="J43" s="156"/>
      <c r="K43" s="156"/>
      <c r="L43" s="156"/>
      <c r="M43" s="156"/>
      <c r="N43" s="155"/>
      <c r="O43" s="155"/>
      <c r="P43" s="155"/>
      <c r="Q43" s="155"/>
      <c r="R43" s="156"/>
      <c r="S43" s="156"/>
      <c r="T43" s="156"/>
      <c r="U43" s="156"/>
      <c r="V43" s="156"/>
      <c r="W43" s="156"/>
      <c r="X43" s="156"/>
      <c r="Y43" s="156"/>
      <c r="Z43" s="146"/>
      <c r="AA43" s="146"/>
      <c r="AB43" s="146"/>
      <c r="AC43" s="146"/>
      <c r="AD43" s="146"/>
      <c r="AE43" s="146"/>
      <c r="AF43" s="146"/>
      <c r="AG43" s="146" t="s">
        <v>221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2" x14ac:dyDescent="0.2">
      <c r="A44" s="153"/>
      <c r="B44" s="154"/>
      <c r="C44" s="180" t="s">
        <v>88</v>
      </c>
      <c r="D44" s="157"/>
      <c r="E44" s="158">
        <v>2</v>
      </c>
      <c r="F44" s="156"/>
      <c r="G44" s="156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215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70">
        <v>12</v>
      </c>
      <c r="B45" s="171" t="s">
        <v>258</v>
      </c>
      <c r="C45" s="179" t="s">
        <v>259</v>
      </c>
      <c r="D45" s="172" t="s">
        <v>260</v>
      </c>
      <c r="E45" s="173">
        <v>1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3">
        <v>5.0000000000000001E-4</v>
      </c>
      <c r="O45" s="173">
        <f>ROUND(E45*N45,2)</f>
        <v>0</v>
      </c>
      <c r="P45" s="173">
        <v>0.05</v>
      </c>
      <c r="Q45" s="173">
        <f>ROUND(E45*P45,2)</f>
        <v>0.05</v>
      </c>
      <c r="R45" s="175"/>
      <c r="S45" s="175" t="s">
        <v>242</v>
      </c>
      <c r="T45" s="176" t="s">
        <v>243</v>
      </c>
      <c r="U45" s="156">
        <v>0</v>
      </c>
      <c r="V45" s="156">
        <f>ROUND(E45*U45,2)</f>
        <v>0</v>
      </c>
      <c r="W45" s="156"/>
      <c r="X45" s="156" t="s">
        <v>212</v>
      </c>
      <c r="Y45" s="156" t="s">
        <v>213</v>
      </c>
      <c r="Z45" s="146"/>
      <c r="AA45" s="146"/>
      <c r="AB45" s="146"/>
      <c r="AC45" s="146"/>
      <c r="AD45" s="146"/>
      <c r="AE45" s="146"/>
      <c r="AF45" s="146"/>
      <c r="AG45" s="146" t="s">
        <v>214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2" x14ac:dyDescent="0.2">
      <c r="A46" s="153"/>
      <c r="B46" s="154"/>
      <c r="C46" s="180" t="s">
        <v>84</v>
      </c>
      <c r="D46" s="157"/>
      <c r="E46" s="158">
        <v>1</v>
      </c>
      <c r="F46" s="156"/>
      <c r="G46" s="156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215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x14ac:dyDescent="0.2">
      <c r="A47" s="163" t="s">
        <v>204</v>
      </c>
      <c r="B47" s="164" t="s">
        <v>138</v>
      </c>
      <c r="C47" s="178" t="s">
        <v>139</v>
      </c>
      <c r="D47" s="165"/>
      <c r="E47" s="166"/>
      <c r="F47" s="167"/>
      <c r="G47" s="167">
        <f>SUMIF(AG48:AG49,"&lt;&gt;NOR",G48:G49)</f>
        <v>0</v>
      </c>
      <c r="H47" s="167"/>
      <c r="I47" s="167">
        <f>SUM(I48:I49)</f>
        <v>0</v>
      </c>
      <c r="J47" s="167"/>
      <c r="K47" s="167">
        <f>SUM(K48:K49)</f>
        <v>0</v>
      </c>
      <c r="L47" s="167"/>
      <c r="M47" s="167">
        <f>SUM(M48:M49)</f>
        <v>0</v>
      </c>
      <c r="N47" s="166"/>
      <c r="O47" s="166">
        <f>SUM(O48:O49)</f>
        <v>0</v>
      </c>
      <c r="P47" s="166"/>
      <c r="Q47" s="166">
        <f>SUM(Q48:Q49)</f>
        <v>7.0000000000000007E-2</v>
      </c>
      <c r="R47" s="167"/>
      <c r="S47" s="167"/>
      <c r="T47" s="168"/>
      <c r="U47" s="162"/>
      <c r="V47" s="162">
        <f>SUM(V48:V49)</f>
        <v>7.48</v>
      </c>
      <c r="W47" s="162"/>
      <c r="X47" s="162"/>
      <c r="Y47" s="162"/>
      <c r="AG47" t="s">
        <v>205</v>
      </c>
    </row>
    <row r="48" spans="1:60" outlineLevel="1" x14ac:dyDescent="0.2">
      <c r="A48" s="170">
        <v>13</v>
      </c>
      <c r="B48" s="171" t="s">
        <v>261</v>
      </c>
      <c r="C48" s="179" t="s">
        <v>262</v>
      </c>
      <c r="D48" s="172" t="s">
        <v>238</v>
      </c>
      <c r="E48" s="173">
        <v>20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3">
        <v>2.1000000000000001E-4</v>
      </c>
      <c r="O48" s="173">
        <f>ROUND(E48*N48,2)</f>
        <v>0</v>
      </c>
      <c r="P48" s="173">
        <v>3.5000000000000001E-3</v>
      </c>
      <c r="Q48" s="173">
        <f>ROUND(E48*P48,2)</f>
        <v>7.0000000000000007E-2</v>
      </c>
      <c r="R48" s="175" t="s">
        <v>239</v>
      </c>
      <c r="S48" s="175" t="s">
        <v>210</v>
      </c>
      <c r="T48" s="176" t="s">
        <v>211</v>
      </c>
      <c r="U48" s="156">
        <v>0.374</v>
      </c>
      <c r="V48" s="156">
        <f>ROUND(E48*U48,2)</f>
        <v>7.48</v>
      </c>
      <c r="W48" s="156"/>
      <c r="X48" s="156" t="s">
        <v>212</v>
      </c>
      <c r="Y48" s="156" t="s">
        <v>213</v>
      </c>
      <c r="Z48" s="146"/>
      <c r="AA48" s="146"/>
      <c r="AB48" s="146"/>
      <c r="AC48" s="146"/>
      <c r="AD48" s="146"/>
      <c r="AE48" s="146"/>
      <c r="AF48" s="146"/>
      <c r="AG48" s="146" t="s">
        <v>214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2" x14ac:dyDescent="0.2">
      <c r="A49" s="153"/>
      <c r="B49" s="154"/>
      <c r="C49" s="180" t="s">
        <v>263</v>
      </c>
      <c r="D49" s="157"/>
      <c r="E49" s="158">
        <v>20</v>
      </c>
      <c r="F49" s="156"/>
      <c r="G49" s="156"/>
      <c r="H49" s="156"/>
      <c r="I49" s="156"/>
      <c r="J49" s="156"/>
      <c r="K49" s="156"/>
      <c r="L49" s="156"/>
      <c r="M49" s="156"/>
      <c r="N49" s="155"/>
      <c r="O49" s="155"/>
      <c r="P49" s="155"/>
      <c r="Q49" s="155"/>
      <c r="R49" s="156"/>
      <c r="S49" s="156"/>
      <c r="T49" s="156"/>
      <c r="U49" s="156"/>
      <c r="V49" s="156"/>
      <c r="W49" s="156"/>
      <c r="X49" s="156"/>
      <c r="Y49" s="156"/>
      <c r="Z49" s="146"/>
      <c r="AA49" s="146"/>
      <c r="AB49" s="146"/>
      <c r="AC49" s="146"/>
      <c r="AD49" s="146"/>
      <c r="AE49" s="146"/>
      <c r="AF49" s="146"/>
      <c r="AG49" s="146" t="s">
        <v>215</v>
      </c>
      <c r="AH49" s="146">
        <v>5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x14ac:dyDescent="0.2">
      <c r="A50" s="163" t="s">
        <v>204</v>
      </c>
      <c r="B50" s="164" t="s">
        <v>173</v>
      </c>
      <c r="C50" s="178" t="s">
        <v>115</v>
      </c>
      <c r="D50" s="165"/>
      <c r="E50" s="166"/>
      <c r="F50" s="167"/>
      <c r="G50" s="167">
        <f>SUMIF(AG51:AG74,"&lt;&gt;NOR",G51:G74)</f>
        <v>0</v>
      </c>
      <c r="H50" s="167"/>
      <c r="I50" s="167">
        <f>SUM(I51:I74)</f>
        <v>0</v>
      </c>
      <c r="J50" s="167"/>
      <c r="K50" s="167">
        <f>SUM(K51:K74)</f>
        <v>0</v>
      </c>
      <c r="L50" s="167"/>
      <c r="M50" s="167">
        <f>SUM(M51:M74)</f>
        <v>0</v>
      </c>
      <c r="N50" s="166"/>
      <c r="O50" s="166">
        <f>SUM(O51:O74)</f>
        <v>0</v>
      </c>
      <c r="P50" s="166"/>
      <c r="Q50" s="166">
        <f>SUM(Q51:Q74)</f>
        <v>0</v>
      </c>
      <c r="R50" s="167"/>
      <c r="S50" s="167"/>
      <c r="T50" s="168"/>
      <c r="U50" s="162"/>
      <c r="V50" s="162">
        <f>SUM(V51:V74)</f>
        <v>2.84</v>
      </c>
      <c r="W50" s="162"/>
      <c r="X50" s="162"/>
      <c r="Y50" s="162"/>
      <c r="AG50" t="s">
        <v>205</v>
      </c>
    </row>
    <row r="51" spans="1:60" outlineLevel="1" x14ac:dyDescent="0.2">
      <c r="A51" s="170">
        <v>14</v>
      </c>
      <c r="B51" s="171" t="s">
        <v>264</v>
      </c>
      <c r="C51" s="179" t="s">
        <v>265</v>
      </c>
      <c r="D51" s="172" t="s">
        <v>218</v>
      </c>
      <c r="E51" s="173">
        <v>1.4814099999999999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3">
        <v>0</v>
      </c>
      <c r="O51" s="173">
        <f>ROUND(E51*N51,2)</f>
        <v>0</v>
      </c>
      <c r="P51" s="173">
        <v>0</v>
      </c>
      <c r="Q51" s="173">
        <f>ROUND(E51*P51,2)</f>
        <v>0</v>
      </c>
      <c r="R51" s="175" t="s">
        <v>219</v>
      </c>
      <c r="S51" s="175" t="s">
        <v>210</v>
      </c>
      <c r="T51" s="176" t="s">
        <v>211</v>
      </c>
      <c r="U51" s="156">
        <v>0.94199999999999995</v>
      </c>
      <c r="V51" s="156">
        <f>ROUND(E51*U51,2)</f>
        <v>1.4</v>
      </c>
      <c r="W51" s="156"/>
      <c r="X51" s="156" t="s">
        <v>212</v>
      </c>
      <c r="Y51" s="156" t="s">
        <v>213</v>
      </c>
      <c r="Z51" s="146"/>
      <c r="AA51" s="146"/>
      <c r="AB51" s="146"/>
      <c r="AC51" s="146"/>
      <c r="AD51" s="146"/>
      <c r="AE51" s="146"/>
      <c r="AF51" s="146"/>
      <c r="AG51" s="146" t="s">
        <v>214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2" x14ac:dyDescent="0.2">
      <c r="A52" s="153"/>
      <c r="B52" s="154"/>
      <c r="C52" s="180" t="s">
        <v>266</v>
      </c>
      <c r="D52" s="157"/>
      <c r="E52" s="158">
        <v>1.4814099999999999</v>
      </c>
      <c r="F52" s="156"/>
      <c r="G52" s="156"/>
      <c r="H52" s="156"/>
      <c r="I52" s="156"/>
      <c r="J52" s="156"/>
      <c r="K52" s="156"/>
      <c r="L52" s="156"/>
      <c r="M52" s="156"/>
      <c r="N52" s="155"/>
      <c r="O52" s="155"/>
      <c r="P52" s="155"/>
      <c r="Q52" s="155"/>
      <c r="R52" s="156"/>
      <c r="S52" s="156"/>
      <c r="T52" s="156"/>
      <c r="U52" s="156"/>
      <c r="V52" s="156"/>
      <c r="W52" s="156"/>
      <c r="X52" s="156"/>
      <c r="Y52" s="156"/>
      <c r="Z52" s="146"/>
      <c r="AA52" s="146"/>
      <c r="AB52" s="146"/>
      <c r="AC52" s="146"/>
      <c r="AD52" s="146"/>
      <c r="AE52" s="146"/>
      <c r="AF52" s="146"/>
      <c r="AG52" s="146" t="s">
        <v>215</v>
      </c>
      <c r="AH52" s="146">
        <v>5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70">
        <v>15</v>
      </c>
      <c r="B53" s="171" t="s">
        <v>267</v>
      </c>
      <c r="C53" s="179" t="s">
        <v>268</v>
      </c>
      <c r="D53" s="172" t="s">
        <v>218</v>
      </c>
      <c r="E53" s="173">
        <v>1.4814099999999999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3">
        <v>0</v>
      </c>
      <c r="O53" s="173">
        <f>ROUND(E53*N53,2)</f>
        <v>0</v>
      </c>
      <c r="P53" s="173">
        <v>0</v>
      </c>
      <c r="Q53" s="173">
        <f>ROUND(E53*P53,2)</f>
        <v>0</v>
      </c>
      <c r="R53" s="175" t="s">
        <v>219</v>
      </c>
      <c r="S53" s="175" t="s">
        <v>210</v>
      </c>
      <c r="T53" s="176" t="s">
        <v>211</v>
      </c>
      <c r="U53" s="156">
        <v>0</v>
      </c>
      <c r="V53" s="156">
        <f>ROUND(E53*U53,2)</f>
        <v>0</v>
      </c>
      <c r="W53" s="156"/>
      <c r="X53" s="156" t="s">
        <v>212</v>
      </c>
      <c r="Y53" s="156" t="s">
        <v>213</v>
      </c>
      <c r="Z53" s="146"/>
      <c r="AA53" s="146"/>
      <c r="AB53" s="146"/>
      <c r="AC53" s="146"/>
      <c r="AD53" s="146"/>
      <c r="AE53" s="146"/>
      <c r="AF53" s="146"/>
      <c r="AG53" s="146" t="s">
        <v>214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2" x14ac:dyDescent="0.2">
      <c r="A54" s="153"/>
      <c r="B54" s="154"/>
      <c r="C54" s="180" t="s">
        <v>269</v>
      </c>
      <c r="D54" s="157"/>
      <c r="E54" s="158">
        <v>0.55889</v>
      </c>
      <c r="F54" s="156"/>
      <c r="G54" s="156"/>
      <c r="H54" s="156"/>
      <c r="I54" s="156"/>
      <c r="J54" s="156"/>
      <c r="K54" s="156"/>
      <c r="L54" s="156"/>
      <c r="M54" s="156"/>
      <c r="N54" s="155"/>
      <c r="O54" s="155"/>
      <c r="P54" s="155"/>
      <c r="Q54" s="155"/>
      <c r="R54" s="156"/>
      <c r="S54" s="156"/>
      <c r="T54" s="156"/>
      <c r="U54" s="156"/>
      <c r="V54" s="156"/>
      <c r="W54" s="156"/>
      <c r="X54" s="156"/>
      <c r="Y54" s="156"/>
      <c r="Z54" s="146"/>
      <c r="AA54" s="146"/>
      <c r="AB54" s="146"/>
      <c r="AC54" s="146"/>
      <c r="AD54" s="146"/>
      <c r="AE54" s="146"/>
      <c r="AF54" s="146"/>
      <c r="AG54" s="146" t="s">
        <v>215</v>
      </c>
      <c r="AH54" s="146">
        <v>5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3" x14ac:dyDescent="0.2">
      <c r="A55" s="153"/>
      <c r="B55" s="154"/>
      <c r="C55" s="180" t="s">
        <v>270</v>
      </c>
      <c r="D55" s="157"/>
      <c r="E55" s="158">
        <v>0.49425000000000002</v>
      </c>
      <c r="F55" s="156"/>
      <c r="G55" s="156"/>
      <c r="H55" s="156"/>
      <c r="I55" s="156"/>
      <c r="J55" s="156"/>
      <c r="K55" s="156"/>
      <c r="L55" s="156"/>
      <c r="M55" s="156"/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56"/>
      <c r="Z55" s="146"/>
      <c r="AA55" s="146"/>
      <c r="AB55" s="146"/>
      <c r="AC55" s="146"/>
      <c r="AD55" s="146"/>
      <c r="AE55" s="146"/>
      <c r="AF55" s="146"/>
      <c r="AG55" s="146" t="s">
        <v>215</v>
      </c>
      <c r="AH55" s="146">
        <v>5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3" x14ac:dyDescent="0.2">
      <c r="A56" s="153"/>
      <c r="B56" s="154"/>
      <c r="C56" s="180" t="s">
        <v>271</v>
      </c>
      <c r="D56" s="157"/>
      <c r="E56" s="158">
        <v>0.33971000000000001</v>
      </c>
      <c r="F56" s="156"/>
      <c r="G56" s="156"/>
      <c r="H56" s="156"/>
      <c r="I56" s="156"/>
      <c r="J56" s="156"/>
      <c r="K56" s="156"/>
      <c r="L56" s="156"/>
      <c r="M56" s="156"/>
      <c r="N56" s="155"/>
      <c r="O56" s="155"/>
      <c r="P56" s="155"/>
      <c r="Q56" s="155"/>
      <c r="R56" s="156"/>
      <c r="S56" s="156"/>
      <c r="T56" s="156"/>
      <c r="U56" s="156"/>
      <c r="V56" s="156"/>
      <c r="W56" s="156"/>
      <c r="X56" s="156"/>
      <c r="Y56" s="156"/>
      <c r="Z56" s="146"/>
      <c r="AA56" s="146"/>
      <c r="AB56" s="146"/>
      <c r="AC56" s="146"/>
      <c r="AD56" s="146"/>
      <c r="AE56" s="146"/>
      <c r="AF56" s="146"/>
      <c r="AG56" s="146" t="s">
        <v>215</v>
      </c>
      <c r="AH56" s="146">
        <v>5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3" x14ac:dyDescent="0.2">
      <c r="A57" s="153"/>
      <c r="B57" s="154"/>
      <c r="C57" s="180" t="s">
        <v>272</v>
      </c>
      <c r="D57" s="157"/>
      <c r="E57" s="158">
        <v>0.05</v>
      </c>
      <c r="F57" s="156"/>
      <c r="G57" s="156"/>
      <c r="H57" s="156"/>
      <c r="I57" s="156"/>
      <c r="J57" s="156"/>
      <c r="K57" s="156"/>
      <c r="L57" s="156"/>
      <c r="M57" s="156"/>
      <c r="N57" s="155"/>
      <c r="O57" s="155"/>
      <c r="P57" s="155"/>
      <c r="Q57" s="155"/>
      <c r="R57" s="156"/>
      <c r="S57" s="156"/>
      <c r="T57" s="156"/>
      <c r="U57" s="156"/>
      <c r="V57" s="156"/>
      <c r="W57" s="156"/>
      <c r="X57" s="156"/>
      <c r="Y57" s="156"/>
      <c r="Z57" s="146"/>
      <c r="AA57" s="146"/>
      <c r="AB57" s="146"/>
      <c r="AC57" s="146"/>
      <c r="AD57" s="146"/>
      <c r="AE57" s="146"/>
      <c r="AF57" s="146"/>
      <c r="AG57" s="146" t="s">
        <v>215</v>
      </c>
      <c r="AH57" s="146">
        <v>5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3" x14ac:dyDescent="0.2">
      <c r="A58" s="153"/>
      <c r="B58" s="154"/>
      <c r="C58" s="180" t="s">
        <v>273</v>
      </c>
      <c r="D58" s="157"/>
      <c r="E58" s="158">
        <v>3.8559999999999997E-2</v>
      </c>
      <c r="F58" s="156"/>
      <c r="G58" s="156"/>
      <c r="H58" s="156"/>
      <c r="I58" s="156"/>
      <c r="J58" s="156"/>
      <c r="K58" s="156"/>
      <c r="L58" s="156"/>
      <c r="M58" s="156"/>
      <c r="N58" s="155"/>
      <c r="O58" s="155"/>
      <c r="P58" s="155"/>
      <c r="Q58" s="155"/>
      <c r="R58" s="156"/>
      <c r="S58" s="156"/>
      <c r="T58" s="156"/>
      <c r="U58" s="156"/>
      <c r="V58" s="156"/>
      <c r="W58" s="156"/>
      <c r="X58" s="156"/>
      <c r="Y58" s="156"/>
      <c r="Z58" s="146"/>
      <c r="AA58" s="146"/>
      <c r="AB58" s="146"/>
      <c r="AC58" s="146"/>
      <c r="AD58" s="146"/>
      <c r="AE58" s="146"/>
      <c r="AF58" s="146"/>
      <c r="AG58" s="146" t="s">
        <v>215</v>
      </c>
      <c r="AH58" s="146">
        <v>5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70">
        <v>16</v>
      </c>
      <c r="B59" s="171" t="s">
        <v>274</v>
      </c>
      <c r="C59" s="179" t="s">
        <v>275</v>
      </c>
      <c r="D59" s="172" t="s">
        <v>218</v>
      </c>
      <c r="E59" s="173">
        <v>1.4814099999999999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3">
        <v>0</v>
      </c>
      <c r="O59" s="173">
        <f>ROUND(E59*N59,2)</f>
        <v>0</v>
      </c>
      <c r="P59" s="173">
        <v>0</v>
      </c>
      <c r="Q59" s="173">
        <f>ROUND(E59*P59,2)</f>
        <v>0</v>
      </c>
      <c r="R59" s="175" t="s">
        <v>276</v>
      </c>
      <c r="S59" s="175" t="s">
        <v>210</v>
      </c>
      <c r="T59" s="176" t="s">
        <v>211</v>
      </c>
      <c r="U59" s="156">
        <v>4.2000000000000003E-2</v>
      </c>
      <c r="V59" s="156">
        <f>ROUND(E59*U59,2)</f>
        <v>0.06</v>
      </c>
      <c r="W59" s="156"/>
      <c r="X59" s="156" t="s">
        <v>212</v>
      </c>
      <c r="Y59" s="156" t="s">
        <v>213</v>
      </c>
      <c r="Z59" s="146"/>
      <c r="AA59" s="146"/>
      <c r="AB59" s="146"/>
      <c r="AC59" s="146"/>
      <c r="AD59" s="146"/>
      <c r="AE59" s="146"/>
      <c r="AF59" s="146"/>
      <c r="AG59" s="146" t="s">
        <v>214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2" x14ac:dyDescent="0.2">
      <c r="A60" s="153"/>
      <c r="B60" s="154"/>
      <c r="C60" s="249" t="s">
        <v>277</v>
      </c>
      <c r="D60" s="250"/>
      <c r="E60" s="250"/>
      <c r="F60" s="250"/>
      <c r="G60" s="250"/>
      <c r="H60" s="156"/>
      <c r="I60" s="156"/>
      <c r="J60" s="156"/>
      <c r="K60" s="156"/>
      <c r="L60" s="156"/>
      <c r="M60" s="156"/>
      <c r="N60" s="155"/>
      <c r="O60" s="155"/>
      <c r="P60" s="155"/>
      <c r="Q60" s="155"/>
      <c r="R60" s="156"/>
      <c r="S60" s="156"/>
      <c r="T60" s="156"/>
      <c r="U60" s="156"/>
      <c r="V60" s="156"/>
      <c r="W60" s="156"/>
      <c r="X60" s="156"/>
      <c r="Y60" s="156"/>
      <c r="Z60" s="146"/>
      <c r="AA60" s="146"/>
      <c r="AB60" s="146"/>
      <c r="AC60" s="146"/>
      <c r="AD60" s="146"/>
      <c r="AE60" s="146"/>
      <c r="AF60" s="146"/>
      <c r="AG60" s="146" t="s">
        <v>278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2" x14ac:dyDescent="0.2">
      <c r="A61" s="153"/>
      <c r="B61" s="154"/>
      <c r="C61" s="180" t="s">
        <v>266</v>
      </c>
      <c r="D61" s="157"/>
      <c r="E61" s="158">
        <v>1.4814099999999999</v>
      </c>
      <c r="F61" s="156"/>
      <c r="G61" s="156"/>
      <c r="H61" s="156"/>
      <c r="I61" s="156"/>
      <c r="J61" s="156"/>
      <c r="K61" s="156"/>
      <c r="L61" s="156"/>
      <c r="M61" s="156"/>
      <c r="N61" s="155"/>
      <c r="O61" s="155"/>
      <c r="P61" s="155"/>
      <c r="Q61" s="155"/>
      <c r="R61" s="156"/>
      <c r="S61" s="156"/>
      <c r="T61" s="156"/>
      <c r="U61" s="156"/>
      <c r="V61" s="156"/>
      <c r="W61" s="156"/>
      <c r="X61" s="156"/>
      <c r="Y61" s="156"/>
      <c r="Z61" s="146"/>
      <c r="AA61" s="146"/>
      <c r="AB61" s="146"/>
      <c r="AC61" s="146"/>
      <c r="AD61" s="146"/>
      <c r="AE61" s="146"/>
      <c r="AF61" s="146"/>
      <c r="AG61" s="146" t="s">
        <v>215</v>
      </c>
      <c r="AH61" s="146">
        <v>5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70">
        <v>17</v>
      </c>
      <c r="B62" s="171" t="s">
        <v>279</v>
      </c>
      <c r="C62" s="179" t="s">
        <v>280</v>
      </c>
      <c r="D62" s="172" t="s">
        <v>218</v>
      </c>
      <c r="E62" s="173">
        <v>0.33971000000000001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3">
        <v>0</v>
      </c>
      <c r="O62" s="173">
        <f>ROUND(E62*N62,2)</f>
        <v>0</v>
      </c>
      <c r="P62" s="173">
        <v>0</v>
      </c>
      <c r="Q62" s="173">
        <f>ROUND(E62*P62,2)</f>
        <v>0</v>
      </c>
      <c r="R62" s="175" t="s">
        <v>219</v>
      </c>
      <c r="S62" s="175" t="s">
        <v>210</v>
      </c>
      <c r="T62" s="176" t="s">
        <v>211</v>
      </c>
      <c r="U62" s="156">
        <v>0</v>
      </c>
      <c r="V62" s="156">
        <f>ROUND(E62*U62,2)</f>
        <v>0</v>
      </c>
      <c r="W62" s="156"/>
      <c r="X62" s="156" t="s">
        <v>212</v>
      </c>
      <c r="Y62" s="156" t="s">
        <v>213</v>
      </c>
      <c r="Z62" s="146"/>
      <c r="AA62" s="146"/>
      <c r="AB62" s="146"/>
      <c r="AC62" s="146"/>
      <c r="AD62" s="146"/>
      <c r="AE62" s="146"/>
      <c r="AF62" s="146"/>
      <c r="AG62" s="146" t="s">
        <v>214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2" x14ac:dyDescent="0.2">
      <c r="A63" s="153"/>
      <c r="B63" s="154"/>
      <c r="C63" s="180" t="s">
        <v>281</v>
      </c>
      <c r="D63" s="157"/>
      <c r="E63" s="158">
        <v>0.33971000000000001</v>
      </c>
      <c r="F63" s="156"/>
      <c r="G63" s="156"/>
      <c r="H63" s="156"/>
      <c r="I63" s="156"/>
      <c r="J63" s="156"/>
      <c r="K63" s="156"/>
      <c r="L63" s="156"/>
      <c r="M63" s="156"/>
      <c r="N63" s="155"/>
      <c r="O63" s="155"/>
      <c r="P63" s="155"/>
      <c r="Q63" s="155"/>
      <c r="R63" s="156"/>
      <c r="S63" s="156"/>
      <c r="T63" s="156"/>
      <c r="U63" s="156"/>
      <c r="V63" s="156"/>
      <c r="W63" s="156"/>
      <c r="X63" s="156"/>
      <c r="Y63" s="156"/>
      <c r="Z63" s="146"/>
      <c r="AA63" s="146"/>
      <c r="AB63" s="146"/>
      <c r="AC63" s="146"/>
      <c r="AD63" s="146"/>
      <c r="AE63" s="146"/>
      <c r="AF63" s="146"/>
      <c r="AG63" s="146" t="s">
        <v>215</v>
      </c>
      <c r="AH63" s="146">
        <v>7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ht="22.5" outlineLevel="1" x14ac:dyDescent="0.2">
      <c r="A64" s="170">
        <v>18</v>
      </c>
      <c r="B64" s="171" t="s">
        <v>282</v>
      </c>
      <c r="C64" s="179" t="s">
        <v>283</v>
      </c>
      <c r="D64" s="172" t="s">
        <v>218</v>
      </c>
      <c r="E64" s="173">
        <v>3.8559999999999997E-2</v>
      </c>
      <c r="F64" s="174"/>
      <c r="G64" s="175">
        <f>ROUND(E64*F64,2)</f>
        <v>0</v>
      </c>
      <c r="H64" s="174"/>
      <c r="I64" s="175">
        <f>ROUND(E64*H64,2)</f>
        <v>0</v>
      </c>
      <c r="J64" s="174"/>
      <c r="K64" s="175">
        <f>ROUND(E64*J64,2)</f>
        <v>0</v>
      </c>
      <c r="L64" s="175">
        <v>21</v>
      </c>
      <c r="M64" s="175">
        <f>G64*(1+L64/100)</f>
        <v>0</v>
      </c>
      <c r="N64" s="173">
        <v>0</v>
      </c>
      <c r="O64" s="173">
        <f>ROUND(E64*N64,2)</f>
        <v>0</v>
      </c>
      <c r="P64" s="173">
        <v>0</v>
      </c>
      <c r="Q64" s="173">
        <f>ROUND(E64*P64,2)</f>
        <v>0</v>
      </c>
      <c r="R64" s="175" t="s">
        <v>219</v>
      </c>
      <c r="S64" s="175" t="s">
        <v>210</v>
      </c>
      <c r="T64" s="176" t="s">
        <v>211</v>
      </c>
      <c r="U64" s="156">
        <v>0</v>
      </c>
      <c r="V64" s="156">
        <f>ROUND(E64*U64,2)</f>
        <v>0</v>
      </c>
      <c r="W64" s="156"/>
      <c r="X64" s="156" t="s">
        <v>212</v>
      </c>
      <c r="Y64" s="156" t="s">
        <v>213</v>
      </c>
      <c r="Z64" s="146"/>
      <c r="AA64" s="146"/>
      <c r="AB64" s="146"/>
      <c r="AC64" s="146"/>
      <c r="AD64" s="146"/>
      <c r="AE64" s="146"/>
      <c r="AF64" s="146"/>
      <c r="AG64" s="146" t="s">
        <v>214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2" x14ac:dyDescent="0.2">
      <c r="A65" s="153"/>
      <c r="B65" s="154"/>
      <c r="C65" s="180" t="s">
        <v>284</v>
      </c>
      <c r="D65" s="157"/>
      <c r="E65" s="158">
        <v>3.8559999999999997E-2</v>
      </c>
      <c r="F65" s="156"/>
      <c r="G65" s="156"/>
      <c r="H65" s="156"/>
      <c r="I65" s="156"/>
      <c r="J65" s="156"/>
      <c r="K65" s="156"/>
      <c r="L65" s="156"/>
      <c r="M65" s="156"/>
      <c r="N65" s="155"/>
      <c r="O65" s="155"/>
      <c r="P65" s="155"/>
      <c r="Q65" s="155"/>
      <c r="R65" s="156"/>
      <c r="S65" s="156"/>
      <c r="T65" s="156"/>
      <c r="U65" s="156"/>
      <c r="V65" s="156"/>
      <c r="W65" s="156"/>
      <c r="X65" s="156"/>
      <c r="Y65" s="156"/>
      <c r="Z65" s="146"/>
      <c r="AA65" s="146"/>
      <c r="AB65" s="146"/>
      <c r="AC65" s="146"/>
      <c r="AD65" s="146"/>
      <c r="AE65" s="146"/>
      <c r="AF65" s="146"/>
      <c r="AG65" s="146" t="s">
        <v>215</v>
      </c>
      <c r="AH65" s="146">
        <v>7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ht="22.5" outlineLevel="1" x14ac:dyDescent="0.2">
      <c r="A66" s="170">
        <v>19</v>
      </c>
      <c r="B66" s="171" t="s">
        <v>285</v>
      </c>
      <c r="C66" s="179" t="s">
        <v>286</v>
      </c>
      <c r="D66" s="172" t="s">
        <v>218</v>
      </c>
      <c r="E66" s="173">
        <v>0.05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21</v>
      </c>
      <c r="M66" s="175">
        <f>G66*(1+L66/100)</f>
        <v>0</v>
      </c>
      <c r="N66" s="173">
        <v>0</v>
      </c>
      <c r="O66" s="173">
        <f>ROUND(E66*N66,2)</f>
        <v>0</v>
      </c>
      <c r="P66" s="173">
        <v>0</v>
      </c>
      <c r="Q66" s="173">
        <f>ROUND(E66*P66,2)</f>
        <v>0</v>
      </c>
      <c r="R66" s="175" t="s">
        <v>219</v>
      </c>
      <c r="S66" s="175" t="s">
        <v>210</v>
      </c>
      <c r="T66" s="176" t="s">
        <v>211</v>
      </c>
      <c r="U66" s="156">
        <v>0</v>
      </c>
      <c r="V66" s="156">
        <f>ROUND(E66*U66,2)</f>
        <v>0</v>
      </c>
      <c r="W66" s="156"/>
      <c r="X66" s="156" t="s">
        <v>212</v>
      </c>
      <c r="Y66" s="156" t="s">
        <v>213</v>
      </c>
      <c r="Z66" s="146"/>
      <c r="AA66" s="146"/>
      <c r="AB66" s="146"/>
      <c r="AC66" s="146"/>
      <c r="AD66" s="146"/>
      <c r="AE66" s="146"/>
      <c r="AF66" s="146"/>
      <c r="AG66" s="146" t="s">
        <v>214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2" x14ac:dyDescent="0.2">
      <c r="A67" s="153"/>
      <c r="B67" s="154"/>
      <c r="C67" s="180" t="s">
        <v>287</v>
      </c>
      <c r="D67" s="157"/>
      <c r="E67" s="158">
        <v>0.05</v>
      </c>
      <c r="F67" s="156"/>
      <c r="G67" s="156"/>
      <c r="H67" s="156"/>
      <c r="I67" s="156"/>
      <c r="J67" s="156"/>
      <c r="K67" s="156"/>
      <c r="L67" s="156"/>
      <c r="M67" s="156"/>
      <c r="N67" s="155"/>
      <c r="O67" s="155"/>
      <c r="P67" s="155"/>
      <c r="Q67" s="155"/>
      <c r="R67" s="156"/>
      <c r="S67" s="156"/>
      <c r="T67" s="156"/>
      <c r="U67" s="156"/>
      <c r="V67" s="156"/>
      <c r="W67" s="156"/>
      <c r="X67" s="156"/>
      <c r="Y67" s="156"/>
      <c r="Z67" s="146"/>
      <c r="AA67" s="146"/>
      <c r="AB67" s="146"/>
      <c r="AC67" s="146"/>
      <c r="AD67" s="146"/>
      <c r="AE67" s="146"/>
      <c r="AF67" s="146"/>
      <c r="AG67" s="146" t="s">
        <v>215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ht="22.5" outlineLevel="1" x14ac:dyDescent="0.2">
      <c r="A68" s="170">
        <v>20</v>
      </c>
      <c r="B68" s="171" t="s">
        <v>288</v>
      </c>
      <c r="C68" s="179" t="s">
        <v>289</v>
      </c>
      <c r="D68" s="172" t="s">
        <v>218</v>
      </c>
      <c r="E68" s="173">
        <v>1.4814099999999999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3">
        <v>0</v>
      </c>
      <c r="O68" s="173">
        <f>ROUND(E68*N68,2)</f>
        <v>0</v>
      </c>
      <c r="P68" s="173">
        <v>0</v>
      </c>
      <c r="Q68" s="173">
        <f>ROUND(E68*P68,2)</f>
        <v>0</v>
      </c>
      <c r="R68" s="175" t="s">
        <v>290</v>
      </c>
      <c r="S68" s="175" t="s">
        <v>210</v>
      </c>
      <c r="T68" s="176" t="s">
        <v>211</v>
      </c>
      <c r="U68" s="156">
        <v>0.83199999999999996</v>
      </c>
      <c r="V68" s="156">
        <f>ROUND(E68*U68,2)</f>
        <v>1.23</v>
      </c>
      <c r="W68" s="156"/>
      <c r="X68" s="156" t="s">
        <v>212</v>
      </c>
      <c r="Y68" s="156" t="s">
        <v>213</v>
      </c>
      <c r="Z68" s="146"/>
      <c r="AA68" s="146"/>
      <c r="AB68" s="146"/>
      <c r="AC68" s="146"/>
      <c r="AD68" s="146"/>
      <c r="AE68" s="146"/>
      <c r="AF68" s="146"/>
      <c r="AG68" s="146" t="s">
        <v>214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2" x14ac:dyDescent="0.2">
      <c r="A69" s="153"/>
      <c r="B69" s="154"/>
      <c r="C69" s="249" t="s">
        <v>291</v>
      </c>
      <c r="D69" s="250"/>
      <c r="E69" s="250"/>
      <c r="F69" s="250"/>
      <c r="G69" s="250"/>
      <c r="H69" s="156"/>
      <c r="I69" s="156"/>
      <c r="J69" s="156"/>
      <c r="K69" s="156"/>
      <c r="L69" s="156"/>
      <c r="M69" s="156"/>
      <c r="N69" s="155"/>
      <c r="O69" s="155"/>
      <c r="P69" s="155"/>
      <c r="Q69" s="155"/>
      <c r="R69" s="156"/>
      <c r="S69" s="156"/>
      <c r="T69" s="156"/>
      <c r="U69" s="156"/>
      <c r="V69" s="156"/>
      <c r="W69" s="156"/>
      <c r="X69" s="156"/>
      <c r="Y69" s="156"/>
      <c r="Z69" s="146"/>
      <c r="AA69" s="146"/>
      <c r="AB69" s="146"/>
      <c r="AC69" s="146"/>
      <c r="AD69" s="146"/>
      <c r="AE69" s="146"/>
      <c r="AF69" s="146"/>
      <c r="AG69" s="146" t="s">
        <v>278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77" t="str">
        <f>C69</f>
        <v>nebo vybouraných hmot nošením nebo přehazováním k místu nakládky přístupnému normálním dopravním prostředkům do 10 m,</v>
      </c>
      <c r="BB69" s="146"/>
      <c r="BC69" s="146"/>
      <c r="BD69" s="146"/>
      <c r="BE69" s="146"/>
      <c r="BF69" s="146"/>
      <c r="BG69" s="146"/>
      <c r="BH69" s="146"/>
    </row>
    <row r="70" spans="1:60" ht="22.5" outlineLevel="2" x14ac:dyDescent="0.2">
      <c r="A70" s="153"/>
      <c r="B70" s="154"/>
      <c r="C70" s="251" t="s">
        <v>292</v>
      </c>
      <c r="D70" s="252"/>
      <c r="E70" s="252"/>
      <c r="F70" s="252"/>
      <c r="G70" s="252"/>
      <c r="H70" s="156"/>
      <c r="I70" s="156"/>
      <c r="J70" s="156"/>
      <c r="K70" s="156"/>
      <c r="L70" s="156"/>
      <c r="M70" s="156"/>
      <c r="N70" s="155"/>
      <c r="O70" s="155"/>
      <c r="P70" s="155"/>
      <c r="Q70" s="155"/>
      <c r="R70" s="156"/>
      <c r="S70" s="156"/>
      <c r="T70" s="156"/>
      <c r="U70" s="156"/>
      <c r="V70" s="156"/>
      <c r="W70" s="156"/>
      <c r="X70" s="156"/>
      <c r="Y70" s="156"/>
      <c r="Z70" s="146"/>
      <c r="AA70" s="146"/>
      <c r="AB70" s="146"/>
      <c r="AC70" s="146"/>
      <c r="AD70" s="146"/>
      <c r="AE70" s="146"/>
      <c r="AF70" s="146"/>
      <c r="AG70" s="146" t="s">
        <v>221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77" t="str">
        <f>C70</f>
        <v>S naložením suti nebo vybouraných hmot do dopravního prostředku a na jejich vyložením, popřípadě přeložením na normální dopravní prostředek.</v>
      </c>
      <c r="BB70" s="146"/>
      <c r="BC70" s="146"/>
      <c r="BD70" s="146"/>
      <c r="BE70" s="146"/>
      <c r="BF70" s="146"/>
      <c r="BG70" s="146"/>
      <c r="BH70" s="146"/>
    </row>
    <row r="71" spans="1:60" outlineLevel="2" x14ac:dyDescent="0.2">
      <c r="A71" s="153"/>
      <c r="B71" s="154"/>
      <c r="C71" s="180" t="s">
        <v>266</v>
      </c>
      <c r="D71" s="157"/>
      <c r="E71" s="158">
        <v>1.4814099999999999</v>
      </c>
      <c r="F71" s="156"/>
      <c r="G71" s="156"/>
      <c r="H71" s="156"/>
      <c r="I71" s="156"/>
      <c r="J71" s="156"/>
      <c r="K71" s="156"/>
      <c r="L71" s="156"/>
      <c r="M71" s="156"/>
      <c r="N71" s="155"/>
      <c r="O71" s="155"/>
      <c r="P71" s="155"/>
      <c r="Q71" s="155"/>
      <c r="R71" s="156"/>
      <c r="S71" s="156"/>
      <c r="T71" s="156"/>
      <c r="U71" s="156"/>
      <c r="V71" s="156"/>
      <c r="W71" s="156"/>
      <c r="X71" s="156"/>
      <c r="Y71" s="156"/>
      <c r="Z71" s="146"/>
      <c r="AA71" s="146"/>
      <c r="AB71" s="146"/>
      <c r="AC71" s="146"/>
      <c r="AD71" s="146"/>
      <c r="AE71" s="146"/>
      <c r="AF71" s="146"/>
      <c r="AG71" s="146" t="s">
        <v>215</v>
      </c>
      <c r="AH71" s="146">
        <v>5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ht="22.5" outlineLevel="1" x14ac:dyDescent="0.2">
      <c r="A72" s="170">
        <v>21</v>
      </c>
      <c r="B72" s="171" t="s">
        <v>293</v>
      </c>
      <c r="C72" s="179" t="s">
        <v>294</v>
      </c>
      <c r="D72" s="172" t="s">
        <v>218</v>
      </c>
      <c r="E72" s="173">
        <v>1.4814099999999999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3">
        <v>0</v>
      </c>
      <c r="O72" s="173">
        <f>ROUND(E72*N72,2)</f>
        <v>0</v>
      </c>
      <c r="P72" s="173">
        <v>0</v>
      </c>
      <c r="Q72" s="173">
        <f>ROUND(E72*P72,2)</f>
        <v>0</v>
      </c>
      <c r="R72" s="175" t="s">
        <v>290</v>
      </c>
      <c r="S72" s="175" t="s">
        <v>210</v>
      </c>
      <c r="T72" s="176" t="s">
        <v>211</v>
      </c>
      <c r="U72" s="156">
        <v>9.9000000000000005E-2</v>
      </c>
      <c r="V72" s="156">
        <f>ROUND(E72*U72,2)</f>
        <v>0.15</v>
      </c>
      <c r="W72" s="156"/>
      <c r="X72" s="156" t="s">
        <v>212</v>
      </c>
      <c r="Y72" s="156" t="s">
        <v>213</v>
      </c>
      <c r="Z72" s="146"/>
      <c r="AA72" s="146"/>
      <c r="AB72" s="146"/>
      <c r="AC72" s="146"/>
      <c r="AD72" s="146"/>
      <c r="AE72" s="146"/>
      <c r="AF72" s="146"/>
      <c r="AG72" s="146" t="s">
        <v>214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2" x14ac:dyDescent="0.2">
      <c r="A73" s="153"/>
      <c r="B73" s="154"/>
      <c r="C73" s="249" t="s">
        <v>295</v>
      </c>
      <c r="D73" s="250"/>
      <c r="E73" s="250"/>
      <c r="F73" s="250"/>
      <c r="G73" s="250"/>
      <c r="H73" s="156"/>
      <c r="I73" s="156"/>
      <c r="J73" s="156"/>
      <c r="K73" s="156"/>
      <c r="L73" s="156"/>
      <c r="M73" s="156"/>
      <c r="N73" s="155"/>
      <c r="O73" s="155"/>
      <c r="P73" s="155"/>
      <c r="Q73" s="155"/>
      <c r="R73" s="156"/>
      <c r="S73" s="156"/>
      <c r="T73" s="156"/>
      <c r="U73" s="156"/>
      <c r="V73" s="156"/>
      <c r="W73" s="156"/>
      <c r="X73" s="156"/>
      <c r="Y73" s="156"/>
      <c r="Z73" s="146"/>
      <c r="AA73" s="146"/>
      <c r="AB73" s="146"/>
      <c r="AC73" s="146"/>
      <c r="AD73" s="146"/>
      <c r="AE73" s="146"/>
      <c r="AF73" s="146"/>
      <c r="AG73" s="146" t="s">
        <v>278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2" x14ac:dyDescent="0.2">
      <c r="A74" s="153"/>
      <c r="B74" s="154"/>
      <c r="C74" s="180" t="s">
        <v>266</v>
      </c>
      <c r="D74" s="157"/>
      <c r="E74" s="158">
        <v>1.4814099999999999</v>
      </c>
      <c r="F74" s="156"/>
      <c r="G74" s="156"/>
      <c r="H74" s="156"/>
      <c r="I74" s="156"/>
      <c r="J74" s="156"/>
      <c r="K74" s="156"/>
      <c r="L74" s="156"/>
      <c r="M74" s="156"/>
      <c r="N74" s="155"/>
      <c r="O74" s="155"/>
      <c r="P74" s="155"/>
      <c r="Q74" s="155"/>
      <c r="R74" s="156"/>
      <c r="S74" s="156"/>
      <c r="T74" s="156"/>
      <c r="U74" s="156"/>
      <c r="V74" s="156"/>
      <c r="W74" s="156"/>
      <c r="X74" s="156"/>
      <c r="Y74" s="156"/>
      <c r="Z74" s="146"/>
      <c r="AA74" s="146"/>
      <c r="AB74" s="146"/>
      <c r="AC74" s="146"/>
      <c r="AD74" s="146"/>
      <c r="AE74" s="146"/>
      <c r="AF74" s="146"/>
      <c r="AG74" s="146" t="s">
        <v>215</v>
      </c>
      <c r="AH74" s="146">
        <v>5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x14ac:dyDescent="0.2">
      <c r="A75" s="3"/>
      <c r="B75" s="4"/>
      <c r="C75" s="181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E75">
        <v>15</v>
      </c>
      <c r="AF75">
        <v>21</v>
      </c>
      <c r="AG75" t="s">
        <v>190</v>
      </c>
    </row>
    <row r="76" spans="1:60" x14ac:dyDescent="0.2">
      <c r="A76" s="149"/>
      <c r="B76" s="150" t="s">
        <v>29</v>
      </c>
      <c r="C76" s="182"/>
      <c r="D76" s="151"/>
      <c r="E76" s="152"/>
      <c r="F76" s="152"/>
      <c r="G76" s="169">
        <f>G8+G11+G22+G27+G35+G38+G47+G50</f>
        <v>0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E76">
        <f>SUMIF(L7:L74,AE75,G7:G74)</f>
        <v>0</v>
      </c>
      <c r="AF76">
        <f>SUMIF(L7:L74,AF75,G7:G74)</f>
        <v>0</v>
      </c>
      <c r="AG76" t="s">
        <v>296</v>
      </c>
    </row>
    <row r="77" spans="1:60" x14ac:dyDescent="0.2">
      <c r="C77" s="183"/>
      <c r="D77" s="10"/>
      <c r="AG77" t="s">
        <v>297</v>
      </c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Ub7EuvZX8OxvkfGL9YkCLeW0ADbr+8W05OoXQD+hjTkikxmPB3w+A0r7O02QGB/dGvDSuABUMVo7QF3Y63MqA==" saltValue="Ud0Cq97FgxSwInDO07buuA==" spinCount="100000" sheet="1" formatRows="0"/>
  <mergeCells count="12">
    <mergeCell ref="C73:G73"/>
    <mergeCell ref="A1:G1"/>
    <mergeCell ref="C2:G2"/>
    <mergeCell ref="C3:G3"/>
    <mergeCell ref="C4:G4"/>
    <mergeCell ref="C13:G13"/>
    <mergeCell ref="C19:G19"/>
    <mergeCell ref="C33:G33"/>
    <mergeCell ref="C43:G43"/>
    <mergeCell ref="C60:G60"/>
    <mergeCell ref="C69:G69"/>
    <mergeCell ref="C70:G7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D805A-5D26-4433-B305-9F3A06850C3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177</v>
      </c>
      <c r="B1" s="253"/>
      <c r="C1" s="253"/>
      <c r="D1" s="253"/>
      <c r="E1" s="253"/>
      <c r="F1" s="253"/>
      <c r="G1" s="253"/>
      <c r="AG1" t="s">
        <v>178</v>
      </c>
    </row>
    <row r="2" spans="1:60" ht="24.95" customHeight="1" x14ac:dyDescent="0.2">
      <c r="A2" s="50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179</v>
      </c>
    </row>
    <row r="3" spans="1:60" ht="24.95" customHeight="1" x14ac:dyDescent="0.2">
      <c r="A3" s="50" t="s">
        <v>8</v>
      </c>
      <c r="B3" s="49" t="s">
        <v>47</v>
      </c>
      <c r="C3" s="254" t="s">
        <v>48</v>
      </c>
      <c r="D3" s="255"/>
      <c r="E3" s="255"/>
      <c r="F3" s="255"/>
      <c r="G3" s="256"/>
      <c r="AC3" s="120" t="s">
        <v>179</v>
      </c>
      <c r="AG3" t="s">
        <v>180</v>
      </c>
    </row>
    <row r="4" spans="1:60" ht="24.95" customHeight="1" x14ac:dyDescent="0.2">
      <c r="A4" s="139" t="s">
        <v>9</v>
      </c>
      <c r="B4" s="140" t="s">
        <v>51</v>
      </c>
      <c r="C4" s="257" t="s">
        <v>52</v>
      </c>
      <c r="D4" s="258"/>
      <c r="E4" s="258"/>
      <c r="F4" s="258"/>
      <c r="G4" s="259"/>
      <c r="AG4" t="s">
        <v>181</v>
      </c>
    </row>
    <row r="5" spans="1:60" x14ac:dyDescent="0.2">
      <c r="D5" s="10"/>
    </row>
    <row r="6" spans="1:60" ht="38.25" x14ac:dyDescent="0.2">
      <c r="A6" s="142" t="s">
        <v>182</v>
      </c>
      <c r="B6" s="144" t="s">
        <v>183</v>
      </c>
      <c r="C6" s="144" t="s">
        <v>184</v>
      </c>
      <c r="D6" s="143" t="s">
        <v>185</v>
      </c>
      <c r="E6" s="142" t="s">
        <v>186</v>
      </c>
      <c r="F6" s="141" t="s">
        <v>187</v>
      </c>
      <c r="G6" s="142" t="s">
        <v>29</v>
      </c>
      <c r="H6" s="145" t="s">
        <v>30</v>
      </c>
      <c r="I6" s="145" t="s">
        <v>188</v>
      </c>
      <c r="J6" s="145" t="s">
        <v>31</v>
      </c>
      <c r="K6" s="145" t="s">
        <v>189</v>
      </c>
      <c r="L6" s="145" t="s">
        <v>190</v>
      </c>
      <c r="M6" s="145" t="s">
        <v>191</v>
      </c>
      <c r="N6" s="145" t="s">
        <v>192</v>
      </c>
      <c r="O6" s="145" t="s">
        <v>193</v>
      </c>
      <c r="P6" s="145" t="s">
        <v>194</v>
      </c>
      <c r="Q6" s="145" t="s">
        <v>195</v>
      </c>
      <c r="R6" s="145" t="s">
        <v>196</v>
      </c>
      <c r="S6" s="145" t="s">
        <v>197</v>
      </c>
      <c r="T6" s="145" t="s">
        <v>198</v>
      </c>
      <c r="U6" s="145" t="s">
        <v>199</v>
      </c>
      <c r="V6" s="145" t="s">
        <v>200</v>
      </c>
      <c r="W6" s="145" t="s">
        <v>201</v>
      </c>
      <c r="X6" s="145" t="s">
        <v>202</v>
      </c>
      <c r="Y6" s="145" t="s">
        <v>203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3" t="s">
        <v>204</v>
      </c>
      <c r="B8" s="164" t="s">
        <v>108</v>
      </c>
      <c r="C8" s="178" t="s">
        <v>109</v>
      </c>
      <c r="D8" s="165"/>
      <c r="E8" s="166"/>
      <c r="F8" s="167"/>
      <c r="G8" s="167">
        <f>SUMIF(AG9:AG10,"&lt;&gt;NOR",G9:G10)</f>
        <v>0</v>
      </c>
      <c r="H8" s="167"/>
      <c r="I8" s="167">
        <f>SUM(I9:I10)</f>
        <v>0</v>
      </c>
      <c r="J8" s="167"/>
      <c r="K8" s="167">
        <f>SUM(K9:K10)</f>
        <v>0</v>
      </c>
      <c r="L8" s="167"/>
      <c r="M8" s="167">
        <f>SUM(M9:M10)</f>
        <v>0</v>
      </c>
      <c r="N8" s="166"/>
      <c r="O8" s="166">
        <f>SUM(O9:O10)</f>
        <v>0.03</v>
      </c>
      <c r="P8" s="166"/>
      <c r="Q8" s="166">
        <f>SUM(Q9:Q10)</f>
        <v>0</v>
      </c>
      <c r="R8" s="167"/>
      <c r="S8" s="167"/>
      <c r="T8" s="168"/>
      <c r="U8" s="162"/>
      <c r="V8" s="162">
        <f>SUM(V9:V10)</f>
        <v>1.3</v>
      </c>
      <c r="W8" s="162"/>
      <c r="X8" s="162"/>
      <c r="Y8" s="162"/>
      <c r="AG8" t="s">
        <v>205</v>
      </c>
    </row>
    <row r="9" spans="1:60" outlineLevel="1" x14ac:dyDescent="0.2">
      <c r="A9" s="170">
        <v>1</v>
      </c>
      <c r="B9" s="171" t="s">
        <v>206</v>
      </c>
      <c r="C9" s="179" t="s">
        <v>207</v>
      </c>
      <c r="D9" s="172" t="s">
        <v>208</v>
      </c>
      <c r="E9" s="173">
        <v>5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5.9199999999999999E-3</v>
      </c>
      <c r="O9" s="173">
        <f>ROUND(E9*N9,2)</f>
        <v>0.03</v>
      </c>
      <c r="P9" s="173">
        <v>0</v>
      </c>
      <c r="Q9" s="173">
        <f>ROUND(E9*P9,2)</f>
        <v>0</v>
      </c>
      <c r="R9" s="175" t="s">
        <v>209</v>
      </c>
      <c r="S9" s="175" t="s">
        <v>210</v>
      </c>
      <c r="T9" s="176" t="s">
        <v>211</v>
      </c>
      <c r="U9" s="156">
        <v>0.26</v>
      </c>
      <c r="V9" s="156">
        <f>ROUND(E9*U9,2)</f>
        <v>1.3</v>
      </c>
      <c r="W9" s="156"/>
      <c r="X9" s="156" t="s">
        <v>212</v>
      </c>
      <c r="Y9" s="156" t="s">
        <v>213</v>
      </c>
      <c r="Z9" s="146"/>
      <c r="AA9" s="146"/>
      <c r="AB9" s="146"/>
      <c r="AC9" s="146"/>
      <c r="AD9" s="146"/>
      <c r="AE9" s="146"/>
      <c r="AF9" s="146"/>
      <c r="AG9" s="146" t="s">
        <v>214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80" t="s">
        <v>92</v>
      </c>
      <c r="D10" s="157"/>
      <c r="E10" s="158">
        <v>5</v>
      </c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215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x14ac:dyDescent="0.2">
      <c r="A11" s="163" t="s">
        <v>204</v>
      </c>
      <c r="B11" s="164" t="s">
        <v>114</v>
      </c>
      <c r="C11" s="178" t="s">
        <v>115</v>
      </c>
      <c r="D11" s="165"/>
      <c r="E11" s="166"/>
      <c r="F11" s="167"/>
      <c r="G11" s="167">
        <f>SUMIF(AG12:AG31,"&lt;&gt;NOR",G12:G31)</f>
        <v>0</v>
      </c>
      <c r="H11" s="167"/>
      <c r="I11" s="167">
        <f>SUM(I12:I31)</f>
        <v>0</v>
      </c>
      <c r="J11" s="167"/>
      <c r="K11" s="167">
        <f>SUM(K12:K31)</f>
        <v>0</v>
      </c>
      <c r="L11" s="167"/>
      <c r="M11" s="167">
        <f>SUM(M12:M31)</f>
        <v>0</v>
      </c>
      <c r="N11" s="166"/>
      <c r="O11" s="166">
        <f>SUM(O12:O31)</f>
        <v>0</v>
      </c>
      <c r="P11" s="166"/>
      <c r="Q11" s="166">
        <f>SUM(Q12:Q31)</f>
        <v>0</v>
      </c>
      <c r="R11" s="167"/>
      <c r="S11" s="167"/>
      <c r="T11" s="168"/>
      <c r="U11" s="162"/>
      <c r="V11" s="162">
        <f>SUM(V12:V31)</f>
        <v>0</v>
      </c>
      <c r="W11" s="162"/>
      <c r="X11" s="162"/>
      <c r="Y11" s="162"/>
      <c r="AG11" t="s">
        <v>205</v>
      </c>
    </row>
    <row r="12" spans="1:60" outlineLevel="1" x14ac:dyDescent="0.2">
      <c r="A12" s="170">
        <v>2</v>
      </c>
      <c r="B12" s="171" t="s">
        <v>216</v>
      </c>
      <c r="C12" s="179" t="s">
        <v>217</v>
      </c>
      <c r="D12" s="172" t="s">
        <v>218</v>
      </c>
      <c r="E12" s="173">
        <v>1.4459900000000001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5" t="s">
        <v>219</v>
      </c>
      <c r="S12" s="175" t="s">
        <v>210</v>
      </c>
      <c r="T12" s="176" t="s">
        <v>211</v>
      </c>
      <c r="U12" s="156">
        <v>0</v>
      </c>
      <c r="V12" s="156">
        <f>ROUND(E12*U12,2)</f>
        <v>0</v>
      </c>
      <c r="W12" s="156"/>
      <c r="X12" s="156" t="s">
        <v>212</v>
      </c>
      <c r="Y12" s="156" t="s">
        <v>213</v>
      </c>
      <c r="Z12" s="146"/>
      <c r="AA12" s="146"/>
      <c r="AB12" s="146"/>
      <c r="AC12" s="146"/>
      <c r="AD12" s="146"/>
      <c r="AE12" s="146"/>
      <c r="AF12" s="146"/>
      <c r="AG12" s="146" t="s">
        <v>214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22.5" outlineLevel="2" x14ac:dyDescent="0.2">
      <c r="A13" s="153"/>
      <c r="B13" s="154"/>
      <c r="C13" s="247" t="s">
        <v>220</v>
      </c>
      <c r="D13" s="248"/>
      <c r="E13" s="248"/>
      <c r="F13" s="248"/>
      <c r="G13" s="248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221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77" t="str">
        <f>C13</f>
        <v>Pro vyjádření výnosu ve prospěch zhotovitele je nutné jednotkovou cenu uvést se záporným znaménkem. (Získaná částka ponižuje náklad stavby.)</v>
      </c>
      <c r="BB13" s="146"/>
      <c r="BC13" s="146"/>
      <c r="BD13" s="146"/>
      <c r="BE13" s="146"/>
      <c r="BF13" s="146"/>
      <c r="BG13" s="146"/>
      <c r="BH13" s="146"/>
    </row>
    <row r="14" spans="1:60" outlineLevel="2" x14ac:dyDescent="0.2">
      <c r="A14" s="153"/>
      <c r="B14" s="154"/>
      <c r="C14" s="180" t="s">
        <v>298</v>
      </c>
      <c r="D14" s="157"/>
      <c r="E14" s="158">
        <v>1.4999999999999999E-2</v>
      </c>
      <c r="F14" s="156"/>
      <c r="G14" s="156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215</v>
      </c>
      <c r="AH14" s="146">
        <v>7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3" x14ac:dyDescent="0.2">
      <c r="A15" s="153"/>
      <c r="B15" s="154"/>
      <c r="C15" s="180" t="s">
        <v>299</v>
      </c>
      <c r="D15" s="157"/>
      <c r="E15" s="158">
        <v>0.35099999999999998</v>
      </c>
      <c r="F15" s="156"/>
      <c r="G15" s="156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215</v>
      </c>
      <c r="AH15" s="146">
        <v>7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3" x14ac:dyDescent="0.2">
      <c r="A16" s="153"/>
      <c r="B16" s="154"/>
      <c r="C16" s="180" t="s">
        <v>300</v>
      </c>
      <c r="D16" s="157"/>
      <c r="E16" s="158">
        <v>3.2000000000000002E-3</v>
      </c>
      <c r="F16" s="156"/>
      <c r="G16" s="156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215</v>
      </c>
      <c r="AH16" s="146">
        <v>7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3" x14ac:dyDescent="0.2">
      <c r="A17" s="153"/>
      <c r="B17" s="154"/>
      <c r="C17" s="180" t="s">
        <v>301</v>
      </c>
      <c r="D17" s="157"/>
      <c r="E17" s="158">
        <v>5.4000000000000003E-3</v>
      </c>
      <c r="F17" s="156"/>
      <c r="G17" s="156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215</v>
      </c>
      <c r="AH17" s="146">
        <v>7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3" x14ac:dyDescent="0.2">
      <c r="A18" s="153"/>
      <c r="B18" s="154"/>
      <c r="C18" s="180" t="s">
        <v>302</v>
      </c>
      <c r="D18" s="157"/>
      <c r="E18" s="158">
        <v>0.05</v>
      </c>
      <c r="F18" s="156"/>
      <c r="G18" s="156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215</v>
      </c>
      <c r="AH18" s="146">
        <v>7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3" x14ac:dyDescent="0.2">
      <c r="A19" s="153"/>
      <c r="B19" s="154"/>
      <c r="C19" s="180" t="s">
        <v>303</v>
      </c>
      <c r="D19" s="157"/>
      <c r="E19" s="158">
        <v>0.51195999999999997</v>
      </c>
      <c r="F19" s="156"/>
      <c r="G19" s="156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215</v>
      </c>
      <c r="AH19" s="146">
        <v>7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3" x14ac:dyDescent="0.2">
      <c r="A20" s="153"/>
      <c r="B20" s="154"/>
      <c r="C20" s="180" t="s">
        <v>304</v>
      </c>
      <c r="D20" s="157"/>
      <c r="E20" s="158">
        <v>0.05</v>
      </c>
      <c r="F20" s="156"/>
      <c r="G20" s="156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215</v>
      </c>
      <c r="AH20" s="146">
        <v>7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3" x14ac:dyDescent="0.2">
      <c r="A21" s="153"/>
      <c r="B21" s="154"/>
      <c r="C21" s="180" t="s">
        <v>305</v>
      </c>
      <c r="D21" s="157"/>
      <c r="E21" s="158">
        <v>1.4999999999999999E-2</v>
      </c>
      <c r="F21" s="156"/>
      <c r="G21" s="156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215</v>
      </c>
      <c r="AH21" s="146">
        <v>7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3" x14ac:dyDescent="0.2">
      <c r="A22" s="153"/>
      <c r="B22" s="154"/>
      <c r="C22" s="180" t="s">
        <v>306</v>
      </c>
      <c r="D22" s="157"/>
      <c r="E22" s="158">
        <v>0.22397</v>
      </c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215</v>
      </c>
      <c r="AH22" s="146">
        <v>7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3" x14ac:dyDescent="0.2">
      <c r="A23" s="153"/>
      <c r="B23" s="154"/>
      <c r="C23" s="180" t="s">
        <v>307</v>
      </c>
      <c r="D23" s="157"/>
      <c r="E23" s="158">
        <v>5.0459999999999998E-2</v>
      </c>
      <c r="F23" s="156"/>
      <c r="G23" s="156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215</v>
      </c>
      <c r="AH23" s="146">
        <v>7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3" x14ac:dyDescent="0.2">
      <c r="A24" s="153"/>
      <c r="B24" s="154"/>
      <c r="C24" s="180" t="s">
        <v>308</v>
      </c>
      <c r="D24" s="157"/>
      <c r="E24" s="158">
        <v>0.1</v>
      </c>
      <c r="F24" s="156"/>
      <c r="G24" s="156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215</v>
      </c>
      <c r="AH24" s="146">
        <v>7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3" x14ac:dyDescent="0.2">
      <c r="A25" s="153"/>
      <c r="B25" s="154"/>
      <c r="C25" s="180" t="s">
        <v>309</v>
      </c>
      <c r="D25" s="157"/>
      <c r="E25" s="158">
        <v>7.0000000000000007E-2</v>
      </c>
      <c r="F25" s="156"/>
      <c r="G25" s="156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215</v>
      </c>
      <c r="AH25" s="146">
        <v>7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70">
        <v>3</v>
      </c>
      <c r="B26" s="171" t="s">
        <v>226</v>
      </c>
      <c r="C26" s="179" t="s">
        <v>227</v>
      </c>
      <c r="D26" s="172" t="s">
        <v>218</v>
      </c>
      <c r="E26" s="173">
        <v>1.8979999999999999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5" t="s">
        <v>219</v>
      </c>
      <c r="S26" s="175" t="s">
        <v>210</v>
      </c>
      <c r="T26" s="176" t="s">
        <v>211</v>
      </c>
      <c r="U26" s="156">
        <v>0</v>
      </c>
      <c r="V26" s="156">
        <f>ROUND(E26*U26,2)</f>
        <v>0</v>
      </c>
      <c r="W26" s="156"/>
      <c r="X26" s="156" t="s">
        <v>212</v>
      </c>
      <c r="Y26" s="156" t="s">
        <v>213</v>
      </c>
      <c r="Z26" s="146"/>
      <c r="AA26" s="146"/>
      <c r="AB26" s="146"/>
      <c r="AC26" s="146"/>
      <c r="AD26" s="146"/>
      <c r="AE26" s="146"/>
      <c r="AF26" s="146"/>
      <c r="AG26" s="146" t="s">
        <v>214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ht="22.5" outlineLevel="2" x14ac:dyDescent="0.2">
      <c r="A27" s="153"/>
      <c r="B27" s="154"/>
      <c r="C27" s="247" t="s">
        <v>220</v>
      </c>
      <c r="D27" s="248"/>
      <c r="E27" s="248"/>
      <c r="F27" s="248"/>
      <c r="G27" s="248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221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77" t="str">
        <f>C27</f>
        <v>Pro vyjádření výnosu ve prospěch zhotovitele je nutné jednotkovou cenu uvést se záporným znaménkem. (Získaná částka ponižuje náklad stavby.)</v>
      </c>
      <c r="BB27" s="146"/>
      <c r="BC27" s="146"/>
      <c r="BD27" s="146"/>
      <c r="BE27" s="146"/>
      <c r="BF27" s="146"/>
      <c r="BG27" s="146"/>
      <c r="BH27" s="146"/>
    </row>
    <row r="28" spans="1:60" outlineLevel="2" x14ac:dyDescent="0.2">
      <c r="A28" s="153"/>
      <c r="B28" s="154"/>
      <c r="C28" s="180" t="s">
        <v>310</v>
      </c>
      <c r="D28" s="157"/>
      <c r="E28" s="158">
        <v>1.67</v>
      </c>
      <c r="F28" s="156"/>
      <c r="G28" s="156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215</v>
      </c>
      <c r="AH28" s="146">
        <v>7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3" x14ac:dyDescent="0.2">
      <c r="A29" s="153"/>
      <c r="B29" s="154"/>
      <c r="C29" s="180" t="s">
        <v>311</v>
      </c>
      <c r="D29" s="157"/>
      <c r="E29" s="158">
        <v>2.1999999999999999E-2</v>
      </c>
      <c r="F29" s="156"/>
      <c r="G29" s="156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56"/>
      <c r="Z29" s="146"/>
      <c r="AA29" s="146"/>
      <c r="AB29" s="146"/>
      <c r="AC29" s="146"/>
      <c r="AD29" s="146"/>
      <c r="AE29" s="146"/>
      <c r="AF29" s="146"/>
      <c r="AG29" s="146" t="s">
        <v>215</v>
      </c>
      <c r="AH29" s="146">
        <v>7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3" x14ac:dyDescent="0.2">
      <c r="A30" s="153"/>
      <c r="B30" s="154"/>
      <c r="C30" s="180" t="s">
        <v>312</v>
      </c>
      <c r="D30" s="157"/>
      <c r="E30" s="158">
        <v>0.05</v>
      </c>
      <c r="F30" s="156"/>
      <c r="G30" s="156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215</v>
      </c>
      <c r="AH30" s="146">
        <v>7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3" x14ac:dyDescent="0.2">
      <c r="A31" s="153"/>
      <c r="B31" s="154"/>
      <c r="C31" s="180" t="s">
        <v>313</v>
      </c>
      <c r="D31" s="157"/>
      <c r="E31" s="158">
        <v>0.156</v>
      </c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215</v>
      </c>
      <c r="AH31" s="146">
        <v>7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x14ac:dyDescent="0.2">
      <c r="A32" s="163" t="s">
        <v>204</v>
      </c>
      <c r="B32" s="164" t="s">
        <v>122</v>
      </c>
      <c r="C32" s="178" t="s">
        <v>123</v>
      </c>
      <c r="D32" s="165"/>
      <c r="E32" s="166"/>
      <c r="F32" s="167"/>
      <c r="G32" s="167">
        <f>SUMIF(AG33:AG39,"&lt;&gt;NOR",G33:G39)</f>
        <v>0</v>
      </c>
      <c r="H32" s="167"/>
      <c r="I32" s="167">
        <f>SUM(I33:I39)</f>
        <v>0</v>
      </c>
      <c r="J32" s="167"/>
      <c r="K32" s="167">
        <f>SUM(K33:K39)</f>
        <v>0</v>
      </c>
      <c r="L32" s="167"/>
      <c r="M32" s="167">
        <f>SUM(M33:M39)</f>
        <v>0</v>
      </c>
      <c r="N32" s="166"/>
      <c r="O32" s="166">
        <f>SUM(O33:O39)</f>
        <v>0</v>
      </c>
      <c r="P32" s="166"/>
      <c r="Q32" s="166">
        <f>SUM(Q33:Q39)</f>
        <v>0.27999999999999997</v>
      </c>
      <c r="R32" s="167"/>
      <c r="S32" s="167"/>
      <c r="T32" s="168"/>
      <c r="U32" s="162"/>
      <c r="V32" s="162">
        <f>SUM(V33:V39)</f>
        <v>6.2</v>
      </c>
      <c r="W32" s="162"/>
      <c r="X32" s="162"/>
      <c r="Y32" s="162"/>
      <c r="AG32" t="s">
        <v>205</v>
      </c>
    </row>
    <row r="33" spans="1:60" ht="22.5" outlineLevel="1" x14ac:dyDescent="0.2">
      <c r="A33" s="170">
        <v>4</v>
      </c>
      <c r="B33" s="171" t="s">
        <v>314</v>
      </c>
      <c r="C33" s="179" t="s">
        <v>315</v>
      </c>
      <c r="D33" s="172" t="s">
        <v>208</v>
      </c>
      <c r="E33" s="173">
        <v>12.3559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3">
        <v>0</v>
      </c>
      <c r="O33" s="173">
        <f>ROUND(E33*N33,2)</f>
        <v>0</v>
      </c>
      <c r="P33" s="173">
        <v>1.9800000000000002E-2</v>
      </c>
      <c r="Q33" s="173">
        <f>ROUND(E33*P33,2)</f>
        <v>0.24</v>
      </c>
      <c r="R33" s="175" t="s">
        <v>232</v>
      </c>
      <c r="S33" s="175" t="s">
        <v>210</v>
      </c>
      <c r="T33" s="176" t="s">
        <v>211</v>
      </c>
      <c r="U33" s="156">
        <v>0.2</v>
      </c>
      <c r="V33" s="156">
        <f>ROUND(E33*U33,2)</f>
        <v>2.4700000000000002</v>
      </c>
      <c r="W33" s="156"/>
      <c r="X33" s="156" t="s">
        <v>212</v>
      </c>
      <c r="Y33" s="156" t="s">
        <v>213</v>
      </c>
      <c r="Z33" s="146"/>
      <c r="AA33" s="146"/>
      <c r="AB33" s="146"/>
      <c r="AC33" s="146"/>
      <c r="AD33" s="146"/>
      <c r="AE33" s="146"/>
      <c r="AF33" s="146"/>
      <c r="AG33" s="146" t="s">
        <v>214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2" x14ac:dyDescent="0.2">
      <c r="A34" s="153"/>
      <c r="B34" s="154"/>
      <c r="C34" s="180" t="s">
        <v>316</v>
      </c>
      <c r="D34" s="157"/>
      <c r="E34" s="158">
        <v>10.575519999999999</v>
      </c>
      <c r="F34" s="156"/>
      <c r="G34" s="156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56"/>
      <c r="Z34" s="146"/>
      <c r="AA34" s="146"/>
      <c r="AB34" s="146"/>
      <c r="AC34" s="146"/>
      <c r="AD34" s="146"/>
      <c r="AE34" s="146"/>
      <c r="AF34" s="146"/>
      <c r="AG34" s="146" t="s">
        <v>215</v>
      </c>
      <c r="AH34" s="146">
        <v>5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3" x14ac:dyDescent="0.2">
      <c r="A35" s="153"/>
      <c r="B35" s="154"/>
      <c r="C35" s="180" t="s">
        <v>317</v>
      </c>
      <c r="D35" s="157"/>
      <c r="E35" s="158">
        <v>1.7803800000000001</v>
      </c>
      <c r="F35" s="156"/>
      <c r="G35" s="156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215</v>
      </c>
      <c r="AH35" s="146">
        <v>5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70">
        <v>5</v>
      </c>
      <c r="B36" s="171" t="s">
        <v>230</v>
      </c>
      <c r="C36" s="179" t="s">
        <v>318</v>
      </c>
      <c r="D36" s="172" t="s">
        <v>208</v>
      </c>
      <c r="E36" s="173">
        <v>18.635899999999999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3">
        <v>0</v>
      </c>
      <c r="O36" s="173">
        <f>ROUND(E36*N36,2)</f>
        <v>0</v>
      </c>
      <c r="P36" s="173">
        <v>2.0999999999999999E-3</v>
      </c>
      <c r="Q36" s="173">
        <f>ROUND(E36*P36,2)</f>
        <v>0.04</v>
      </c>
      <c r="R36" s="175" t="s">
        <v>232</v>
      </c>
      <c r="S36" s="175" t="s">
        <v>210</v>
      </c>
      <c r="T36" s="176" t="s">
        <v>211</v>
      </c>
      <c r="U36" s="156">
        <v>0.2</v>
      </c>
      <c r="V36" s="156">
        <f>ROUND(E36*U36,2)</f>
        <v>3.73</v>
      </c>
      <c r="W36" s="156"/>
      <c r="X36" s="156" t="s">
        <v>212</v>
      </c>
      <c r="Y36" s="156" t="s">
        <v>213</v>
      </c>
      <c r="Z36" s="146"/>
      <c r="AA36" s="146"/>
      <c r="AB36" s="146"/>
      <c r="AC36" s="146"/>
      <c r="AD36" s="146"/>
      <c r="AE36" s="146"/>
      <c r="AF36" s="146"/>
      <c r="AG36" s="146" t="s">
        <v>214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2" x14ac:dyDescent="0.2">
      <c r="A37" s="153"/>
      <c r="B37" s="154"/>
      <c r="C37" s="180" t="s">
        <v>319</v>
      </c>
      <c r="D37" s="157"/>
      <c r="E37" s="158">
        <v>6.28</v>
      </c>
      <c r="F37" s="156"/>
      <c r="G37" s="156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215</v>
      </c>
      <c r="AH37" s="146">
        <v>5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3" x14ac:dyDescent="0.2">
      <c r="A38" s="153"/>
      <c r="B38" s="154"/>
      <c r="C38" s="180" t="s">
        <v>316</v>
      </c>
      <c r="D38" s="157"/>
      <c r="E38" s="158">
        <v>10.575519999999999</v>
      </c>
      <c r="F38" s="156"/>
      <c r="G38" s="156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215</v>
      </c>
      <c r="AH38" s="146">
        <v>5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3" x14ac:dyDescent="0.2">
      <c r="A39" s="153"/>
      <c r="B39" s="154"/>
      <c r="C39" s="180" t="s">
        <v>317</v>
      </c>
      <c r="D39" s="157"/>
      <c r="E39" s="158">
        <v>1.7803800000000001</v>
      </c>
      <c r="F39" s="156"/>
      <c r="G39" s="156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215</v>
      </c>
      <c r="AH39" s="146">
        <v>5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x14ac:dyDescent="0.2">
      <c r="A40" s="163" t="s">
        <v>204</v>
      </c>
      <c r="B40" s="164" t="s">
        <v>124</v>
      </c>
      <c r="C40" s="178" t="s">
        <v>125</v>
      </c>
      <c r="D40" s="165"/>
      <c r="E40" s="166"/>
      <c r="F40" s="167"/>
      <c r="G40" s="167">
        <f>SUMIF(AG41:AG46,"&lt;&gt;NOR",G41:G46)</f>
        <v>0</v>
      </c>
      <c r="H40" s="167"/>
      <c r="I40" s="167">
        <f>SUM(I41:I46)</f>
        <v>0</v>
      </c>
      <c r="J40" s="167"/>
      <c r="K40" s="167">
        <f>SUM(K41:K46)</f>
        <v>0</v>
      </c>
      <c r="L40" s="167"/>
      <c r="M40" s="167">
        <f>SUM(M41:M46)</f>
        <v>0</v>
      </c>
      <c r="N40" s="166"/>
      <c r="O40" s="166">
        <f>SUM(O41:O46)</f>
        <v>0.01</v>
      </c>
      <c r="P40" s="166"/>
      <c r="Q40" s="166">
        <f>SUM(Q41:Q46)</f>
        <v>0.02</v>
      </c>
      <c r="R40" s="167"/>
      <c r="S40" s="167"/>
      <c r="T40" s="168"/>
      <c r="U40" s="162"/>
      <c r="V40" s="162">
        <f>SUM(V41:V46)</f>
        <v>0.65</v>
      </c>
      <c r="W40" s="162"/>
      <c r="X40" s="162"/>
      <c r="Y40" s="162"/>
      <c r="AG40" t="s">
        <v>205</v>
      </c>
    </row>
    <row r="41" spans="1:60" outlineLevel="1" x14ac:dyDescent="0.2">
      <c r="A41" s="170">
        <v>6</v>
      </c>
      <c r="B41" s="171" t="s">
        <v>320</v>
      </c>
      <c r="C41" s="179" t="s">
        <v>321</v>
      </c>
      <c r="D41" s="172" t="s">
        <v>252</v>
      </c>
      <c r="E41" s="173">
        <v>12.5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3">
        <v>0</v>
      </c>
      <c r="O41" s="173">
        <f>ROUND(E41*N41,2)</f>
        <v>0</v>
      </c>
      <c r="P41" s="173">
        <v>2.7999999999999998E-4</v>
      </c>
      <c r="Q41" s="173">
        <f>ROUND(E41*P41,2)</f>
        <v>0</v>
      </c>
      <c r="R41" s="175" t="s">
        <v>322</v>
      </c>
      <c r="S41" s="175" t="s">
        <v>210</v>
      </c>
      <c r="T41" s="176" t="s">
        <v>211</v>
      </c>
      <c r="U41" s="156">
        <v>5.1999999999999998E-2</v>
      </c>
      <c r="V41" s="156">
        <f>ROUND(E41*U41,2)</f>
        <v>0.65</v>
      </c>
      <c r="W41" s="156"/>
      <c r="X41" s="156" t="s">
        <v>212</v>
      </c>
      <c r="Y41" s="156" t="s">
        <v>213</v>
      </c>
      <c r="Z41" s="146"/>
      <c r="AA41" s="146"/>
      <c r="AB41" s="146"/>
      <c r="AC41" s="146"/>
      <c r="AD41" s="146"/>
      <c r="AE41" s="146"/>
      <c r="AF41" s="146"/>
      <c r="AG41" s="146" t="s">
        <v>214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2" x14ac:dyDescent="0.2">
      <c r="A42" s="153"/>
      <c r="B42" s="154"/>
      <c r="C42" s="180" t="s">
        <v>323</v>
      </c>
      <c r="D42" s="157"/>
      <c r="E42" s="158">
        <v>12.5</v>
      </c>
      <c r="F42" s="156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215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70">
        <v>7</v>
      </c>
      <c r="B43" s="171" t="s">
        <v>324</v>
      </c>
      <c r="C43" s="179" t="s">
        <v>325</v>
      </c>
      <c r="D43" s="172" t="s">
        <v>260</v>
      </c>
      <c r="E43" s="173">
        <v>1</v>
      </c>
      <c r="F43" s="174"/>
      <c r="G43" s="175">
        <f>ROUND(E43*F43,2)</f>
        <v>0</v>
      </c>
      <c r="H43" s="174"/>
      <c r="I43" s="175">
        <f>ROUND(E43*H43,2)</f>
        <v>0</v>
      </c>
      <c r="J43" s="174"/>
      <c r="K43" s="175">
        <f>ROUND(E43*J43,2)</f>
        <v>0</v>
      </c>
      <c r="L43" s="175">
        <v>21</v>
      </c>
      <c r="M43" s="175">
        <f>G43*(1+L43/100)</f>
        <v>0</v>
      </c>
      <c r="N43" s="173">
        <v>0</v>
      </c>
      <c r="O43" s="173">
        <f>ROUND(E43*N43,2)</f>
        <v>0</v>
      </c>
      <c r="P43" s="173">
        <v>0</v>
      </c>
      <c r="Q43" s="173">
        <f>ROUND(E43*P43,2)</f>
        <v>0</v>
      </c>
      <c r="R43" s="175"/>
      <c r="S43" s="175" t="s">
        <v>242</v>
      </c>
      <c r="T43" s="176" t="s">
        <v>243</v>
      </c>
      <c r="U43" s="156">
        <v>0</v>
      </c>
      <c r="V43" s="156">
        <f>ROUND(E43*U43,2)</f>
        <v>0</v>
      </c>
      <c r="W43" s="156"/>
      <c r="X43" s="156" t="s">
        <v>212</v>
      </c>
      <c r="Y43" s="156" t="s">
        <v>213</v>
      </c>
      <c r="Z43" s="146"/>
      <c r="AA43" s="146"/>
      <c r="AB43" s="146"/>
      <c r="AC43" s="146"/>
      <c r="AD43" s="146"/>
      <c r="AE43" s="146"/>
      <c r="AF43" s="146"/>
      <c r="AG43" s="146" t="s">
        <v>214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2" x14ac:dyDescent="0.2">
      <c r="A44" s="153"/>
      <c r="B44" s="154"/>
      <c r="C44" s="180" t="s">
        <v>84</v>
      </c>
      <c r="D44" s="157"/>
      <c r="E44" s="158">
        <v>1</v>
      </c>
      <c r="F44" s="156"/>
      <c r="G44" s="156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215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70">
        <v>8</v>
      </c>
      <c r="B45" s="171" t="s">
        <v>326</v>
      </c>
      <c r="C45" s="179" t="s">
        <v>327</v>
      </c>
      <c r="D45" s="172" t="s">
        <v>260</v>
      </c>
      <c r="E45" s="173">
        <v>1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3">
        <v>0.01</v>
      </c>
      <c r="O45" s="173">
        <f>ROUND(E45*N45,2)</f>
        <v>0.01</v>
      </c>
      <c r="P45" s="173">
        <v>1.4999999999999999E-2</v>
      </c>
      <c r="Q45" s="173">
        <f>ROUND(E45*P45,2)</f>
        <v>0.02</v>
      </c>
      <c r="R45" s="175"/>
      <c r="S45" s="175" t="s">
        <v>242</v>
      </c>
      <c r="T45" s="176" t="s">
        <v>243</v>
      </c>
      <c r="U45" s="156">
        <v>0</v>
      </c>
      <c r="V45" s="156">
        <f>ROUND(E45*U45,2)</f>
        <v>0</v>
      </c>
      <c r="W45" s="156"/>
      <c r="X45" s="156" t="s">
        <v>212</v>
      </c>
      <c r="Y45" s="156" t="s">
        <v>213</v>
      </c>
      <c r="Z45" s="146"/>
      <c r="AA45" s="146"/>
      <c r="AB45" s="146"/>
      <c r="AC45" s="146"/>
      <c r="AD45" s="146"/>
      <c r="AE45" s="146"/>
      <c r="AF45" s="146"/>
      <c r="AG45" s="146" t="s">
        <v>214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2" x14ac:dyDescent="0.2">
      <c r="A46" s="153"/>
      <c r="B46" s="154"/>
      <c r="C46" s="180" t="s">
        <v>84</v>
      </c>
      <c r="D46" s="157"/>
      <c r="E46" s="158">
        <v>1</v>
      </c>
      <c r="F46" s="156"/>
      <c r="G46" s="156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215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x14ac:dyDescent="0.2">
      <c r="A47" s="163" t="s">
        <v>204</v>
      </c>
      <c r="B47" s="164" t="s">
        <v>128</v>
      </c>
      <c r="C47" s="178" t="s">
        <v>129</v>
      </c>
      <c r="D47" s="165"/>
      <c r="E47" s="166"/>
      <c r="F47" s="167"/>
      <c r="G47" s="167">
        <f>SUMIF(AG48:AG49,"&lt;&gt;NOR",G48:G49)</f>
        <v>0</v>
      </c>
      <c r="H47" s="167"/>
      <c r="I47" s="167">
        <f>SUM(I48:I49)</f>
        <v>0</v>
      </c>
      <c r="J47" s="167"/>
      <c r="K47" s="167">
        <f>SUM(K48:K49)</f>
        <v>0</v>
      </c>
      <c r="L47" s="167"/>
      <c r="M47" s="167">
        <f>SUM(M48:M49)</f>
        <v>0</v>
      </c>
      <c r="N47" s="166"/>
      <c r="O47" s="166">
        <f>SUM(O48:O49)</f>
        <v>0</v>
      </c>
      <c r="P47" s="166"/>
      <c r="Q47" s="166">
        <f>SUM(Q48:Q49)</f>
        <v>0.35</v>
      </c>
      <c r="R47" s="167"/>
      <c r="S47" s="167"/>
      <c r="T47" s="168"/>
      <c r="U47" s="162"/>
      <c r="V47" s="162">
        <f>SUM(V48:V49)</f>
        <v>4.12</v>
      </c>
      <c r="W47" s="162"/>
      <c r="X47" s="162"/>
      <c r="Y47" s="162"/>
      <c r="AG47" t="s">
        <v>205</v>
      </c>
    </row>
    <row r="48" spans="1:60" outlineLevel="1" x14ac:dyDescent="0.2">
      <c r="A48" s="170">
        <v>9</v>
      </c>
      <c r="B48" s="171" t="s">
        <v>328</v>
      </c>
      <c r="C48" s="179" t="s">
        <v>329</v>
      </c>
      <c r="D48" s="172" t="s">
        <v>260</v>
      </c>
      <c r="E48" s="173">
        <v>3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3">
        <v>0</v>
      </c>
      <c r="O48" s="173">
        <f>ROUND(E48*N48,2)</f>
        <v>0</v>
      </c>
      <c r="P48" s="173">
        <v>0.11700000000000001</v>
      </c>
      <c r="Q48" s="173">
        <f>ROUND(E48*P48,2)</f>
        <v>0.35</v>
      </c>
      <c r="R48" s="175" t="s">
        <v>322</v>
      </c>
      <c r="S48" s="175" t="s">
        <v>210</v>
      </c>
      <c r="T48" s="176" t="s">
        <v>211</v>
      </c>
      <c r="U48" s="156">
        <v>1.3720000000000001</v>
      </c>
      <c r="V48" s="156">
        <f>ROUND(E48*U48,2)</f>
        <v>4.12</v>
      </c>
      <c r="W48" s="156"/>
      <c r="X48" s="156" t="s">
        <v>212</v>
      </c>
      <c r="Y48" s="156" t="s">
        <v>213</v>
      </c>
      <c r="Z48" s="146"/>
      <c r="AA48" s="146"/>
      <c r="AB48" s="146"/>
      <c r="AC48" s="146"/>
      <c r="AD48" s="146"/>
      <c r="AE48" s="146"/>
      <c r="AF48" s="146"/>
      <c r="AG48" s="146" t="s">
        <v>214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2" x14ac:dyDescent="0.2">
      <c r="A49" s="153"/>
      <c r="B49" s="154"/>
      <c r="C49" s="180" t="s">
        <v>90</v>
      </c>
      <c r="D49" s="157"/>
      <c r="E49" s="158">
        <v>3</v>
      </c>
      <c r="F49" s="156"/>
      <c r="G49" s="156"/>
      <c r="H49" s="156"/>
      <c r="I49" s="156"/>
      <c r="J49" s="156"/>
      <c r="K49" s="156"/>
      <c r="L49" s="156"/>
      <c r="M49" s="156"/>
      <c r="N49" s="155"/>
      <c r="O49" s="155"/>
      <c r="P49" s="155"/>
      <c r="Q49" s="155"/>
      <c r="R49" s="156"/>
      <c r="S49" s="156"/>
      <c r="T49" s="156"/>
      <c r="U49" s="156"/>
      <c r="V49" s="156"/>
      <c r="W49" s="156"/>
      <c r="X49" s="156"/>
      <c r="Y49" s="156"/>
      <c r="Z49" s="146"/>
      <c r="AA49" s="146"/>
      <c r="AB49" s="146"/>
      <c r="AC49" s="146"/>
      <c r="AD49" s="146"/>
      <c r="AE49" s="146"/>
      <c r="AF49" s="146"/>
      <c r="AG49" s="146" t="s">
        <v>215</v>
      </c>
      <c r="AH49" s="146">
        <v>0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x14ac:dyDescent="0.2">
      <c r="A50" s="163" t="s">
        <v>204</v>
      </c>
      <c r="B50" s="164" t="s">
        <v>130</v>
      </c>
      <c r="C50" s="178" t="s">
        <v>131</v>
      </c>
      <c r="D50" s="165"/>
      <c r="E50" s="166"/>
      <c r="F50" s="167"/>
      <c r="G50" s="167">
        <f>SUMIF(AG51:AG54,"&lt;&gt;NOR",G51:G54)</f>
        <v>0</v>
      </c>
      <c r="H50" s="167"/>
      <c r="I50" s="167">
        <f>SUM(I51:I54)</f>
        <v>0</v>
      </c>
      <c r="J50" s="167"/>
      <c r="K50" s="167">
        <f>SUM(K51:K54)</f>
        <v>0</v>
      </c>
      <c r="L50" s="167"/>
      <c r="M50" s="167">
        <f>SUM(M51:M54)</f>
        <v>0</v>
      </c>
      <c r="N50" s="166"/>
      <c r="O50" s="166">
        <f>SUM(O51:O54)</f>
        <v>0</v>
      </c>
      <c r="P50" s="166"/>
      <c r="Q50" s="166">
        <f>SUM(Q51:Q54)</f>
        <v>0.01</v>
      </c>
      <c r="R50" s="167"/>
      <c r="S50" s="167"/>
      <c r="T50" s="168"/>
      <c r="U50" s="162"/>
      <c r="V50" s="162">
        <f>SUM(V51:V54)</f>
        <v>1.8000000000000003</v>
      </c>
      <c r="W50" s="162"/>
      <c r="X50" s="162"/>
      <c r="Y50" s="162"/>
      <c r="AG50" t="s">
        <v>205</v>
      </c>
    </row>
    <row r="51" spans="1:60" outlineLevel="1" x14ac:dyDescent="0.2">
      <c r="A51" s="170">
        <v>10</v>
      </c>
      <c r="B51" s="171" t="s">
        <v>330</v>
      </c>
      <c r="C51" s="179" t="s">
        <v>331</v>
      </c>
      <c r="D51" s="172" t="s">
        <v>238</v>
      </c>
      <c r="E51" s="173">
        <v>1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3">
        <v>0</v>
      </c>
      <c r="O51" s="173">
        <f>ROUND(E51*N51,2)</f>
        <v>0</v>
      </c>
      <c r="P51" s="173">
        <v>3.2000000000000002E-3</v>
      </c>
      <c r="Q51" s="173">
        <f>ROUND(E51*P51,2)</f>
        <v>0</v>
      </c>
      <c r="R51" s="175" t="s">
        <v>332</v>
      </c>
      <c r="S51" s="175" t="s">
        <v>210</v>
      </c>
      <c r="T51" s="176" t="s">
        <v>211</v>
      </c>
      <c r="U51" s="156">
        <v>0.6825</v>
      </c>
      <c r="V51" s="156">
        <f>ROUND(E51*U51,2)</f>
        <v>0.68</v>
      </c>
      <c r="W51" s="156"/>
      <c r="X51" s="156" t="s">
        <v>212</v>
      </c>
      <c r="Y51" s="156" t="s">
        <v>213</v>
      </c>
      <c r="Z51" s="146"/>
      <c r="AA51" s="146"/>
      <c r="AB51" s="146"/>
      <c r="AC51" s="146"/>
      <c r="AD51" s="146"/>
      <c r="AE51" s="146"/>
      <c r="AF51" s="146"/>
      <c r="AG51" s="146" t="s">
        <v>214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2" x14ac:dyDescent="0.2">
      <c r="A52" s="153"/>
      <c r="B52" s="154"/>
      <c r="C52" s="180" t="s">
        <v>84</v>
      </c>
      <c r="D52" s="157"/>
      <c r="E52" s="158">
        <v>1</v>
      </c>
      <c r="F52" s="156"/>
      <c r="G52" s="156"/>
      <c r="H52" s="156"/>
      <c r="I52" s="156"/>
      <c r="J52" s="156"/>
      <c r="K52" s="156"/>
      <c r="L52" s="156"/>
      <c r="M52" s="156"/>
      <c r="N52" s="155"/>
      <c r="O52" s="155"/>
      <c r="P52" s="155"/>
      <c r="Q52" s="155"/>
      <c r="R52" s="156"/>
      <c r="S52" s="156"/>
      <c r="T52" s="156"/>
      <c r="U52" s="156"/>
      <c r="V52" s="156"/>
      <c r="W52" s="156"/>
      <c r="X52" s="156"/>
      <c r="Y52" s="156"/>
      <c r="Z52" s="146"/>
      <c r="AA52" s="146"/>
      <c r="AB52" s="146"/>
      <c r="AC52" s="146"/>
      <c r="AD52" s="146"/>
      <c r="AE52" s="146"/>
      <c r="AF52" s="146"/>
      <c r="AG52" s="146" t="s">
        <v>215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70">
        <v>11</v>
      </c>
      <c r="B53" s="171" t="s">
        <v>333</v>
      </c>
      <c r="C53" s="179" t="s">
        <v>334</v>
      </c>
      <c r="D53" s="172" t="s">
        <v>238</v>
      </c>
      <c r="E53" s="173">
        <v>1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3">
        <v>0</v>
      </c>
      <c r="O53" s="173">
        <f>ROUND(E53*N53,2)</f>
        <v>0</v>
      </c>
      <c r="P53" s="173">
        <v>5.4000000000000003E-3</v>
      </c>
      <c r="Q53" s="173">
        <f>ROUND(E53*P53,2)</f>
        <v>0.01</v>
      </c>
      <c r="R53" s="175" t="s">
        <v>332</v>
      </c>
      <c r="S53" s="175" t="s">
        <v>210</v>
      </c>
      <c r="T53" s="176" t="s">
        <v>211</v>
      </c>
      <c r="U53" s="156">
        <v>1.1245000000000001</v>
      </c>
      <c r="V53" s="156">
        <f>ROUND(E53*U53,2)</f>
        <v>1.1200000000000001</v>
      </c>
      <c r="W53" s="156"/>
      <c r="X53" s="156" t="s">
        <v>212</v>
      </c>
      <c r="Y53" s="156" t="s">
        <v>213</v>
      </c>
      <c r="Z53" s="146"/>
      <c r="AA53" s="146"/>
      <c r="AB53" s="146"/>
      <c r="AC53" s="146"/>
      <c r="AD53" s="146"/>
      <c r="AE53" s="146"/>
      <c r="AF53" s="146"/>
      <c r="AG53" s="146" t="s">
        <v>214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2" x14ac:dyDescent="0.2">
      <c r="A54" s="153"/>
      <c r="B54" s="154"/>
      <c r="C54" s="180" t="s">
        <v>84</v>
      </c>
      <c r="D54" s="157"/>
      <c r="E54" s="158">
        <v>1</v>
      </c>
      <c r="F54" s="156"/>
      <c r="G54" s="156"/>
      <c r="H54" s="156"/>
      <c r="I54" s="156"/>
      <c r="J54" s="156"/>
      <c r="K54" s="156"/>
      <c r="L54" s="156"/>
      <c r="M54" s="156"/>
      <c r="N54" s="155"/>
      <c r="O54" s="155"/>
      <c r="P54" s="155"/>
      <c r="Q54" s="155"/>
      <c r="R54" s="156"/>
      <c r="S54" s="156"/>
      <c r="T54" s="156"/>
      <c r="U54" s="156"/>
      <c r="V54" s="156"/>
      <c r="W54" s="156"/>
      <c r="X54" s="156"/>
      <c r="Y54" s="156"/>
      <c r="Z54" s="146"/>
      <c r="AA54" s="146"/>
      <c r="AB54" s="146"/>
      <c r="AC54" s="146"/>
      <c r="AD54" s="146"/>
      <c r="AE54" s="146"/>
      <c r="AF54" s="146"/>
      <c r="AG54" s="146" t="s">
        <v>215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x14ac:dyDescent="0.2">
      <c r="A55" s="163" t="s">
        <v>204</v>
      </c>
      <c r="B55" s="164" t="s">
        <v>132</v>
      </c>
      <c r="C55" s="178" t="s">
        <v>133</v>
      </c>
      <c r="D55" s="165"/>
      <c r="E55" s="166"/>
      <c r="F55" s="167"/>
      <c r="G55" s="167">
        <f>SUMIF(AG56:AG61,"&lt;&gt;NOR",G56:G61)</f>
        <v>0</v>
      </c>
      <c r="H55" s="167"/>
      <c r="I55" s="167">
        <f>SUM(I56:I61)</f>
        <v>0</v>
      </c>
      <c r="J55" s="167"/>
      <c r="K55" s="167">
        <f>SUM(K56:K61)</f>
        <v>0</v>
      </c>
      <c r="L55" s="167"/>
      <c r="M55" s="167">
        <f>SUM(M56:M61)</f>
        <v>0</v>
      </c>
      <c r="N55" s="166"/>
      <c r="O55" s="166">
        <f>SUM(O56:O61)</f>
        <v>0</v>
      </c>
      <c r="P55" s="166"/>
      <c r="Q55" s="166">
        <f>SUM(Q56:Q61)</f>
        <v>1.72</v>
      </c>
      <c r="R55" s="167"/>
      <c r="S55" s="167"/>
      <c r="T55" s="168"/>
      <c r="U55" s="162"/>
      <c r="V55" s="162">
        <f>SUM(V56:V61)</f>
        <v>12.68</v>
      </c>
      <c r="W55" s="162"/>
      <c r="X55" s="162"/>
      <c r="Y55" s="162"/>
      <c r="AG55" t="s">
        <v>205</v>
      </c>
    </row>
    <row r="56" spans="1:60" ht="22.5" outlineLevel="1" x14ac:dyDescent="0.2">
      <c r="A56" s="170">
        <v>12</v>
      </c>
      <c r="B56" s="171" t="s">
        <v>335</v>
      </c>
      <c r="C56" s="179" t="s">
        <v>336</v>
      </c>
      <c r="D56" s="172" t="s">
        <v>238</v>
      </c>
      <c r="E56" s="173">
        <v>1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3">
        <v>2.7000000000000001E-3</v>
      </c>
      <c r="O56" s="173">
        <f>ROUND(E56*N56,2)</f>
        <v>0</v>
      </c>
      <c r="P56" s="173">
        <v>1.67</v>
      </c>
      <c r="Q56" s="173">
        <f>ROUND(E56*P56,2)</f>
        <v>1.67</v>
      </c>
      <c r="R56" s="175" t="s">
        <v>239</v>
      </c>
      <c r="S56" s="175" t="s">
        <v>210</v>
      </c>
      <c r="T56" s="176" t="s">
        <v>211</v>
      </c>
      <c r="U56" s="156">
        <v>12.678000000000001</v>
      </c>
      <c r="V56" s="156">
        <f>ROUND(E56*U56,2)</f>
        <v>12.68</v>
      </c>
      <c r="W56" s="156"/>
      <c r="X56" s="156" t="s">
        <v>212</v>
      </c>
      <c r="Y56" s="156" t="s">
        <v>213</v>
      </c>
      <c r="Z56" s="146"/>
      <c r="AA56" s="146"/>
      <c r="AB56" s="146"/>
      <c r="AC56" s="146"/>
      <c r="AD56" s="146"/>
      <c r="AE56" s="146"/>
      <c r="AF56" s="146"/>
      <c r="AG56" s="146" t="s">
        <v>214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2" x14ac:dyDescent="0.2">
      <c r="A57" s="153"/>
      <c r="B57" s="154"/>
      <c r="C57" s="180" t="s">
        <v>84</v>
      </c>
      <c r="D57" s="157"/>
      <c r="E57" s="158">
        <v>1</v>
      </c>
      <c r="F57" s="156"/>
      <c r="G57" s="156"/>
      <c r="H57" s="156"/>
      <c r="I57" s="156"/>
      <c r="J57" s="156"/>
      <c r="K57" s="156"/>
      <c r="L57" s="156"/>
      <c r="M57" s="156"/>
      <c r="N57" s="155"/>
      <c r="O57" s="155"/>
      <c r="P57" s="155"/>
      <c r="Q57" s="155"/>
      <c r="R57" s="156"/>
      <c r="S57" s="156"/>
      <c r="T57" s="156"/>
      <c r="U57" s="156"/>
      <c r="V57" s="156"/>
      <c r="W57" s="156"/>
      <c r="X57" s="156"/>
      <c r="Y57" s="156"/>
      <c r="Z57" s="146"/>
      <c r="AA57" s="146"/>
      <c r="AB57" s="146"/>
      <c r="AC57" s="146"/>
      <c r="AD57" s="146"/>
      <c r="AE57" s="146"/>
      <c r="AF57" s="146"/>
      <c r="AG57" s="146" t="s">
        <v>215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70">
        <v>13</v>
      </c>
      <c r="B58" s="171" t="s">
        <v>240</v>
      </c>
      <c r="C58" s="179" t="s">
        <v>241</v>
      </c>
      <c r="D58" s="172" t="s">
        <v>238</v>
      </c>
      <c r="E58" s="173">
        <v>1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3">
        <v>0</v>
      </c>
      <c r="O58" s="173">
        <f>ROUND(E58*N58,2)</f>
        <v>0</v>
      </c>
      <c r="P58" s="173">
        <v>0</v>
      </c>
      <c r="Q58" s="173">
        <f>ROUND(E58*P58,2)</f>
        <v>0</v>
      </c>
      <c r="R58" s="175"/>
      <c r="S58" s="175" t="s">
        <v>242</v>
      </c>
      <c r="T58" s="176" t="s">
        <v>243</v>
      </c>
      <c r="U58" s="156">
        <v>0</v>
      </c>
      <c r="V58" s="156">
        <f>ROUND(E58*U58,2)</f>
        <v>0</v>
      </c>
      <c r="W58" s="156"/>
      <c r="X58" s="156" t="s">
        <v>212</v>
      </c>
      <c r="Y58" s="156" t="s">
        <v>213</v>
      </c>
      <c r="Z58" s="146"/>
      <c r="AA58" s="146"/>
      <c r="AB58" s="146"/>
      <c r="AC58" s="146"/>
      <c r="AD58" s="146"/>
      <c r="AE58" s="146"/>
      <c r="AF58" s="146"/>
      <c r="AG58" s="146" t="s">
        <v>214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2" x14ac:dyDescent="0.2">
      <c r="A59" s="153"/>
      <c r="B59" s="154"/>
      <c r="C59" s="180" t="s">
        <v>337</v>
      </c>
      <c r="D59" s="157"/>
      <c r="E59" s="158">
        <v>1</v>
      </c>
      <c r="F59" s="156"/>
      <c r="G59" s="156"/>
      <c r="H59" s="156"/>
      <c r="I59" s="156"/>
      <c r="J59" s="156"/>
      <c r="K59" s="156"/>
      <c r="L59" s="156"/>
      <c r="M59" s="156"/>
      <c r="N59" s="155"/>
      <c r="O59" s="155"/>
      <c r="P59" s="155"/>
      <c r="Q59" s="155"/>
      <c r="R59" s="156"/>
      <c r="S59" s="156"/>
      <c r="T59" s="156"/>
      <c r="U59" s="156"/>
      <c r="V59" s="156"/>
      <c r="W59" s="156"/>
      <c r="X59" s="156"/>
      <c r="Y59" s="156"/>
      <c r="Z59" s="146"/>
      <c r="AA59" s="146"/>
      <c r="AB59" s="146"/>
      <c r="AC59" s="146"/>
      <c r="AD59" s="146"/>
      <c r="AE59" s="146"/>
      <c r="AF59" s="146"/>
      <c r="AG59" s="146" t="s">
        <v>215</v>
      </c>
      <c r="AH59" s="146">
        <v>5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22.5" outlineLevel="1" x14ac:dyDescent="0.2">
      <c r="A60" s="170">
        <v>14</v>
      </c>
      <c r="B60" s="171" t="s">
        <v>245</v>
      </c>
      <c r="C60" s="179" t="s">
        <v>246</v>
      </c>
      <c r="D60" s="172" t="s">
        <v>238</v>
      </c>
      <c r="E60" s="173">
        <v>1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3">
        <v>0</v>
      </c>
      <c r="O60" s="173">
        <f>ROUND(E60*N60,2)</f>
        <v>0</v>
      </c>
      <c r="P60" s="173">
        <v>0.05</v>
      </c>
      <c r="Q60" s="173">
        <f>ROUND(E60*P60,2)</f>
        <v>0.05</v>
      </c>
      <c r="R60" s="175"/>
      <c r="S60" s="175" t="s">
        <v>242</v>
      </c>
      <c r="T60" s="176" t="s">
        <v>243</v>
      </c>
      <c r="U60" s="156">
        <v>0</v>
      </c>
      <c r="V60" s="156">
        <f>ROUND(E60*U60,2)</f>
        <v>0</v>
      </c>
      <c r="W60" s="156"/>
      <c r="X60" s="156" t="s">
        <v>212</v>
      </c>
      <c r="Y60" s="156" t="s">
        <v>213</v>
      </c>
      <c r="Z60" s="146"/>
      <c r="AA60" s="146"/>
      <c r="AB60" s="146"/>
      <c r="AC60" s="146"/>
      <c r="AD60" s="146"/>
      <c r="AE60" s="146"/>
      <c r="AF60" s="146"/>
      <c r="AG60" s="146" t="s">
        <v>214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2" x14ac:dyDescent="0.2">
      <c r="A61" s="153"/>
      <c r="B61" s="154"/>
      <c r="C61" s="180" t="s">
        <v>337</v>
      </c>
      <c r="D61" s="157"/>
      <c r="E61" s="158">
        <v>1</v>
      </c>
      <c r="F61" s="156"/>
      <c r="G61" s="156"/>
      <c r="H61" s="156"/>
      <c r="I61" s="156"/>
      <c r="J61" s="156"/>
      <c r="K61" s="156"/>
      <c r="L61" s="156"/>
      <c r="M61" s="156"/>
      <c r="N61" s="155"/>
      <c r="O61" s="155"/>
      <c r="P61" s="155"/>
      <c r="Q61" s="155"/>
      <c r="R61" s="156"/>
      <c r="S61" s="156"/>
      <c r="T61" s="156"/>
      <c r="U61" s="156"/>
      <c r="V61" s="156"/>
      <c r="W61" s="156"/>
      <c r="X61" s="156"/>
      <c r="Y61" s="156"/>
      <c r="Z61" s="146"/>
      <c r="AA61" s="146"/>
      <c r="AB61" s="146"/>
      <c r="AC61" s="146"/>
      <c r="AD61" s="146"/>
      <c r="AE61" s="146"/>
      <c r="AF61" s="146"/>
      <c r="AG61" s="146" t="s">
        <v>215</v>
      </c>
      <c r="AH61" s="146">
        <v>5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x14ac:dyDescent="0.2">
      <c r="A62" s="163" t="s">
        <v>204</v>
      </c>
      <c r="B62" s="164" t="s">
        <v>134</v>
      </c>
      <c r="C62" s="178" t="s">
        <v>135</v>
      </c>
      <c r="D62" s="165"/>
      <c r="E62" s="166"/>
      <c r="F62" s="167"/>
      <c r="G62" s="167">
        <f>SUMIF(AG63:AG74,"&lt;&gt;NOR",G63:G74)</f>
        <v>0</v>
      </c>
      <c r="H62" s="167"/>
      <c r="I62" s="167">
        <f>SUM(I63:I74)</f>
        <v>0</v>
      </c>
      <c r="J62" s="167"/>
      <c r="K62" s="167">
        <f>SUM(K63:K74)</f>
        <v>0</v>
      </c>
      <c r="L62" s="167"/>
      <c r="M62" s="167">
        <f>SUM(M63:M74)</f>
        <v>0</v>
      </c>
      <c r="N62" s="166"/>
      <c r="O62" s="166">
        <f>SUM(O63:O74)</f>
        <v>0.03</v>
      </c>
      <c r="P62" s="166"/>
      <c r="Q62" s="166">
        <f>SUM(Q63:Q74)</f>
        <v>0.75000000000000011</v>
      </c>
      <c r="R62" s="167"/>
      <c r="S62" s="167"/>
      <c r="T62" s="168"/>
      <c r="U62" s="162"/>
      <c r="V62" s="162">
        <f>SUM(V63:V74)</f>
        <v>15.14</v>
      </c>
      <c r="W62" s="162"/>
      <c r="X62" s="162"/>
      <c r="Y62" s="162"/>
      <c r="AG62" t="s">
        <v>205</v>
      </c>
    </row>
    <row r="63" spans="1:60" outlineLevel="1" x14ac:dyDescent="0.2">
      <c r="A63" s="170">
        <v>15</v>
      </c>
      <c r="B63" s="171" t="s">
        <v>338</v>
      </c>
      <c r="C63" s="179" t="s">
        <v>339</v>
      </c>
      <c r="D63" s="172" t="s">
        <v>238</v>
      </c>
      <c r="E63" s="173">
        <v>1</v>
      </c>
      <c r="F63" s="174"/>
      <c r="G63" s="175">
        <f>ROUND(E63*F63,2)</f>
        <v>0</v>
      </c>
      <c r="H63" s="174"/>
      <c r="I63" s="175">
        <f>ROUND(E63*H63,2)</f>
        <v>0</v>
      </c>
      <c r="J63" s="174"/>
      <c r="K63" s="175">
        <f>ROUND(E63*J63,2)</f>
        <v>0</v>
      </c>
      <c r="L63" s="175">
        <v>21</v>
      </c>
      <c r="M63" s="175">
        <f>G63*(1+L63/100)</f>
        <v>0</v>
      </c>
      <c r="N63" s="173">
        <v>0</v>
      </c>
      <c r="O63" s="173">
        <f>ROUND(E63*N63,2)</f>
        <v>0</v>
      </c>
      <c r="P63" s="173">
        <v>0.51195999999999997</v>
      </c>
      <c r="Q63" s="173">
        <f>ROUND(E63*P63,2)</f>
        <v>0.51</v>
      </c>
      <c r="R63" s="175" t="s">
        <v>239</v>
      </c>
      <c r="S63" s="175" t="s">
        <v>210</v>
      </c>
      <c r="T63" s="176" t="s">
        <v>211</v>
      </c>
      <c r="U63" s="156">
        <v>2.4780000000000002</v>
      </c>
      <c r="V63" s="156">
        <f>ROUND(E63*U63,2)</f>
        <v>2.48</v>
      </c>
      <c r="W63" s="156"/>
      <c r="X63" s="156" t="s">
        <v>212</v>
      </c>
      <c r="Y63" s="156" t="s">
        <v>213</v>
      </c>
      <c r="Z63" s="146"/>
      <c r="AA63" s="146"/>
      <c r="AB63" s="146"/>
      <c r="AC63" s="146"/>
      <c r="AD63" s="146"/>
      <c r="AE63" s="146"/>
      <c r="AF63" s="146"/>
      <c r="AG63" s="146" t="s">
        <v>214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2" x14ac:dyDescent="0.2">
      <c r="A64" s="153"/>
      <c r="B64" s="154"/>
      <c r="C64" s="180" t="s">
        <v>84</v>
      </c>
      <c r="D64" s="157"/>
      <c r="E64" s="158">
        <v>1</v>
      </c>
      <c r="F64" s="156"/>
      <c r="G64" s="156"/>
      <c r="H64" s="156"/>
      <c r="I64" s="156"/>
      <c r="J64" s="156"/>
      <c r="K64" s="156"/>
      <c r="L64" s="156"/>
      <c r="M64" s="156"/>
      <c r="N64" s="155"/>
      <c r="O64" s="155"/>
      <c r="P64" s="155"/>
      <c r="Q64" s="155"/>
      <c r="R64" s="156"/>
      <c r="S64" s="156"/>
      <c r="T64" s="156"/>
      <c r="U64" s="156"/>
      <c r="V64" s="156"/>
      <c r="W64" s="156"/>
      <c r="X64" s="156"/>
      <c r="Y64" s="156"/>
      <c r="Z64" s="146"/>
      <c r="AA64" s="146"/>
      <c r="AB64" s="146"/>
      <c r="AC64" s="146"/>
      <c r="AD64" s="146"/>
      <c r="AE64" s="146"/>
      <c r="AF64" s="146"/>
      <c r="AG64" s="146" t="s">
        <v>215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70">
        <v>16</v>
      </c>
      <c r="B65" s="171" t="s">
        <v>248</v>
      </c>
      <c r="C65" s="179" t="s">
        <v>249</v>
      </c>
      <c r="D65" s="172" t="s">
        <v>238</v>
      </c>
      <c r="E65" s="173">
        <v>1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3">
        <v>6.9999999999999994E-5</v>
      </c>
      <c r="O65" s="173">
        <f>ROUND(E65*N65,2)</f>
        <v>0</v>
      </c>
      <c r="P65" s="173">
        <v>2.1999999999999999E-2</v>
      </c>
      <c r="Q65" s="173">
        <f>ROUND(E65*P65,2)</f>
        <v>0.02</v>
      </c>
      <c r="R65" s="175" t="s">
        <v>239</v>
      </c>
      <c r="S65" s="175" t="s">
        <v>210</v>
      </c>
      <c r="T65" s="176" t="s">
        <v>211</v>
      </c>
      <c r="U65" s="156">
        <v>0.5</v>
      </c>
      <c r="V65" s="156">
        <f>ROUND(E65*U65,2)</f>
        <v>0.5</v>
      </c>
      <c r="W65" s="156"/>
      <c r="X65" s="156" t="s">
        <v>212</v>
      </c>
      <c r="Y65" s="156" t="s">
        <v>213</v>
      </c>
      <c r="Z65" s="146"/>
      <c r="AA65" s="146"/>
      <c r="AB65" s="146"/>
      <c r="AC65" s="146"/>
      <c r="AD65" s="146"/>
      <c r="AE65" s="146"/>
      <c r="AF65" s="146"/>
      <c r="AG65" s="146" t="s">
        <v>214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2" x14ac:dyDescent="0.2">
      <c r="A66" s="153"/>
      <c r="B66" s="154"/>
      <c r="C66" s="180" t="s">
        <v>84</v>
      </c>
      <c r="D66" s="157"/>
      <c r="E66" s="158">
        <v>1</v>
      </c>
      <c r="F66" s="156"/>
      <c r="G66" s="156"/>
      <c r="H66" s="156"/>
      <c r="I66" s="156"/>
      <c r="J66" s="156"/>
      <c r="K66" s="156"/>
      <c r="L66" s="156"/>
      <c r="M66" s="156"/>
      <c r="N66" s="155"/>
      <c r="O66" s="155"/>
      <c r="P66" s="155"/>
      <c r="Q66" s="155"/>
      <c r="R66" s="156"/>
      <c r="S66" s="156"/>
      <c r="T66" s="156"/>
      <c r="U66" s="156"/>
      <c r="V66" s="156"/>
      <c r="W66" s="156"/>
      <c r="X66" s="156"/>
      <c r="Y66" s="156"/>
      <c r="Z66" s="146"/>
      <c r="AA66" s="146"/>
      <c r="AB66" s="146"/>
      <c r="AC66" s="146"/>
      <c r="AD66" s="146"/>
      <c r="AE66" s="146"/>
      <c r="AF66" s="146"/>
      <c r="AG66" s="146" t="s">
        <v>215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70">
        <v>17</v>
      </c>
      <c r="B67" s="171" t="s">
        <v>340</v>
      </c>
      <c r="C67" s="179" t="s">
        <v>341</v>
      </c>
      <c r="D67" s="172" t="s">
        <v>260</v>
      </c>
      <c r="E67" s="173">
        <v>1</v>
      </c>
      <c r="F67" s="174"/>
      <c r="G67" s="175">
        <f>ROUND(E67*F67,2)</f>
        <v>0</v>
      </c>
      <c r="H67" s="174"/>
      <c r="I67" s="175">
        <f>ROUND(E67*H67,2)</f>
        <v>0</v>
      </c>
      <c r="J67" s="174"/>
      <c r="K67" s="175">
        <f>ROUND(E67*J67,2)</f>
        <v>0</v>
      </c>
      <c r="L67" s="175">
        <v>21</v>
      </c>
      <c r="M67" s="175">
        <f>G67*(1+L67/100)</f>
        <v>0</v>
      </c>
      <c r="N67" s="173">
        <v>0.03</v>
      </c>
      <c r="O67" s="173">
        <f>ROUND(E67*N67,2)</f>
        <v>0.03</v>
      </c>
      <c r="P67" s="173">
        <v>0.05</v>
      </c>
      <c r="Q67" s="173">
        <f>ROUND(E67*P67,2)</f>
        <v>0.05</v>
      </c>
      <c r="R67" s="175"/>
      <c r="S67" s="175" t="s">
        <v>242</v>
      </c>
      <c r="T67" s="176" t="s">
        <v>243</v>
      </c>
      <c r="U67" s="156">
        <v>0</v>
      </c>
      <c r="V67" s="156">
        <f>ROUND(E67*U67,2)</f>
        <v>0</v>
      </c>
      <c r="W67" s="156"/>
      <c r="X67" s="156" t="s">
        <v>212</v>
      </c>
      <c r="Y67" s="156" t="s">
        <v>213</v>
      </c>
      <c r="Z67" s="146"/>
      <c r="AA67" s="146"/>
      <c r="AB67" s="146"/>
      <c r="AC67" s="146"/>
      <c r="AD67" s="146"/>
      <c r="AE67" s="146"/>
      <c r="AF67" s="146"/>
      <c r="AG67" s="146" t="s">
        <v>214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2" x14ac:dyDescent="0.2">
      <c r="A68" s="153"/>
      <c r="B68" s="154"/>
      <c r="C68" s="180" t="s">
        <v>84</v>
      </c>
      <c r="D68" s="157"/>
      <c r="E68" s="158">
        <v>1</v>
      </c>
      <c r="F68" s="156"/>
      <c r="G68" s="156"/>
      <c r="H68" s="156"/>
      <c r="I68" s="156"/>
      <c r="J68" s="156"/>
      <c r="K68" s="156"/>
      <c r="L68" s="156"/>
      <c r="M68" s="156"/>
      <c r="N68" s="155"/>
      <c r="O68" s="155"/>
      <c r="P68" s="155"/>
      <c r="Q68" s="155"/>
      <c r="R68" s="156"/>
      <c r="S68" s="156"/>
      <c r="T68" s="156"/>
      <c r="U68" s="156"/>
      <c r="V68" s="156"/>
      <c r="W68" s="156"/>
      <c r="X68" s="156"/>
      <c r="Y68" s="156"/>
      <c r="Z68" s="146"/>
      <c r="AA68" s="146"/>
      <c r="AB68" s="146"/>
      <c r="AC68" s="146"/>
      <c r="AD68" s="146"/>
      <c r="AE68" s="146"/>
      <c r="AF68" s="146"/>
      <c r="AG68" s="146" t="s">
        <v>215</v>
      </c>
      <c r="AH68" s="146">
        <v>0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ht="22.5" outlineLevel="1" x14ac:dyDescent="0.2">
      <c r="A69" s="170">
        <v>18</v>
      </c>
      <c r="B69" s="171" t="s">
        <v>342</v>
      </c>
      <c r="C69" s="179" t="s">
        <v>343</v>
      </c>
      <c r="D69" s="172" t="s">
        <v>238</v>
      </c>
      <c r="E69" s="173">
        <v>1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3">
        <v>0</v>
      </c>
      <c r="O69" s="173">
        <f>ROUND(E69*N69,2)</f>
        <v>0</v>
      </c>
      <c r="P69" s="173">
        <v>0.05</v>
      </c>
      <c r="Q69" s="173">
        <f>ROUND(E69*P69,2)</f>
        <v>0.05</v>
      </c>
      <c r="R69" s="175"/>
      <c r="S69" s="175" t="s">
        <v>242</v>
      </c>
      <c r="T69" s="176" t="s">
        <v>243</v>
      </c>
      <c r="U69" s="156">
        <v>0</v>
      </c>
      <c r="V69" s="156">
        <f>ROUND(E69*U69,2)</f>
        <v>0</v>
      </c>
      <c r="W69" s="156"/>
      <c r="X69" s="156" t="s">
        <v>212</v>
      </c>
      <c r="Y69" s="156" t="s">
        <v>213</v>
      </c>
      <c r="Z69" s="146"/>
      <c r="AA69" s="146"/>
      <c r="AB69" s="146"/>
      <c r="AC69" s="146"/>
      <c r="AD69" s="146"/>
      <c r="AE69" s="146"/>
      <c r="AF69" s="146"/>
      <c r="AG69" s="146" t="s">
        <v>214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2" x14ac:dyDescent="0.2">
      <c r="A70" s="153"/>
      <c r="B70" s="154"/>
      <c r="C70" s="180" t="s">
        <v>84</v>
      </c>
      <c r="D70" s="157"/>
      <c r="E70" s="158">
        <v>1</v>
      </c>
      <c r="F70" s="156"/>
      <c r="G70" s="156"/>
      <c r="H70" s="156"/>
      <c r="I70" s="156"/>
      <c r="J70" s="156"/>
      <c r="K70" s="156"/>
      <c r="L70" s="156"/>
      <c r="M70" s="156"/>
      <c r="N70" s="155"/>
      <c r="O70" s="155"/>
      <c r="P70" s="155"/>
      <c r="Q70" s="155"/>
      <c r="R70" s="156"/>
      <c r="S70" s="156"/>
      <c r="T70" s="156"/>
      <c r="U70" s="156"/>
      <c r="V70" s="156"/>
      <c r="W70" s="156"/>
      <c r="X70" s="156"/>
      <c r="Y70" s="156"/>
      <c r="Z70" s="146"/>
      <c r="AA70" s="146"/>
      <c r="AB70" s="146"/>
      <c r="AC70" s="146"/>
      <c r="AD70" s="146"/>
      <c r="AE70" s="146"/>
      <c r="AF70" s="146"/>
      <c r="AG70" s="146" t="s">
        <v>215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170">
        <v>19</v>
      </c>
      <c r="B71" s="171" t="s">
        <v>344</v>
      </c>
      <c r="C71" s="179" t="s">
        <v>345</v>
      </c>
      <c r="D71" s="172" t="s">
        <v>238</v>
      </c>
      <c r="E71" s="173">
        <v>1</v>
      </c>
      <c r="F71" s="174"/>
      <c r="G71" s="175">
        <f>ROUND(E71*F71,2)</f>
        <v>0</v>
      </c>
      <c r="H71" s="174"/>
      <c r="I71" s="175">
        <f>ROUND(E71*H71,2)</f>
        <v>0</v>
      </c>
      <c r="J71" s="174"/>
      <c r="K71" s="175">
        <f>ROUND(E71*J71,2)</f>
        <v>0</v>
      </c>
      <c r="L71" s="175">
        <v>21</v>
      </c>
      <c r="M71" s="175">
        <f>G71*(1+L71/100)</f>
        <v>0</v>
      </c>
      <c r="N71" s="173">
        <v>0</v>
      </c>
      <c r="O71" s="173">
        <f>ROUND(E71*N71,2)</f>
        <v>0</v>
      </c>
      <c r="P71" s="173">
        <v>1.4999999999999999E-2</v>
      </c>
      <c r="Q71" s="173">
        <f>ROUND(E71*P71,2)</f>
        <v>0.02</v>
      </c>
      <c r="R71" s="175"/>
      <c r="S71" s="175" t="s">
        <v>242</v>
      </c>
      <c r="T71" s="176" t="s">
        <v>243</v>
      </c>
      <c r="U71" s="156">
        <v>12.161</v>
      </c>
      <c r="V71" s="156">
        <f>ROUND(E71*U71,2)</f>
        <v>12.16</v>
      </c>
      <c r="W71" s="156"/>
      <c r="X71" s="156" t="s">
        <v>212</v>
      </c>
      <c r="Y71" s="156" t="s">
        <v>213</v>
      </c>
      <c r="Z71" s="146"/>
      <c r="AA71" s="146"/>
      <c r="AB71" s="146"/>
      <c r="AC71" s="146"/>
      <c r="AD71" s="146"/>
      <c r="AE71" s="146"/>
      <c r="AF71" s="146"/>
      <c r="AG71" s="146" t="s">
        <v>214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2" x14ac:dyDescent="0.2">
      <c r="A72" s="153"/>
      <c r="B72" s="154"/>
      <c r="C72" s="180" t="s">
        <v>84</v>
      </c>
      <c r="D72" s="157"/>
      <c r="E72" s="158">
        <v>1</v>
      </c>
      <c r="F72" s="156"/>
      <c r="G72" s="156"/>
      <c r="H72" s="156"/>
      <c r="I72" s="156"/>
      <c r="J72" s="156"/>
      <c r="K72" s="156"/>
      <c r="L72" s="156"/>
      <c r="M72" s="156"/>
      <c r="N72" s="155"/>
      <c r="O72" s="155"/>
      <c r="P72" s="155"/>
      <c r="Q72" s="155"/>
      <c r="R72" s="156"/>
      <c r="S72" s="156"/>
      <c r="T72" s="156"/>
      <c r="U72" s="156"/>
      <c r="V72" s="156"/>
      <c r="W72" s="156"/>
      <c r="X72" s="156"/>
      <c r="Y72" s="156"/>
      <c r="Z72" s="146"/>
      <c r="AA72" s="146"/>
      <c r="AB72" s="146"/>
      <c r="AC72" s="146"/>
      <c r="AD72" s="146"/>
      <c r="AE72" s="146"/>
      <c r="AF72" s="146"/>
      <c r="AG72" s="146" t="s">
        <v>215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70">
        <v>20</v>
      </c>
      <c r="B73" s="171" t="s">
        <v>346</v>
      </c>
      <c r="C73" s="179" t="s">
        <v>347</v>
      </c>
      <c r="D73" s="172" t="s">
        <v>238</v>
      </c>
      <c r="E73" s="173">
        <v>1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3">
        <v>0</v>
      </c>
      <c r="O73" s="173">
        <f>ROUND(E73*N73,2)</f>
        <v>0</v>
      </c>
      <c r="P73" s="173">
        <v>0.1</v>
      </c>
      <c r="Q73" s="173">
        <f>ROUND(E73*P73,2)</f>
        <v>0.1</v>
      </c>
      <c r="R73" s="175"/>
      <c r="S73" s="175" t="s">
        <v>242</v>
      </c>
      <c r="T73" s="176" t="s">
        <v>243</v>
      </c>
      <c r="U73" s="156">
        <v>0</v>
      </c>
      <c r="V73" s="156">
        <f>ROUND(E73*U73,2)</f>
        <v>0</v>
      </c>
      <c r="W73" s="156"/>
      <c r="X73" s="156" t="s">
        <v>212</v>
      </c>
      <c r="Y73" s="156" t="s">
        <v>213</v>
      </c>
      <c r="Z73" s="146"/>
      <c r="AA73" s="146"/>
      <c r="AB73" s="146"/>
      <c r="AC73" s="146"/>
      <c r="AD73" s="146"/>
      <c r="AE73" s="146"/>
      <c r="AF73" s="146"/>
      <c r="AG73" s="146" t="s">
        <v>214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2" x14ac:dyDescent="0.2">
      <c r="A74" s="153"/>
      <c r="B74" s="154"/>
      <c r="C74" s="180" t="s">
        <v>84</v>
      </c>
      <c r="D74" s="157"/>
      <c r="E74" s="158">
        <v>1</v>
      </c>
      <c r="F74" s="156"/>
      <c r="G74" s="156"/>
      <c r="H74" s="156"/>
      <c r="I74" s="156"/>
      <c r="J74" s="156"/>
      <c r="K74" s="156"/>
      <c r="L74" s="156"/>
      <c r="M74" s="156"/>
      <c r="N74" s="155"/>
      <c r="O74" s="155"/>
      <c r="P74" s="155"/>
      <c r="Q74" s="155"/>
      <c r="R74" s="156"/>
      <c r="S74" s="156"/>
      <c r="T74" s="156"/>
      <c r="U74" s="156"/>
      <c r="V74" s="156"/>
      <c r="W74" s="156"/>
      <c r="X74" s="156"/>
      <c r="Y74" s="156"/>
      <c r="Z74" s="146"/>
      <c r="AA74" s="146"/>
      <c r="AB74" s="146"/>
      <c r="AC74" s="146"/>
      <c r="AD74" s="146"/>
      <c r="AE74" s="146"/>
      <c r="AF74" s="146"/>
      <c r="AG74" s="146" t="s">
        <v>215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x14ac:dyDescent="0.2">
      <c r="A75" s="163" t="s">
        <v>204</v>
      </c>
      <c r="B75" s="164" t="s">
        <v>136</v>
      </c>
      <c r="C75" s="178" t="s">
        <v>137</v>
      </c>
      <c r="D75" s="165"/>
      <c r="E75" s="166"/>
      <c r="F75" s="167"/>
      <c r="G75" s="167">
        <f>SUMIF(AG76:AG82,"&lt;&gt;NOR",G76:G82)</f>
        <v>0</v>
      </c>
      <c r="H75" s="167"/>
      <c r="I75" s="167">
        <f>SUM(I76:I82)</f>
        <v>0</v>
      </c>
      <c r="J75" s="167"/>
      <c r="K75" s="167">
        <f>SUM(K76:K82)</f>
        <v>0</v>
      </c>
      <c r="L75" s="167"/>
      <c r="M75" s="167">
        <f>SUM(M76:M82)</f>
        <v>0</v>
      </c>
      <c r="N75" s="166"/>
      <c r="O75" s="166">
        <f>SUM(O76:O82)</f>
        <v>0</v>
      </c>
      <c r="P75" s="166"/>
      <c r="Q75" s="166">
        <f>SUM(Q76:Q82)</f>
        <v>0.37</v>
      </c>
      <c r="R75" s="167"/>
      <c r="S75" s="167"/>
      <c r="T75" s="168"/>
      <c r="U75" s="162"/>
      <c r="V75" s="162">
        <f>SUM(V76:V82)</f>
        <v>5.46</v>
      </c>
      <c r="W75" s="162"/>
      <c r="X75" s="162"/>
      <c r="Y75" s="162"/>
      <c r="AG75" t="s">
        <v>205</v>
      </c>
    </row>
    <row r="76" spans="1:60" outlineLevel="1" x14ac:dyDescent="0.2">
      <c r="A76" s="170">
        <v>21</v>
      </c>
      <c r="B76" s="171" t="s">
        <v>250</v>
      </c>
      <c r="C76" s="179" t="s">
        <v>251</v>
      </c>
      <c r="D76" s="172" t="s">
        <v>252</v>
      </c>
      <c r="E76" s="173">
        <v>42.1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3">
        <v>5.0000000000000002E-5</v>
      </c>
      <c r="O76" s="173">
        <f>ROUND(E76*N76,2)</f>
        <v>0</v>
      </c>
      <c r="P76" s="173">
        <v>5.3200000000000001E-3</v>
      </c>
      <c r="Q76" s="173">
        <f>ROUND(E76*P76,2)</f>
        <v>0.22</v>
      </c>
      <c r="R76" s="175" t="s">
        <v>239</v>
      </c>
      <c r="S76" s="175" t="s">
        <v>210</v>
      </c>
      <c r="T76" s="176" t="s">
        <v>211</v>
      </c>
      <c r="U76" s="156">
        <v>0.10299999999999999</v>
      </c>
      <c r="V76" s="156">
        <f>ROUND(E76*U76,2)</f>
        <v>4.34</v>
      </c>
      <c r="W76" s="156"/>
      <c r="X76" s="156" t="s">
        <v>212</v>
      </c>
      <c r="Y76" s="156" t="s">
        <v>213</v>
      </c>
      <c r="Z76" s="146"/>
      <c r="AA76" s="146"/>
      <c r="AB76" s="146"/>
      <c r="AC76" s="146"/>
      <c r="AD76" s="146"/>
      <c r="AE76" s="146"/>
      <c r="AF76" s="146"/>
      <c r="AG76" s="146" t="s">
        <v>214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2" x14ac:dyDescent="0.2">
      <c r="A77" s="153"/>
      <c r="B77" s="154"/>
      <c r="C77" s="180" t="s">
        <v>348</v>
      </c>
      <c r="D77" s="157"/>
      <c r="E77" s="158">
        <v>30.1</v>
      </c>
      <c r="F77" s="156"/>
      <c r="G77" s="156"/>
      <c r="H77" s="156"/>
      <c r="I77" s="156"/>
      <c r="J77" s="156"/>
      <c r="K77" s="156"/>
      <c r="L77" s="156"/>
      <c r="M77" s="156"/>
      <c r="N77" s="155"/>
      <c r="O77" s="155"/>
      <c r="P77" s="155"/>
      <c r="Q77" s="155"/>
      <c r="R77" s="156"/>
      <c r="S77" s="156"/>
      <c r="T77" s="156"/>
      <c r="U77" s="156"/>
      <c r="V77" s="156"/>
      <c r="W77" s="156"/>
      <c r="X77" s="156"/>
      <c r="Y77" s="156"/>
      <c r="Z77" s="146"/>
      <c r="AA77" s="146"/>
      <c r="AB77" s="146"/>
      <c r="AC77" s="146"/>
      <c r="AD77" s="146"/>
      <c r="AE77" s="146"/>
      <c r="AF77" s="146"/>
      <c r="AG77" s="146" t="s">
        <v>215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3" x14ac:dyDescent="0.2">
      <c r="A78" s="153"/>
      <c r="B78" s="154"/>
      <c r="C78" s="180" t="s">
        <v>349</v>
      </c>
      <c r="D78" s="157"/>
      <c r="E78" s="158">
        <v>12</v>
      </c>
      <c r="F78" s="156"/>
      <c r="G78" s="156"/>
      <c r="H78" s="156"/>
      <c r="I78" s="156"/>
      <c r="J78" s="156"/>
      <c r="K78" s="156"/>
      <c r="L78" s="156"/>
      <c r="M78" s="156"/>
      <c r="N78" s="155"/>
      <c r="O78" s="155"/>
      <c r="P78" s="155"/>
      <c r="Q78" s="155"/>
      <c r="R78" s="156"/>
      <c r="S78" s="156"/>
      <c r="T78" s="156"/>
      <c r="U78" s="156"/>
      <c r="V78" s="156"/>
      <c r="W78" s="156"/>
      <c r="X78" s="156"/>
      <c r="Y78" s="156"/>
      <c r="Z78" s="146"/>
      <c r="AA78" s="146"/>
      <c r="AB78" s="146"/>
      <c r="AC78" s="146"/>
      <c r="AD78" s="146"/>
      <c r="AE78" s="146"/>
      <c r="AF78" s="146"/>
      <c r="AG78" s="146" t="s">
        <v>215</v>
      </c>
      <c r="AH78" s="146">
        <v>0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 x14ac:dyDescent="0.2">
      <c r="A79" s="170">
        <v>22</v>
      </c>
      <c r="B79" s="171" t="s">
        <v>350</v>
      </c>
      <c r="C79" s="179" t="s">
        <v>351</v>
      </c>
      <c r="D79" s="172" t="s">
        <v>252</v>
      </c>
      <c r="E79" s="173">
        <v>6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3">
        <v>6.0000000000000002E-5</v>
      </c>
      <c r="O79" s="173">
        <f>ROUND(E79*N79,2)</f>
        <v>0</v>
      </c>
      <c r="P79" s="173">
        <v>8.4100000000000008E-3</v>
      </c>
      <c r="Q79" s="173">
        <f>ROUND(E79*P79,2)</f>
        <v>0.05</v>
      </c>
      <c r="R79" s="175" t="s">
        <v>239</v>
      </c>
      <c r="S79" s="175" t="s">
        <v>210</v>
      </c>
      <c r="T79" s="176" t="s">
        <v>211</v>
      </c>
      <c r="U79" s="156">
        <v>0.187</v>
      </c>
      <c r="V79" s="156">
        <f>ROUND(E79*U79,2)</f>
        <v>1.1200000000000001</v>
      </c>
      <c r="W79" s="156"/>
      <c r="X79" s="156" t="s">
        <v>212</v>
      </c>
      <c r="Y79" s="156" t="s">
        <v>213</v>
      </c>
      <c r="Z79" s="146"/>
      <c r="AA79" s="146"/>
      <c r="AB79" s="146"/>
      <c r="AC79" s="146"/>
      <c r="AD79" s="146"/>
      <c r="AE79" s="146"/>
      <c r="AF79" s="146"/>
      <c r="AG79" s="146" t="s">
        <v>214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2" x14ac:dyDescent="0.2">
      <c r="A80" s="153"/>
      <c r="B80" s="154"/>
      <c r="C80" s="180" t="s">
        <v>352</v>
      </c>
      <c r="D80" s="157"/>
      <c r="E80" s="158">
        <v>6</v>
      </c>
      <c r="F80" s="156"/>
      <c r="G80" s="156"/>
      <c r="H80" s="156"/>
      <c r="I80" s="156"/>
      <c r="J80" s="156"/>
      <c r="K80" s="156"/>
      <c r="L80" s="156"/>
      <c r="M80" s="156"/>
      <c r="N80" s="155"/>
      <c r="O80" s="155"/>
      <c r="P80" s="155"/>
      <c r="Q80" s="155"/>
      <c r="R80" s="156"/>
      <c r="S80" s="156"/>
      <c r="T80" s="156"/>
      <c r="U80" s="156"/>
      <c r="V80" s="156"/>
      <c r="W80" s="156"/>
      <c r="X80" s="156"/>
      <c r="Y80" s="156"/>
      <c r="Z80" s="146"/>
      <c r="AA80" s="146"/>
      <c r="AB80" s="146"/>
      <c r="AC80" s="146"/>
      <c r="AD80" s="146"/>
      <c r="AE80" s="146"/>
      <c r="AF80" s="146"/>
      <c r="AG80" s="146" t="s">
        <v>215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 x14ac:dyDescent="0.2">
      <c r="A81" s="170">
        <v>23</v>
      </c>
      <c r="B81" s="171" t="s">
        <v>258</v>
      </c>
      <c r="C81" s="179" t="s">
        <v>259</v>
      </c>
      <c r="D81" s="172" t="s">
        <v>260</v>
      </c>
      <c r="E81" s="173">
        <v>1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3">
        <v>5.0000000000000001E-4</v>
      </c>
      <c r="O81" s="173">
        <f>ROUND(E81*N81,2)</f>
        <v>0</v>
      </c>
      <c r="P81" s="173">
        <v>0.1</v>
      </c>
      <c r="Q81" s="173">
        <f>ROUND(E81*P81,2)</f>
        <v>0.1</v>
      </c>
      <c r="R81" s="175"/>
      <c r="S81" s="175" t="s">
        <v>242</v>
      </c>
      <c r="T81" s="176" t="s">
        <v>243</v>
      </c>
      <c r="U81" s="156">
        <v>0</v>
      </c>
      <c r="V81" s="156">
        <f>ROUND(E81*U81,2)</f>
        <v>0</v>
      </c>
      <c r="W81" s="156"/>
      <c r="X81" s="156" t="s">
        <v>212</v>
      </c>
      <c r="Y81" s="156" t="s">
        <v>213</v>
      </c>
      <c r="Z81" s="146"/>
      <c r="AA81" s="146"/>
      <c r="AB81" s="146"/>
      <c r="AC81" s="146"/>
      <c r="AD81" s="146"/>
      <c r="AE81" s="146"/>
      <c r="AF81" s="146"/>
      <c r="AG81" s="146" t="s">
        <v>214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2" x14ac:dyDescent="0.2">
      <c r="A82" s="153"/>
      <c r="B82" s="154"/>
      <c r="C82" s="180" t="s">
        <v>84</v>
      </c>
      <c r="D82" s="157"/>
      <c r="E82" s="158">
        <v>1</v>
      </c>
      <c r="F82" s="156"/>
      <c r="G82" s="156"/>
      <c r="H82" s="156"/>
      <c r="I82" s="156"/>
      <c r="J82" s="156"/>
      <c r="K82" s="156"/>
      <c r="L82" s="156"/>
      <c r="M82" s="156"/>
      <c r="N82" s="155"/>
      <c r="O82" s="155"/>
      <c r="P82" s="155"/>
      <c r="Q82" s="155"/>
      <c r="R82" s="156"/>
      <c r="S82" s="156"/>
      <c r="T82" s="156"/>
      <c r="U82" s="156"/>
      <c r="V82" s="156"/>
      <c r="W82" s="156"/>
      <c r="X82" s="156"/>
      <c r="Y82" s="156"/>
      <c r="Z82" s="146"/>
      <c r="AA82" s="146"/>
      <c r="AB82" s="146"/>
      <c r="AC82" s="146"/>
      <c r="AD82" s="146"/>
      <c r="AE82" s="146"/>
      <c r="AF82" s="146"/>
      <c r="AG82" s="146" t="s">
        <v>215</v>
      </c>
      <c r="AH82" s="146">
        <v>0</v>
      </c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x14ac:dyDescent="0.2">
      <c r="A83" s="163" t="s">
        <v>204</v>
      </c>
      <c r="B83" s="164" t="s">
        <v>138</v>
      </c>
      <c r="C83" s="178" t="s">
        <v>139</v>
      </c>
      <c r="D83" s="165"/>
      <c r="E83" s="166"/>
      <c r="F83" s="167"/>
      <c r="G83" s="167">
        <f>SUMIF(AG84:AG87,"&lt;&gt;NOR",G84:G87)</f>
        <v>0</v>
      </c>
      <c r="H83" s="167"/>
      <c r="I83" s="167">
        <f>SUM(I84:I87)</f>
        <v>0</v>
      </c>
      <c r="J83" s="167"/>
      <c r="K83" s="167">
        <f>SUM(K84:K87)</f>
        <v>0</v>
      </c>
      <c r="L83" s="167"/>
      <c r="M83" s="167">
        <f>SUM(M84:M87)</f>
        <v>0</v>
      </c>
      <c r="N83" s="166"/>
      <c r="O83" s="166">
        <f>SUM(O84:O87)</f>
        <v>0</v>
      </c>
      <c r="P83" s="166"/>
      <c r="Q83" s="166">
        <f>SUM(Q84:Q87)</f>
        <v>0.23</v>
      </c>
      <c r="R83" s="167"/>
      <c r="S83" s="167"/>
      <c r="T83" s="168"/>
      <c r="U83" s="162"/>
      <c r="V83" s="162">
        <f>SUM(V84:V87)</f>
        <v>10.31</v>
      </c>
      <c r="W83" s="162"/>
      <c r="X83" s="162"/>
      <c r="Y83" s="162"/>
      <c r="AG83" t="s">
        <v>205</v>
      </c>
    </row>
    <row r="84" spans="1:60" outlineLevel="1" x14ac:dyDescent="0.2">
      <c r="A84" s="170">
        <v>24</v>
      </c>
      <c r="B84" s="171" t="s">
        <v>353</v>
      </c>
      <c r="C84" s="179" t="s">
        <v>354</v>
      </c>
      <c r="D84" s="172" t="s">
        <v>238</v>
      </c>
      <c r="E84" s="173">
        <v>4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3">
        <v>2.0000000000000002E-5</v>
      </c>
      <c r="O84" s="173">
        <f>ROUND(E84*N84,2)</f>
        <v>0</v>
      </c>
      <c r="P84" s="173">
        <v>3.9E-2</v>
      </c>
      <c r="Q84" s="173">
        <f>ROUND(E84*P84,2)</f>
        <v>0.16</v>
      </c>
      <c r="R84" s="175" t="s">
        <v>239</v>
      </c>
      <c r="S84" s="175" t="s">
        <v>210</v>
      </c>
      <c r="T84" s="176" t="s">
        <v>211</v>
      </c>
      <c r="U84" s="156">
        <v>0.70699999999999996</v>
      </c>
      <c r="V84" s="156">
        <f>ROUND(E84*U84,2)</f>
        <v>2.83</v>
      </c>
      <c r="W84" s="156"/>
      <c r="X84" s="156" t="s">
        <v>212</v>
      </c>
      <c r="Y84" s="156" t="s">
        <v>213</v>
      </c>
      <c r="Z84" s="146"/>
      <c r="AA84" s="146"/>
      <c r="AB84" s="146"/>
      <c r="AC84" s="146"/>
      <c r="AD84" s="146"/>
      <c r="AE84" s="146"/>
      <c r="AF84" s="146"/>
      <c r="AG84" s="146" t="s">
        <v>214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2" x14ac:dyDescent="0.2">
      <c r="A85" s="153"/>
      <c r="B85" s="154"/>
      <c r="C85" s="180" t="s">
        <v>355</v>
      </c>
      <c r="D85" s="157"/>
      <c r="E85" s="158">
        <v>4</v>
      </c>
      <c r="F85" s="156"/>
      <c r="G85" s="156"/>
      <c r="H85" s="156"/>
      <c r="I85" s="156"/>
      <c r="J85" s="156"/>
      <c r="K85" s="156"/>
      <c r="L85" s="156"/>
      <c r="M85" s="156"/>
      <c r="N85" s="155"/>
      <c r="O85" s="155"/>
      <c r="P85" s="155"/>
      <c r="Q85" s="155"/>
      <c r="R85" s="156"/>
      <c r="S85" s="156"/>
      <c r="T85" s="156"/>
      <c r="U85" s="156"/>
      <c r="V85" s="156"/>
      <c r="W85" s="156"/>
      <c r="X85" s="156"/>
      <c r="Y85" s="156"/>
      <c r="Z85" s="146"/>
      <c r="AA85" s="146"/>
      <c r="AB85" s="146"/>
      <c r="AC85" s="146"/>
      <c r="AD85" s="146"/>
      <c r="AE85" s="146"/>
      <c r="AF85" s="146"/>
      <c r="AG85" s="146" t="s">
        <v>215</v>
      </c>
      <c r="AH85" s="146">
        <v>5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 x14ac:dyDescent="0.2">
      <c r="A86" s="170">
        <v>25</v>
      </c>
      <c r="B86" s="171" t="s">
        <v>261</v>
      </c>
      <c r="C86" s="179" t="s">
        <v>262</v>
      </c>
      <c r="D86" s="172" t="s">
        <v>238</v>
      </c>
      <c r="E86" s="173">
        <v>20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3">
        <v>2.1000000000000001E-4</v>
      </c>
      <c r="O86" s="173">
        <f>ROUND(E86*N86,2)</f>
        <v>0</v>
      </c>
      <c r="P86" s="173">
        <v>3.5000000000000001E-3</v>
      </c>
      <c r="Q86" s="173">
        <f>ROUND(E86*P86,2)</f>
        <v>7.0000000000000007E-2</v>
      </c>
      <c r="R86" s="175" t="s">
        <v>239</v>
      </c>
      <c r="S86" s="175" t="s">
        <v>210</v>
      </c>
      <c r="T86" s="176" t="s">
        <v>211</v>
      </c>
      <c r="U86" s="156">
        <v>0.374</v>
      </c>
      <c r="V86" s="156">
        <f>ROUND(E86*U86,2)</f>
        <v>7.48</v>
      </c>
      <c r="W86" s="156"/>
      <c r="X86" s="156" t="s">
        <v>212</v>
      </c>
      <c r="Y86" s="156" t="s">
        <v>213</v>
      </c>
      <c r="Z86" s="146"/>
      <c r="AA86" s="146"/>
      <c r="AB86" s="146"/>
      <c r="AC86" s="146"/>
      <c r="AD86" s="146"/>
      <c r="AE86" s="146"/>
      <c r="AF86" s="146"/>
      <c r="AG86" s="146" t="s">
        <v>214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2" x14ac:dyDescent="0.2">
      <c r="A87" s="153"/>
      <c r="B87" s="154"/>
      <c r="C87" s="180" t="s">
        <v>356</v>
      </c>
      <c r="D87" s="157"/>
      <c r="E87" s="158">
        <v>20</v>
      </c>
      <c r="F87" s="156"/>
      <c r="G87" s="156"/>
      <c r="H87" s="156"/>
      <c r="I87" s="156"/>
      <c r="J87" s="156"/>
      <c r="K87" s="156"/>
      <c r="L87" s="156"/>
      <c r="M87" s="156"/>
      <c r="N87" s="155"/>
      <c r="O87" s="155"/>
      <c r="P87" s="155"/>
      <c r="Q87" s="155"/>
      <c r="R87" s="156"/>
      <c r="S87" s="156"/>
      <c r="T87" s="156"/>
      <c r="U87" s="156"/>
      <c r="V87" s="156"/>
      <c r="W87" s="156"/>
      <c r="X87" s="156"/>
      <c r="Y87" s="156"/>
      <c r="Z87" s="146"/>
      <c r="AA87" s="146"/>
      <c r="AB87" s="146"/>
      <c r="AC87" s="146"/>
      <c r="AD87" s="146"/>
      <c r="AE87" s="146"/>
      <c r="AF87" s="146"/>
      <c r="AG87" s="146" t="s">
        <v>215</v>
      </c>
      <c r="AH87" s="146">
        <v>5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x14ac:dyDescent="0.2">
      <c r="A88" s="163" t="s">
        <v>204</v>
      </c>
      <c r="B88" s="164" t="s">
        <v>173</v>
      </c>
      <c r="C88" s="178" t="s">
        <v>115</v>
      </c>
      <c r="D88" s="165"/>
      <c r="E88" s="166"/>
      <c r="F88" s="167"/>
      <c r="G88" s="167">
        <f>SUMIF(AG89:AG114,"&lt;&gt;NOR",G89:G114)</f>
        <v>0</v>
      </c>
      <c r="H88" s="167"/>
      <c r="I88" s="167">
        <f>SUM(I89:I114)</f>
        <v>0</v>
      </c>
      <c r="J88" s="167"/>
      <c r="K88" s="167">
        <f>SUM(K89:K114)</f>
        <v>0</v>
      </c>
      <c r="L88" s="167"/>
      <c r="M88" s="167">
        <f>SUM(M89:M114)</f>
        <v>0</v>
      </c>
      <c r="N88" s="166"/>
      <c r="O88" s="166">
        <f>SUM(O89:O114)</f>
        <v>0</v>
      </c>
      <c r="P88" s="166"/>
      <c r="Q88" s="166">
        <f>SUM(Q89:Q114)</f>
        <v>0</v>
      </c>
      <c r="R88" s="167"/>
      <c r="S88" s="167"/>
      <c r="T88" s="168"/>
      <c r="U88" s="162"/>
      <c r="V88" s="162">
        <f>SUM(V89:V114)</f>
        <v>7.24</v>
      </c>
      <c r="W88" s="162"/>
      <c r="X88" s="162"/>
      <c r="Y88" s="162"/>
      <c r="AG88" t="s">
        <v>205</v>
      </c>
    </row>
    <row r="89" spans="1:60" outlineLevel="1" x14ac:dyDescent="0.2">
      <c r="A89" s="170">
        <v>26</v>
      </c>
      <c r="B89" s="171" t="s">
        <v>264</v>
      </c>
      <c r="C89" s="179" t="s">
        <v>265</v>
      </c>
      <c r="D89" s="172" t="s">
        <v>218</v>
      </c>
      <c r="E89" s="173">
        <v>3.7812700000000001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3">
        <v>0</v>
      </c>
      <c r="O89" s="173">
        <f>ROUND(E89*N89,2)</f>
        <v>0</v>
      </c>
      <c r="P89" s="173">
        <v>0</v>
      </c>
      <c r="Q89" s="173">
        <f>ROUND(E89*P89,2)</f>
        <v>0</v>
      </c>
      <c r="R89" s="175" t="s">
        <v>219</v>
      </c>
      <c r="S89" s="175" t="s">
        <v>210</v>
      </c>
      <c r="T89" s="176" t="s">
        <v>211</v>
      </c>
      <c r="U89" s="156">
        <v>0.94199999999999995</v>
      </c>
      <c r="V89" s="156">
        <f>ROUND(E89*U89,2)</f>
        <v>3.56</v>
      </c>
      <c r="W89" s="156"/>
      <c r="X89" s="156" t="s">
        <v>212</v>
      </c>
      <c r="Y89" s="156" t="s">
        <v>213</v>
      </c>
      <c r="Z89" s="146"/>
      <c r="AA89" s="146"/>
      <c r="AB89" s="146"/>
      <c r="AC89" s="146"/>
      <c r="AD89" s="146"/>
      <c r="AE89" s="146"/>
      <c r="AF89" s="146"/>
      <c r="AG89" s="146" t="s">
        <v>214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2" x14ac:dyDescent="0.2">
      <c r="A90" s="153"/>
      <c r="B90" s="154"/>
      <c r="C90" s="180" t="s">
        <v>357</v>
      </c>
      <c r="D90" s="157"/>
      <c r="E90" s="158">
        <v>3.7812700000000001</v>
      </c>
      <c r="F90" s="156"/>
      <c r="G90" s="156"/>
      <c r="H90" s="156"/>
      <c r="I90" s="156"/>
      <c r="J90" s="156"/>
      <c r="K90" s="156"/>
      <c r="L90" s="156"/>
      <c r="M90" s="156"/>
      <c r="N90" s="155"/>
      <c r="O90" s="155"/>
      <c r="P90" s="155"/>
      <c r="Q90" s="155"/>
      <c r="R90" s="156"/>
      <c r="S90" s="156"/>
      <c r="T90" s="156"/>
      <c r="U90" s="156"/>
      <c r="V90" s="156"/>
      <c r="W90" s="156"/>
      <c r="X90" s="156"/>
      <c r="Y90" s="156"/>
      <c r="Z90" s="146"/>
      <c r="AA90" s="146"/>
      <c r="AB90" s="146"/>
      <c r="AC90" s="146"/>
      <c r="AD90" s="146"/>
      <c r="AE90" s="146"/>
      <c r="AF90" s="146"/>
      <c r="AG90" s="146" t="s">
        <v>215</v>
      </c>
      <c r="AH90" s="146">
        <v>5</v>
      </c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 x14ac:dyDescent="0.2">
      <c r="A91" s="170">
        <v>27</v>
      </c>
      <c r="B91" s="171" t="s">
        <v>267</v>
      </c>
      <c r="C91" s="179" t="s">
        <v>268</v>
      </c>
      <c r="D91" s="172" t="s">
        <v>218</v>
      </c>
      <c r="E91" s="173">
        <v>3.7812700000000001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21</v>
      </c>
      <c r="M91" s="175">
        <f>G91*(1+L91/100)</f>
        <v>0</v>
      </c>
      <c r="N91" s="173">
        <v>0</v>
      </c>
      <c r="O91" s="173">
        <f>ROUND(E91*N91,2)</f>
        <v>0</v>
      </c>
      <c r="P91" s="173">
        <v>0</v>
      </c>
      <c r="Q91" s="173">
        <f>ROUND(E91*P91,2)</f>
        <v>0</v>
      </c>
      <c r="R91" s="175" t="s">
        <v>219</v>
      </c>
      <c r="S91" s="175" t="s">
        <v>210</v>
      </c>
      <c r="T91" s="176" t="s">
        <v>211</v>
      </c>
      <c r="U91" s="156">
        <v>0</v>
      </c>
      <c r="V91" s="156">
        <f>ROUND(E91*U91,2)</f>
        <v>0</v>
      </c>
      <c r="W91" s="156"/>
      <c r="X91" s="156" t="s">
        <v>212</v>
      </c>
      <c r="Y91" s="156" t="s">
        <v>213</v>
      </c>
      <c r="Z91" s="146"/>
      <c r="AA91" s="146"/>
      <c r="AB91" s="146"/>
      <c r="AC91" s="146"/>
      <c r="AD91" s="146"/>
      <c r="AE91" s="146"/>
      <c r="AF91" s="146"/>
      <c r="AG91" s="146" t="s">
        <v>214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2" x14ac:dyDescent="0.2">
      <c r="A92" s="153"/>
      <c r="B92" s="154"/>
      <c r="C92" s="180" t="s">
        <v>358</v>
      </c>
      <c r="D92" s="157"/>
      <c r="E92" s="158">
        <v>1.4459900000000001</v>
      </c>
      <c r="F92" s="156"/>
      <c r="G92" s="156"/>
      <c r="H92" s="156"/>
      <c r="I92" s="156"/>
      <c r="J92" s="156"/>
      <c r="K92" s="156"/>
      <c r="L92" s="156"/>
      <c r="M92" s="156"/>
      <c r="N92" s="155"/>
      <c r="O92" s="155"/>
      <c r="P92" s="155"/>
      <c r="Q92" s="155"/>
      <c r="R92" s="156"/>
      <c r="S92" s="156"/>
      <c r="T92" s="156"/>
      <c r="U92" s="156"/>
      <c r="V92" s="156"/>
      <c r="W92" s="156"/>
      <c r="X92" s="156"/>
      <c r="Y92" s="156"/>
      <c r="Z92" s="146"/>
      <c r="AA92" s="146"/>
      <c r="AB92" s="146"/>
      <c r="AC92" s="146"/>
      <c r="AD92" s="146"/>
      <c r="AE92" s="146"/>
      <c r="AF92" s="146"/>
      <c r="AG92" s="146" t="s">
        <v>215</v>
      </c>
      <c r="AH92" s="146">
        <v>5</v>
      </c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3" x14ac:dyDescent="0.2">
      <c r="A93" s="153"/>
      <c r="B93" s="154"/>
      <c r="C93" s="180" t="s">
        <v>359</v>
      </c>
      <c r="D93" s="157"/>
      <c r="E93" s="158">
        <v>1.8979999999999999</v>
      </c>
      <c r="F93" s="156"/>
      <c r="G93" s="156"/>
      <c r="H93" s="156"/>
      <c r="I93" s="156"/>
      <c r="J93" s="156"/>
      <c r="K93" s="156"/>
      <c r="L93" s="156"/>
      <c r="M93" s="156"/>
      <c r="N93" s="155"/>
      <c r="O93" s="155"/>
      <c r="P93" s="155"/>
      <c r="Q93" s="155"/>
      <c r="R93" s="156"/>
      <c r="S93" s="156"/>
      <c r="T93" s="156"/>
      <c r="U93" s="156"/>
      <c r="V93" s="156"/>
      <c r="W93" s="156"/>
      <c r="X93" s="156"/>
      <c r="Y93" s="156"/>
      <c r="Z93" s="146"/>
      <c r="AA93" s="146"/>
      <c r="AB93" s="146"/>
      <c r="AC93" s="146"/>
      <c r="AD93" s="146"/>
      <c r="AE93" s="146"/>
      <c r="AF93" s="146"/>
      <c r="AG93" s="146" t="s">
        <v>215</v>
      </c>
      <c r="AH93" s="146">
        <v>5</v>
      </c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3" x14ac:dyDescent="0.2">
      <c r="A94" s="153"/>
      <c r="B94" s="154"/>
      <c r="C94" s="180" t="s">
        <v>360</v>
      </c>
      <c r="D94" s="157"/>
      <c r="E94" s="158">
        <v>0.14263999999999999</v>
      </c>
      <c r="F94" s="156"/>
      <c r="G94" s="156"/>
      <c r="H94" s="156"/>
      <c r="I94" s="156"/>
      <c r="J94" s="156"/>
      <c r="K94" s="156"/>
      <c r="L94" s="156"/>
      <c r="M94" s="156"/>
      <c r="N94" s="155"/>
      <c r="O94" s="155"/>
      <c r="P94" s="155"/>
      <c r="Q94" s="155"/>
      <c r="R94" s="156"/>
      <c r="S94" s="156"/>
      <c r="T94" s="156"/>
      <c r="U94" s="156"/>
      <c r="V94" s="156"/>
      <c r="W94" s="156"/>
      <c r="X94" s="156"/>
      <c r="Y94" s="156"/>
      <c r="Z94" s="146"/>
      <c r="AA94" s="146"/>
      <c r="AB94" s="146"/>
      <c r="AC94" s="146"/>
      <c r="AD94" s="146"/>
      <c r="AE94" s="146"/>
      <c r="AF94" s="146"/>
      <c r="AG94" s="146" t="s">
        <v>215</v>
      </c>
      <c r="AH94" s="146">
        <v>5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3" x14ac:dyDescent="0.2">
      <c r="A95" s="153"/>
      <c r="B95" s="154"/>
      <c r="C95" s="180" t="s">
        <v>361</v>
      </c>
      <c r="D95" s="157"/>
      <c r="E95" s="158">
        <v>0.24465000000000001</v>
      </c>
      <c r="F95" s="156"/>
      <c r="G95" s="156"/>
      <c r="H95" s="156"/>
      <c r="I95" s="156"/>
      <c r="J95" s="156"/>
      <c r="K95" s="156"/>
      <c r="L95" s="156"/>
      <c r="M95" s="156"/>
      <c r="N95" s="155"/>
      <c r="O95" s="155"/>
      <c r="P95" s="155"/>
      <c r="Q95" s="155"/>
      <c r="R95" s="156"/>
      <c r="S95" s="156"/>
      <c r="T95" s="156"/>
      <c r="U95" s="156"/>
      <c r="V95" s="156"/>
      <c r="W95" s="156"/>
      <c r="X95" s="156"/>
      <c r="Y95" s="156"/>
      <c r="Z95" s="146"/>
      <c r="AA95" s="146"/>
      <c r="AB95" s="146"/>
      <c r="AC95" s="146"/>
      <c r="AD95" s="146"/>
      <c r="AE95" s="146"/>
      <c r="AF95" s="146"/>
      <c r="AG95" s="146" t="s">
        <v>215</v>
      </c>
      <c r="AH95" s="146">
        <v>5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3" x14ac:dyDescent="0.2">
      <c r="A96" s="153"/>
      <c r="B96" s="154"/>
      <c r="C96" s="180" t="s">
        <v>362</v>
      </c>
      <c r="D96" s="157"/>
      <c r="E96" s="158">
        <v>0.05</v>
      </c>
      <c r="F96" s="156"/>
      <c r="G96" s="156"/>
      <c r="H96" s="156"/>
      <c r="I96" s="156"/>
      <c r="J96" s="156"/>
      <c r="K96" s="156"/>
      <c r="L96" s="156"/>
      <c r="M96" s="156"/>
      <c r="N96" s="155"/>
      <c r="O96" s="155"/>
      <c r="P96" s="155"/>
      <c r="Q96" s="155"/>
      <c r="R96" s="156"/>
      <c r="S96" s="156"/>
      <c r="T96" s="156"/>
      <c r="U96" s="156"/>
      <c r="V96" s="156"/>
      <c r="W96" s="156"/>
      <c r="X96" s="156"/>
      <c r="Y96" s="156"/>
      <c r="Z96" s="146"/>
      <c r="AA96" s="146"/>
      <c r="AB96" s="146"/>
      <c r="AC96" s="146"/>
      <c r="AD96" s="146"/>
      <c r="AE96" s="146"/>
      <c r="AF96" s="146"/>
      <c r="AG96" s="146" t="s">
        <v>215</v>
      </c>
      <c r="AH96" s="146">
        <v>5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1" x14ac:dyDescent="0.2">
      <c r="A97" s="170">
        <v>28</v>
      </c>
      <c r="B97" s="171" t="s">
        <v>274</v>
      </c>
      <c r="C97" s="179" t="s">
        <v>363</v>
      </c>
      <c r="D97" s="172" t="s">
        <v>218</v>
      </c>
      <c r="E97" s="173">
        <v>3.7812700000000001</v>
      </c>
      <c r="F97" s="174"/>
      <c r="G97" s="175">
        <f>ROUND(E97*F97,2)</f>
        <v>0</v>
      </c>
      <c r="H97" s="174"/>
      <c r="I97" s="175">
        <f>ROUND(E97*H97,2)</f>
        <v>0</v>
      </c>
      <c r="J97" s="174"/>
      <c r="K97" s="175">
        <f>ROUND(E97*J97,2)</f>
        <v>0</v>
      </c>
      <c r="L97" s="175">
        <v>21</v>
      </c>
      <c r="M97" s="175">
        <f>G97*(1+L97/100)</f>
        <v>0</v>
      </c>
      <c r="N97" s="173">
        <v>0</v>
      </c>
      <c r="O97" s="173">
        <f>ROUND(E97*N97,2)</f>
        <v>0</v>
      </c>
      <c r="P97" s="173">
        <v>0</v>
      </c>
      <c r="Q97" s="173">
        <f>ROUND(E97*P97,2)</f>
        <v>0</v>
      </c>
      <c r="R97" s="175" t="s">
        <v>276</v>
      </c>
      <c r="S97" s="175" t="s">
        <v>210</v>
      </c>
      <c r="T97" s="176" t="s">
        <v>211</v>
      </c>
      <c r="U97" s="156">
        <v>4.2000000000000003E-2</v>
      </c>
      <c r="V97" s="156">
        <f>ROUND(E97*U97,2)</f>
        <v>0.16</v>
      </c>
      <c r="W97" s="156"/>
      <c r="X97" s="156" t="s">
        <v>212</v>
      </c>
      <c r="Y97" s="156" t="s">
        <v>213</v>
      </c>
      <c r="Z97" s="146"/>
      <c r="AA97" s="146"/>
      <c r="AB97" s="146"/>
      <c r="AC97" s="146"/>
      <c r="AD97" s="146"/>
      <c r="AE97" s="146"/>
      <c r="AF97" s="146"/>
      <c r="AG97" s="146" t="s">
        <v>214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2" x14ac:dyDescent="0.2">
      <c r="A98" s="153"/>
      <c r="B98" s="154"/>
      <c r="C98" s="249" t="s">
        <v>277</v>
      </c>
      <c r="D98" s="250"/>
      <c r="E98" s="250"/>
      <c r="F98" s="250"/>
      <c r="G98" s="250"/>
      <c r="H98" s="156"/>
      <c r="I98" s="156"/>
      <c r="J98" s="156"/>
      <c r="K98" s="156"/>
      <c r="L98" s="156"/>
      <c r="M98" s="156"/>
      <c r="N98" s="155"/>
      <c r="O98" s="155"/>
      <c r="P98" s="155"/>
      <c r="Q98" s="155"/>
      <c r="R98" s="156"/>
      <c r="S98" s="156"/>
      <c r="T98" s="156"/>
      <c r="U98" s="156"/>
      <c r="V98" s="156"/>
      <c r="W98" s="156"/>
      <c r="X98" s="156"/>
      <c r="Y98" s="156"/>
      <c r="Z98" s="146"/>
      <c r="AA98" s="146"/>
      <c r="AB98" s="146"/>
      <c r="AC98" s="146"/>
      <c r="AD98" s="146"/>
      <c r="AE98" s="146"/>
      <c r="AF98" s="146"/>
      <c r="AG98" s="146" t="s">
        <v>278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2" x14ac:dyDescent="0.2">
      <c r="A99" s="153"/>
      <c r="B99" s="154"/>
      <c r="C99" s="180" t="s">
        <v>357</v>
      </c>
      <c r="D99" s="157"/>
      <c r="E99" s="158">
        <v>3.7812700000000001</v>
      </c>
      <c r="F99" s="156"/>
      <c r="G99" s="156"/>
      <c r="H99" s="156"/>
      <c r="I99" s="156"/>
      <c r="J99" s="156"/>
      <c r="K99" s="156"/>
      <c r="L99" s="156"/>
      <c r="M99" s="156"/>
      <c r="N99" s="155"/>
      <c r="O99" s="155"/>
      <c r="P99" s="155"/>
      <c r="Q99" s="155"/>
      <c r="R99" s="156"/>
      <c r="S99" s="156"/>
      <c r="T99" s="156"/>
      <c r="U99" s="156"/>
      <c r="V99" s="156"/>
      <c r="W99" s="156"/>
      <c r="X99" s="156"/>
      <c r="Y99" s="156"/>
      <c r="Z99" s="146"/>
      <c r="AA99" s="146"/>
      <c r="AB99" s="146"/>
      <c r="AC99" s="146"/>
      <c r="AD99" s="146"/>
      <c r="AE99" s="146"/>
      <c r="AF99" s="146"/>
      <c r="AG99" s="146" t="s">
        <v>215</v>
      </c>
      <c r="AH99" s="146">
        <v>5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 x14ac:dyDescent="0.2">
      <c r="A100" s="170">
        <v>29</v>
      </c>
      <c r="B100" s="171" t="s">
        <v>279</v>
      </c>
      <c r="C100" s="179" t="s">
        <v>364</v>
      </c>
      <c r="D100" s="172" t="s">
        <v>218</v>
      </c>
      <c r="E100" s="173">
        <v>0.24465000000000001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21</v>
      </c>
      <c r="M100" s="175">
        <f>G100*(1+L100/100)</f>
        <v>0</v>
      </c>
      <c r="N100" s="173">
        <v>0</v>
      </c>
      <c r="O100" s="173">
        <f>ROUND(E100*N100,2)</f>
        <v>0</v>
      </c>
      <c r="P100" s="173">
        <v>0</v>
      </c>
      <c r="Q100" s="173">
        <f>ROUND(E100*P100,2)</f>
        <v>0</v>
      </c>
      <c r="R100" s="175" t="s">
        <v>219</v>
      </c>
      <c r="S100" s="175" t="s">
        <v>210</v>
      </c>
      <c r="T100" s="176" t="s">
        <v>211</v>
      </c>
      <c r="U100" s="156">
        <v>0</v>
      </c>
      <c r="V100" s="156">
        <f>ROUND(E100*U100,2)</f>
        <v>0</v>
      </c>
      <c r="W100" s="156"/>
      <c r="X100" s="156" t="s">
        <v>212</v>
      </c>
      <c r="Y100" s="156" t="s">
        <v>213</v>
      </c>
      <c r="Z100" s="146"/>
      <c r="AA100" s="146"/>
      <c r="AB100" s="146"/>
      <c r="AC100" s="146"/>
      <c r="AD100" s="146"/>
      <c r="AE100" s="146"/>
      <c r="AF100" s="146"/>
      <c r="AG100" s="146" t="s">
        <v>214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2" x14ac:dyDescent="0.2">
      <c r="A101" s="153"/>
      <c r="B101" s="154"/>
      <c r="C101" s="180" t="s">
        <v>365</v>
      </c>
      <c r="D101" s="157"/>
      <c r="E101" s="158">
        <v>0.24465000000000001</v>
      </c>
      <c r="F101" s="156"/>
      <c r="G101" s="156"/>
      <c r="H101" s="156"/>
      <c r="I101" s="156"/>
      <c r="J101" s="156"/>
      <c r="K101" s="156"/>
      <c r="L101" s="156"/>
      <c r="M101" s="156"/>
      <c r="N101" s="155"/>
      <c r="O101" s="155"/>
      <c r="P101" s="155"/>
      <c r="Q101" s="155"/>
      <c r="R101" s="156"/>
      <c r="S101" s="156"/>
      <c r="T101" s="156"/>
      <c r="U101" s="156"/>
      <c r="V101" s="156"/>
      <c r="W101" s="156"/>
      <c r="X101" s="156"/>
      <c r="Y101" s="156"/>
      <c r="Z101" s="146"/>
      <c r="AA101" s="146"/>
      <c r="AB101" s="146"/>
      <c r="AC101" s="146"/>
      <c r="AD101" s="146"/>
      <c r="AE101" s="146"/>
      <c r="AF101" s="146"/>
      <c r="AG101" s="146" t="s">
        <v>215</v>
      </c>
      <c r="AH101" s="146">
        <v>7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ht="22.5" outlineLevel="1" x14ac:dyDescent="0.2">
      <c r="A102" s="170">
        <v>30</v>
      </c>
      <c r="B102" s="171" t="s">
        <v>282</v>
      </c>
      <c r="C102" s="179" t="s">
        <v>283</v>
      </c>
      <c r="D102" s="172" t="s">
        <v>218</v>
      </c>
      <c r="E102" s="173">
        <v>0.14263999999999999</v>
      </c>
      <c r="F102" s="174"/>
      <c r="G102" s="175">
        <f>ROUND(E102*F102,2)</f>
        <v>0</v>
      </c>
      <c r="H102" s="174"/>
      <c r="I102" s="175">
        <f>ROUND(E102*H102,2)</f>
        <v>0</v>
      </c>
      <c r="J102" s="174"/>
      <c r="K102" s="175">
        <f>ROUND(E102*J102,2)</f>
        <v>0</v>
      </c>
      <c r="L102" s="175">
        <v>21</v>
      </c>
      <c r="M102" s="175">
        <f>G102*(1+L102/100)</f>
        <v>0</v>
      </c>
      <c r="N102" s="173">
        <v>0</v>
      </c>
      <c r="O102" s="173">
        <f>ROUND(E102*N102,2)</f>
        <v>0</v>
      </c>
      <c r="P102" s="173">
        <v>0</v>
      </c>
      <c r="Q102" s="173">
        <f>ROUND(E102*P102,2)</f>
        <v>0</v>
      </c>
      <c r="R102" s="175" t="s">
        <v>219</v>
      </c>
      <c r="S102" s="175" t="s">
        <v>210</v>
      </c>
      <c r="T102" s="176" t="s">
        <v>211</v>
      </c>
      <c r="U102" s="156">
        <v>0</v>
      </c>
      <c r="V102" s="156">
        <f>ROUND(E102*U102,2)</f>
        <v>0</v>
      </c>
      <c r="W102" s="156"/>
      <c r="X102" s="156" t="s">
        <v>212</v>
      </c>
      <c r="Y102" s="156" t="s">
        <v>213</v>
      </c>
      <c r="Z102" s="146"/>
      <c r="AA102" s="146"/>
      <c r="AB102" s="146"/>
      <c r="AC102" s="146"/>
      <c r="AD102" s="146"/>
      <c r="AE102" s="146"/>
      <c r="AF102" s="146"/>
      <c r="AG102" s="146" t="s">
        <v>214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2" x14ac:dyDescent="0.2">
      <c r="A103" s="153"/>
      <c r="B103" s="154"/>
      <c r="C103" s="180" t="s">
        <v>366</v>
      </c>
      <c r="D103" s="157"/>
      <c r="E103" s="158">
        <v>3.9140000000000001E-2</v>
      </c>
      <c r="F103" s="156"/>
      <c r="G103" s="156"/>
      <c r="H103" s="156"/>
      <c r="I103" s="156"/>
      <c r="J103" s="156"/>
      <c r="K103" s="156"/>
      <c r="L103" s="156"/>
      <c r="M103" s="156"/>
      <c r="N103" s="155"/>
      <c r="O103" s="155"/>
      <c r="P103" s="155"/>
      <c r="Q103" s="155"/>
      <c r="R103" s="156"/>
      <c r="S103" s="156"/>
      <c r="T103" s="156"/>
      <c r="U103" s="156"/>
      <c r="V103" s="156"/>
      <c r="W103" s="156"/>
      <c r="X103" s="156"/>
      <c r="Y103" s="156"/>
      <c r="Z103" s="146"/>
      <c r="AA103" s="146"/>
      <c r="AB103" s="146"/>
      <c r="AC103" s="146"/>
      <c r="AD103" s="146"/>
      <c r="AE103" s="146"/>
      <c r="AF103" s="146"/>
      <c r="AG103" s="146" t="s">
        <v>215</v>
      </c>
      <c r="AH103" s="146">
        <v>7</v>
      </c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3" x14ac:dyDescent="0.2">
      <c r="A104" s="153"/>
      <c r="B104" s="154"/>
      <c r="C104" s="180" t="s">
        <v>367</v>
      </c>
      <c r="D104" s="157"/>
      <c r="E104" s="158">
        <v>3.5000000000000001E-3</v>
      </c>
      <c r="F104" s="156"/>
      <c r="G104" s="156"/>
      <c r="H104" s="156"/>
      <c r="I104" s="156"/>
      <c r="J104" s="156"/>
      <c r="K104" s="156"/>
      <c r="L104" s="156"/>
      <c r="M104" s="156"/>
      <c r="N104" s="155"/>
      <c r="O104" s="155"/>
      <c r="P104" s="155"/>
      <c r="Q104" s="155"/>
      <c r="R104" s="156"/>
      <c r="S104" s="156"/>
      <c r="T104" s="156"/>
      <c r="U104" s="156"/>
      <c r="V104" s="156"/>
      <c r="W104" s="156"/>
      <c r="X104" s="156"/>
      <c r="Y104" s="156"/>
      <c r="Z104" s="146"/>
      <c r="AA104" s="146"/>
      <c r="AB104" s="146"/>
      <c r="AC104" s="146"/>
      <c r="AD104" s="146"/>
      <c r="AE104" s="146"/>
      <c r="AF104" s="146"/>
      <c r="AG104" s="146" t="s">
        <v>215</v>
      </c>
      <c r="AH104" s="146">
        <v>7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3" x14ac:dyDescent="0.2">
      <c r="A105" s="153"/>
      <c r="B105" s="154"/>
      <c r="C105" s="180" t="s">
        <v>368</v>
      </c>
      <c r="D105" s="157"/>
      <c r="E105" s="158">
        <v>0.1</v>
      </c>
      <c r="F105" s="156"/>
      <c r="G105" s="156"/>
      <c r="H105" s="156"/>
      <c r="I105" s="156"/>
      <c r="J105" s="156"/>
      <c r="K105" s="156"/>
      <c r="L105" s="156"/>
      <c r="M105" s="156"/>
      <c r="N105" s="155"/>
      <c r="O105" s="155"/>
      <c r="P105" s="155"/>
      <c r="Q105" s="155"/>
      <c r="R105" s="156"/>
      <c r="S105" s="156"/>
      <c r="T105" s="156"/>
      <c r="U105" s="156"/>
      <c r="V105" s="156"/>
      <c r="W105" s="156"/>
      <c r="X105" s="156"/>
      <c r="Y105" s="156"/>
      <c r="Z105" s="146"/>
      <c r="AA105" s="146"/>
      <c r="AB105" s="146"/>
      <c r="AC105" s="146"/>
      <c r="AD105" s="146"/>
      <c r="AE105" s="146"/>
      <c r="AF105" s="146"/>
      <c r="AG105" s="146" t="s">
        <v>215</v>
      </c>
      <c r="AH105" s="146">
        <v>7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 x14ac:dyDescent="0.2">
      <c r="A106" s="170">
        <v>31</v>
      </c>
      <c r="B106" s="171" t="s">
        <v>285</v>
      </c>
      <c r="C106" s="179" t="s">
        <v>369</v>
      </c>
      <c r="D106" s="172" t="s">
        <v>218</v>
      </c>
      <c r="E106" s="173">
        <v>0.05</v>
      </c>
      <c r="F106" s="174"/>
      <c r="G106" s="175">
        <f>ROUND(E106*F106,2)</f>
        <v>0</v>
      </c>
      <c r="H106" s="174"/>
      <c r="I106" s="175">
        <f>ROUND(E106*H106,2)</f>
        <v>0</v>
      </c>
      <c r="J106" s="174"/>
      <c r="K106" s="175">
        <f>ROUND(E106*J106,2)</f>
        <v>0</v>
      </c>
      <c r="L106" s="175">
        <v>21</v>
      </c>
      <c r="M106" s="175">
        <f>G106*(1+L106/100)</f>
        <v>0</v>
      </c>
      <c r="N106" s="173">
        <v>0</v>
      </c>
      <c r="O106" s="173">
        <f>ROUND(E106*N106,2)</f>
        <v>0</v>
      </c>
      <c r="P106" s="173">
        <v>0</v>
      </c>
      <c r="Q106" s="173">
        <f>ROUND(E106*P106,2)</f>
        <v>0</v>
      </c>
      <c r="R106" s="175" t="s">
        <v>219</v>
      </c>
      <c r="S106" s="175" t="s">
        <v>210</v>
      </c>
      <c r="T106" s="176" t="s">
        <v>211</v>
      </c>
      <c r="U106" s="156">
        <v>0</v>
      </c>
      <c r="V106" s="156">
        <f>ROUND(E106*U106,2)</f>
        <v>0</v>
      </c>
      <c r="W106" s="156"/>
      <c r="X106" s="156" t="s">
        <v>212</v>
      </c>
      <c r="Y106" s="156" t="s">
        <v>213</v>
      </c>
      <c r="Z106" s="146"/>
      <c r="AA106" s="146"/>
      <c r="AB106" s="146"/>
      <c r="AC106" s="146"/>
      <c r="AD106" s="146"/>
      <c r="AE106" s="146"/>
      <c r="AF106" s="146"/>
      <c r="AG106" s="146" t="s">
        <v>214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2" x14ac:dyDescent="0.2">
      <c r="A107" s="153"/>
      <c r="B107" s="154"/>
      <c r="C107" s="180" t="s">
        <v>287</v>
      </c>
      <c r="D107" s="157"/>
      <c r="E107" s="158">
        <v>0.05</v>
      </c>
      <c r="F107" s="156"/>
      <c r="G107" s="156"/>
      <c r="H107" s="156"/>
      <c r="I107" s="156"/>
      <c r="J107" s="156"/>
      <c r="K107" s="156"/>
      <c r="L107" s="156"/>
      <c r="M107" s="156"/>
      <c r="N107" s="155"/>
      <c r="O107" s="155"/>
      <c r="P107" s="155"/>
      <c r="Q107" s="155"/>
      <c r="R107" s="156"/>
      <c r="S107" s="156"/>
      <c r="T107" s="156"/>
      <c r="U107" s="156"/>
      <c r="V107" s="156"/>
      <c r="W107" s="156"/>
      <c r="X107" s="156"/>
      <c r="Y107" s="156"/>
      <c r="Z107" s="146"/>
      <c r="AA107" s="146"/>
      <c r="AB107" s="146"/>
      <c r="AC107" s="146"/>
      <c r="AD107" s="146"/>
      <c r="AE107" s="146"/>
      <c r="AF107" s="146"/>
      <c r="AG107" s="146" t="s">
        <v>215</v>
      </c>
      <c r="AH107" s="146">
        <v>0</v>
      </c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ht="22.5" outlineLevel="1" x14ac:dyDescent="0.2">
      <c r="A108" s="170">
        <v>32</v>
      </c>
      <c r="B108" s="171" t="s">
        <v>288</v>
      </c>
      <c r="C108" s="179" t="s">
        <v>289</v>
      </c>
      <c r="D108" s="172" t="s">
        <v>218</v>
      </c>
      <c r="E108" s="173">
        <v>3.7812700000000001</v>
      </c>
      <c r="F108" s="174"/>
      <c r="G108" s="175">
        <f>ROUND(E108*F108,2)</f>
        <v>0</v>
      </c>
      <c r="H108" s="174"/>
      <c r="I108" s="175">
        <f>ROUND(E108*H108,2)</f>
        <v>0</v>
      </c>
      <c r="J108" s="174"/>
      <c r="K108" s="175">
        <f>ROUND(E108*J108,2)</f>
        <v>0</v>
      </c>
      <c r="L108" s="175">
        <v>21</v>
      </c>
      <c r="M108" s="175">
        <f>G108*(1+L108/100)</f>
        <v>0</v>
      </c>
      <c r="N108" s="173">
        <v>0</v>
      </c>
      <c r="O108" s="173">
        <f>ROUND(E108*N108,2)</f>
        <v>0</v>
      </c>
      <c r="P108" s="173">
        <v>0</v>
      </c>
      <c r="Q108" s="173">
        <f>ROUND(E108*P108,2)</f>
        <v>0</v>
      </c>
      <c r="R108" s="175" t="s">
        <v>290</v>
      </c>
      <c r="S108" s="175" t="s">
        <v>210</v>
      </c>
      <c r="T108" s="176" t="s">
        <v>211</v>
      </c>
      <c r="U108" s="156">
        <v>0.83199999999999996</v>
      </c>
      <c r="V108" s="156">
        <f>ROUND(E108*U108,2)</f>
        <v>3.15</v>
      </c>
      <c r="W108" s="156"/>
      <c r="X108" s="156" t="s">
        <v>212</v>
      </c>
      <c r="Y108" s="156" t="s">
        <v>213</v>
      </c>
      <c r="Z108" s="146"/>
      <c r="AA108" s="146"/>
      <c r="AB108" s="146"/>
      <c r="AC108" s="146"/>
      <c r="AD108" s="146"/>
      <c r="AE108" s="146"/>
      <c r="AF108" s="146"/>
      <c r="AG108" s="146" t="s">
        <v>214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2" x14ac:dyDescent="0.2">
      <c r="A109" s="153"/>
      <c r="B109" s="154"/>
      <c r="C109" s="249" t="s">
        <v>291</v>
      </c>
      <c r="D109" s="250"/>
      <c r="E109" s="250"/>
      <c r="F109" s="250"/>
      <c r="G109" s="250"/>
      <c r="H109" s="156"/>
      <c r="I109" s="156"/>
      <c r="J109" s="156"/>
      <c r="K109" s="156"/>
      <c r="L109" s="156"/>
      <c r="M109" s="156"/>
      <c r="N109" s="155"/>
      <c r="O109" s="155"/>
      <c r="P109" s="155"/>
      <c r="Q109" s="155"/>
      <c r="R109" s="156"/>
      <c r="S109" s="156"/>
      <c r="T109" s="156"/>
      <c r="U109" s="156"/>
      <c r="V109" s="156"/>
      <c r="W109" s="156"/>
      <c r="X109" s="156"/>
      <c r="Y109" s="156"/>
      <c r="Z109" s="146"/>
      <c r="AA109" s="146"/>
      <c r="AB109" s="146"/>
      <c r="AC109" s="146"/>
      <c r="AD109" s="146"/>
      <c r="AE109" s="146"/>
      <c r="AF109" s="146"/>
      <c r="AG109" s="146" t="s">
        <v>278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77" t="str">
        <f>C109</f>
        <v>nebo vybouraných hmot nošením nebo přehazováním k místu nakládky přístupnému normálním dopravním prostředkům do 10 m,</v>
      </c>
      <c r="BB109" s="146"/>
      <c r="BC109" s="146"/>
      <c r="BD109" s="146"/>
      <c r="BE109" s="146"/>
      <c r="BF109" s="146"/>
      <c r="BG109" s="146"/>
      <c r="BH109" s="146"/>
    </row>
    <row r="110" spans="1:60" ht="22.5" outlineLevel="2" x14ac:dyDescent="0.2">
      <c r="A110" s="153"/>
      <c r="B110" s="154"/>
      <c r="C110" s="251" t="s">
        <v>292</v>
      </c>
      <c r="D110" s="252"/>
      <c r="E110" s="252"/>
      <c r="F110" s="252"/>
      <c r="G110" s="252"/>
      <c r="H110" s="156"/>
      <c r="I110" s="156"/>
      <c r="J110" s="156"/>
      <c r="K110" s="156"/>
      <c r="L110" s="156"/>
      <c r="M110" s="156"/>
      <c r="N110" s="155"/>
      <c r="O110" s="155"/>
      <c r="P110" s="155"/>
      <c r="Q110" s="155"/>
      <c r="R110" s="156"/>
      <c r="S110" s="156"/>
      <c r="T110" s="156"/>
      <c r="U110" s="156"/>
      <c r="V110" s="156"/>
      <c r="W110" s="156"/>
      <c r="X110" s="156"/>
      <c r="Y110" s="156"/>
      <c r="Z110" s="146"/>
      <c r="AA110" s="146"/>
      <c r="AB110" s="146"/>
      <c r="AC110" s="146"/>
      <c r="AD110" s="146"/>
      <c r="AE110" s="146"/>
      <c r="AF110" s="146"/>
      <c r="AG110" s="146" t="s">
        <v>221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77" t="str">
        <f>C110</f>
        <v>S naložením suti nebo vybouraných hmot do dopravního prostředku a na jejich vyložením, popřípadě přeložením na normální dopravní prostředek.</v>
      </c>
      <c r="BB110" s="146"/>
      <c r="BC110" s="146"/>
      <c r="BD110" s="146"/>
      <c r="BE110" s="146"/>
      <c r="BF110" s="146"/>
      <c r="BG110" s="146"/>
      <c r="BH110" s="146"/>
    </row>
    <row r="111" spans="1:60" outlineLevel="2" x14ac:dyDescent="0.2">
      <c r="A111" s="153"/>
      <c r="B111" s="154"/>
      <c r="C111" s="180" t="s">
        <v>357</v>
      </c>
      <c r="D111" s="157"/>
      <c r="E111" s="158">
        <v>3.7812700000000001</v>
      </c>
      <c r="F111" s="156"/>
      <c r="G111" s="156"/>
      <c r="H111" s="156"/>
      <c r="I111" s="156"/>
      <c r="J111" s="156"/>
      <c r="K111" s="156"/>
      <c r="L111" s="156"/>
      <c r="M111" s="156"/>
      <c r="N111" s="155"/>
      <c r="O111" s="155"/>
      <c r="P111" s="155"/>
      <c r="Q111" s="155"/>
      <c r="R111" s="156"/>
      <c r="S111" s="156"/>
      <c r="T111" s="156"/>
      <c r="U111" s="156"/>
      <c r="V111" s="156"/>
      <c r="W111" s="156"/>
      <c r="X111" s="156"/>
      <c r="Y111" s="156"/>
      <c r="Z111" s="146"/>
      <c r="AA111" s="146"/>
      <c r="AB111" s="146"/>
      <c r="AC111" s="146"/>
      <c r="AD111" s="146"/>
      <c r="AE111" s="146"/>
      <c r="AF111" s="146"/>
      <c r="AG111" s="146" t="s">
        <v>215</v>
      </c>
      <c r="AH111" s="146">
        <v>5</v>
      </c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170">
        <v>33</v>
      </c>
      <c r="B112" s="171" t="s">
        <v>293</v>
      </c>
      <c r="C112" s="179" t="s">
        <v>370</v>
      </c>
      <c r="D112" s="172" t="s">
        <v>218</v>
      </c>
      <c r="E112" s="173">
        <v>3.7812700000000001</v>
      </c>
      <c r="F112" s="174"/>
      <c r="G112" s="175">
        <f>ROUND(E112*F112,2)</f>
        <v>0</v>
      </c>
      <c r="H112" s="174"/>
      <c r="I112" s="175">
        <f>ROUND(E112*H112,2)</f>
        <v>0</v>
      </c>
      <c r="J112" s="174"/>
      <c r="K112" s="175">
        <f>ROUND(E112*J112,2)</f>
        <v>0</v>
      </c>
      <c r="L112" s="175">
        <v>21</v>
      </c>
      <c r="M112" s="175">
        <f>G112*(1+L112/100)</f>
        <v>0</v>
      </c>
      <c r="N112" s="173">
        <v>0</v>
      </c>
      <c r="O112" s="173">
        <f>ROUND(E112*N112,2)</f>
        <v>0</v>
      </c>
      <c r="P112" s="173">
        <v>0</v>
      </c>
      <c r="Q112" s="173">
        <f>ROUND(E112*P112,2)</f>
        <v>0</v>
      </c>
      <c r="R112" s="175" t="s">
        <v>290</v>
      </c>
      <c r="S112" s="175" t="s">
        <v>210</v>
      </c>
      <c r="T112" s="176" t="s">
        <v>211</v>
      </c>
      <c r="U112" s="156">
        <v>9.9000000000000005E-2</v>
      </c>
      <c r="V112" s="156">
        <f>ROUND(E112*U112,2)</f>
        <v>0.37</v>
      </c>
      <c r="W112" s="156"/>
      <c r="X112" s="156" t="s">
        <v>212</v>
      </c>
      <c r="Y112" s="156" t="s">
        <v>213</v>
      </c>
      <c r="Z112" s="146"/>
      <c r="AA112" s="146"/>
      <c r="AB112" s="146"/>
      <c r="AC112" s="146"/>
      <c r="AD112" s="146"/>
      <c r="AE112" s="146"/>
      <c r="AF112" s="146"/>
      <c r="AG112" s="146" t="s">
        <v>214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2" x14ac:dyDescent="0.2">
      <c r="A113" s="153"/>
      <c r="B113" s="154"/>
      <c r="C113" s="249" t="s">
        <v>295</v>
      </c>
      <c r="D113" s="250"/>
      <c r="E113" s="250"/>
      <c r="F113" s="250"/>
      <c r="G113" s="250"/>
      <c r="H113" s="156"/>
      <c r="I113" s="156"/>
      <c r="J113" s="156"/>
      <c r="K113" s="156"/>
      <c r="L113" s="156"/>
      <c r="M113" s="156"/>
      <c r="N113" s="155"/>
      <c r="O113" s="155"/>
      <c r="P113" s="155"/>
      <c r="Q113" s="155"/>
      <c r="R113" s="156"/>
      <c r="S113" s="156"/>
      <c r="T113" s="156"/>
      <c r="U113" s="156"/>
      <c r="V113" s="156"/>
      <c r="W113" s="156"/>
      <c r="X113" s="156"/>
      <c r="Y113" s="156"/>
      <c r="Z113" s="146"/>
      <c r="AA113" s="146"/>
      <c r="AB113" s="146"/>
      <c r="AC113" s="146"/>
      <c r="AD113" s="146"/>
      <c r="AE113" s="146"/>
      <c r="AF113" s="146"/>
      <c r="AG113" s="146" t="s">
        <v>278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2" x14ac:dyDescent="0.2">
      <c r="A114" s="153"/>
      <c r="B114" s="154"/>
      <c r="C114" s="180" t="s">
        <v>357</v>
      </c>
      <c r="D114" s="157"/>
      <c r="E114" s="158">
        <v>3.7812700000000001</v>
      </c>
      <c r="F114" s="156"/>
      <c r="G114" s="156"/>
      <c r="H114" s="156"/>
      <c r="I114" s="156"/>
      <c r="J114" s="156"/>
      <c r="K114" s="156"/>
      <c r="L114" s="156"/>
      <c r="M114" s="156"/>
      <c r="N114" s="155"/>
      <c r="O114" s="155"/>
      <c r="P114" s="155"/>
      <c r="Q114" s="155"/>
      <c r="R114" s="156"/>
      <c r="S114" s="156"/>
      <c r="T114" s="156"/>
      <c r="U114" s="156"/>
      <c r="V114" s="156"/>
      <c r="W114" s="156"/>
      <c r="X114" s="156"/>
      <c r="Y114" s="156"/>
      <c r="Z114" s="146"/>
      <c r="AA114" s="146"/>
      <c r="AB114" s="146"/>
      <c r="AC114" s="146"/>
      <c r="AD114" s="146"/>
      <c r="AE114" s="146"/>
      <c r="AF114" s="146"/>
      <c r="AG114" s="146" t="s">
        <v>215</v>
      </c>
      <c r="AH114" s="146">
        <v>5</v>
      </c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x14ac:dyDescent="0.2">
      <c r="A115" s="3"/>
      <c r="B115" s="4"/>
      <c r="C115" s="181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AE115">
        <v>15</v>
      </c>
      <c r="AF115">
        <v>21</v>
      </c>
      <c r="AG115" t="s">
        <v>190</v>
      </c>
    </row>
    <row r="116" spans="1:60" x14ac:dyDescent="0.2">
      <c r="A116" s="149"/>
      <c r="B116" s="150" t="s">
        <v>29</v>
      </c>
      <c r="C116" s="182"/>
      <c r="D116" s="151"/>
      <c r="E116" s="152"/>
      <c r="F116" s="152"/>
      <c r="G116" s="169">
        <f>G8+G11+G32+G40+G47+G50+G55+G62+G75+G83+G88</f>
        <v>0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E116">
        <f>SUMIF(L7:L114,AE115,G7:G114)</f>
        <v>0</v>
      </c>
      <c r="AF116">
        <f>SUMIF(L7:L114,AF115,G7:G114)</f>
        <v>0</v>
      </c>
      <c r="AG116" t="s">
        <v>296</v>
      </c>
    </row>
    <row r="117" spans="1:60" x14ac:dyDescent="0.2">
      <c r="C117" s="183"/>
      <c r="D117" s="10"/>
      <c r="AG117" t="s">
        <v>297</v>
      </c>
    </row>
    <row r="118" spans="1:60" x14ac:dyDescent="0.2">
      <c r="D118" s="10"/>
    </row>
    <row r="119" spans="1:60" x14ac:dyDescent="0.2">
      <c r="D119" s="10"/>
    </row>
    <row r="120" spans="1:60" x14ac:dyDescent="0.2">
      <c r="D120" s="10"/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7Rq77IdiKLm5gpKmZGxh7do9VvqNr0XEWZ7wlw+sKWstv74EjW6NtrAf3TsZYBpXjqBCo3zrk0ygsfI8yJGdw==" saltValue="FUKc3UG973XzXBYBz7h6yg==" spinCount="100000" sheet="1" formatRows="0"/>
  <mergeCells count="10">
    <mergeCell ref="C98:G98"/>
    <mergeCell ref="C109:G109"/>
    <mergeCell ref="C110:G110"/>
    <mergeCell ref="C113:G113"/>
    <mergeCell ref="A1:G1"/>
    <mergeCell ref="C2:G2"/>
    <mergeCell ref="C3:G3"/>
    <mergeCell ref="C4:G4"/>
    <mergeCell ref="C13:G13"/>
    <mergeCell ref="C27:G2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357BB-DC64-4BD0-BABB-C89B76BE43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177</v>
      </c>
      <c r="B1" s="253"/>
      <c r="C1" s="253"/>
      <c r="D1" s="253"/>
      <c r="E1" s="253"/>
      <c r="F1" s="253"/>
      <c r="G1" s="253"/>
      <c r="AG1" t="s">
        <v>178</v>
      </c>
    </row>
    <row r="2" spans="1:60" ht="24.95" customHeight="1" x14ac:dyDescent="0.2">
      <c r="A2" s="50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179</v>
      </c>
    </row>
    <row r="3" spans="1:60" ht="24.95" customHeight="1" x14ac:dyDescent="0.2">
      <c r="A3" s="50" t="s">
        <v>8</v>
      </c>
      <c r="B3" s="49" t="s">
        <v>47</v>
      </c>
      <c r="C3" s="254" t="s">
        <v>48</v>
      </c>
      <c r="D3" s="255"/>
      <c r="E3" s="255"/>
      <c r="F3" s="255"/>
      <c r="G3" s="256"/>
      <c r="AC3" s="120" t="s">
        <v>179</v>
      </c>
      <c r="AG3" t="s">
        <v>180</v>
      </c>
    </row>
    <row r="4" spans="1:60" ht="24.95" customHeight="1" x14ac:dyDescent="0.2">
      <c r="A4" s="139" t="s">
        <v>9</v>
      </c>
      <c r="B4" s="140" t="s">
        <v>53</v>
      </c>
      <c r="C4" s="257" t="s">
        <v>54</v>
      </c>
      <c r="D4" s="258"/>
      <c r="E4" s="258"/>
      <c r="F4" s="258"/>
      <c r="G4" s="259"/>
      <c r="AG4" t="s">
        <v>181</v>
      </c>
    </row>
    <row r="5" spans="1:60" x14ac:dyDescent="0.2">
      <c r="D5" s="10"/>
    </row>
    <row r="6" spans="1:60" ht="38.25" x14ac:dyDescent="0.2">
      <c r="A6" s="142" t="s">
        <v>182</v>
      </c>
      <c r="B6" s="144" t="s">
        <v>183</v>
      </c>
      <c r="C6" s="144" t="s">
        <v>184</v>
      </c>
      <c r="D6" s="143" t="s">
        <v>185</v>
      </c>
      <c r="E6" s="142" t="s">
        <v>186</v>
      </c>
      <c r="F6" s="141" t="s">
        <v>187</v>
      </c>
      <c r="G6" s="142" t="s">
        <v>29</v>
      </c>
      <c r="H6" s="145" t="s">
        <v>30</v>
      </c>
      <c r="I6" s="145" t="s">
        <v>188</v>
      </c>
      <c r="J6" s="145" t="s">
        <v>31</v>
      </c>
      <c r="K6" s="145" t="s">
        <v>189</v>
      </c>
      <c r="L6" s="145" t="s">
        <v>190</v>
      </c>
      <c r="M6" s="145" t="s">
        <v>191</v>
      </c>
      <c r="N6" s="145" t="s">
        <v>192</v>
      </c>
      <c r="O6" s="145" t="s">
        <v>193</v>
      </c>
      <c r="P6" s="145" t="s">
        <v>194</v>
      </c>
      <c r="Q6" s="145" t="s">
        <v>195</v>
      </c>
      <c r="R6" s="145" t="s">
        <v>196</v>
      </c>
      <c r="S6" s="145" t="s">
        <v>197</v>
      </c>
      <c r="T6" s="145" t="s">
        <v>198</v>
      </c>
      <c r="U6" s="145" t="s">
        <v>199</v>
      </c>
      <c r="V6" s="145" t="s">
        <v>200</v>
      </c>
      <c r="W6" s="145" t="s">
        <v>201</v>
      </c>
      <c r="X6" s="145" t="s">
        <v>202</v>
      </c>
      <c r="Y6" s="145" t="s">
        <v>203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3" t="s">
        <v>204</v>
      </c>
      <c r="B8" s="164" t="s">
        <v>108</v>
      </c>
      <c r="C8" s="178" t="s">
        <v>109</v>
      </c>
      <c r="D8" s="165"/>
      <c r="E8" s="166"/>
      <c r="F8" s="167"/>
      <c r="G8" s="167">
        <f>SUMIF(AG9:AG10,"&lt;&gt;NOR",G9:G10)</f>
        <v>0</v>
      </c>
      <c r="H8" s="167"/>
      <c r="I8" s="167">
        <f>SUM(I9:I10)</f>
        <v>0</v>
      </c>
      <c r="J8" s="167"/>
      <c r="K8" s="167">
        <f>SUM(K9:K10)</f>
        <v>0</v>
      </c>
      <c r="L8" s="167"/>
      <c r="M8" s="167">
        <f>SUM(M9:M10)</f>
        <v>0</v>
      </c>
      <c r="N8" s="166"/>
      <c r="O8" s="166">
        <f>SUM(O9:O10)</f>
        <v>0.03</v>
      </c>
      <c r="P8" s="166"/>
      <c r="Q8" s="166">
        <f>SUM(Q9:Q10)</f>
        <v>0</v>
      </c>
      <c r="R8" s="167"/>
      <c r="S8" s="167"/>
      <c r="T8" s="168"/>
      <c r="U8" s="162"/>
      <c r="V8" s="162">
        <f>SUM(V9:V10)</f>
        <v>1.3</v>
      </c>
      <c r="W8" s="162"/>
      <c r="X8" s="162"/>
      <c r="Y8" s="162"/>
      <c r="AG8" t="s">
        <v>205</v>
      </c>
    </row>
    <row r="9" spans="1:60" outlineLevel="1" x14ac:dyDescent="0.2">
      <c r="A9" s="170">
        <v>1</v>
      </c>
      <c r="B9" s="171" t="s">
        <v>206</v>
      </c>
      <c r="C9" s="179" t="s">
        <v>207</v>
      </c>
      <c r="D9" s="172" t="s">
        <v>208</v>
      </c>
      <c r="E9" s="173">
        <v>5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5.9199999999999999E-3</v>
      </c>
      <c r="O9" s="173">
        <f>ROUND(E9*N9,2)</f>
        <v>0.03</v>
      </c>
      <c r="P9" s="173">
        <v>0</v>
      </c>
      <c r="Q9" s="173">
        <f>ROUND(E9*P9,2)</f>
        <v>0</v>
      </c>
      <c r="R9" s="175" t="s">
        <v>209</v>
      </c>
      <c r="S9" s="175" t="s">
        <v>210</v>
      </c>
      <c r="T9" s="176" t="s">
        <v>211</v>
      </c>
      <c r="U9" s="156">
        <v>0.26</v>
      </c>
      <c r="V9" s="156">
        <f>ROUND(E9*U9,2)</f>
        <v>1.3</v>
      </c>
      <c r="W9" s="156"/>
      <c r="X9" s="156" t="s">
        <v>212</v>
      </c>
      <c r="Y9" s="156" t="s">
        <v>213</v>
      </c>
      <c r="Z9" s="146"/>
      <c r="AA9" s="146"/>
      <c r="AB9" s="146"/>
      <c r="AC9" s="146"/>
      <c r="AD9" s="146"/>
      <c r="AE9" s="146"/>
      <c r="AF9" s="146"/>
      <c r="AG9" s="146" t="s">
        <v>214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80" t="s">
        <v>92</v>
      </c>
      <c r="D10" s="157"/>
      <c r="E10" s="158">
        <v>5</v>
      </c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215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x14ac:dyDescent="0.2">
      <c r="A11" s="163" t="s">
        <v>204</v>
      </c>
      <c r="B11" s="164" t="s">
        <v>114</v>
      </c>
      <c r="C11" s="178" t="s">
        <v>115</v>
      </c>
      <c r="D11" s="165"/>
      <c r="E11" s="166"/>
      <c r="F11" s="167"/>
      <c r="G11" s="167">
        <f>SUMIF(AG12:AG17,"&lt;&gt;NOR",G12:G17)</f>
        <v>0</v>
      </c>
      <c r="H11" s="167"/>
      <c r="I11" s="167">
        <f>SUM(I12:I17)</f>
        <v>0</v>
      </c>
      <c r="J11" s="167"/>
      <c r="K11" s="167">
        <f>SUM(K12:K17)</f>
        <v>0</v>
      </c>
      <c r="L11" s="167"/>
      <c r="M11" s="167">
        <f>SUM(M12:M17)</f>
        <v>0</v>
      </c>
      <c r="N11" s="166"/>
      <c r="O11" s="166">
        <f>SUM(O12:O17)</f>
        <v>0</v>
      </c>
      <c r="P11" s="166"/>
      <c r="Q11" s="166">
        <f>SUM(Q12:Q17)</f>
        <v>0</v>
      </c>
      <c r="R11" s="167"/>
      <c r="S11" s="167"/>
      <c r="T11" s="168"/>
      <c r="U11" s="162"/>
      <c r="V11" s="162">
        <f>SUM(V12:V17)</f>
        <v>0</v>
      </c>
      <c r="W11" s="162"/>
      <c r="X11" s="162"/>
      <c r="Y11" s="162"/>
      <c r="AG11" t="s">
        <v>205</v>
      </c>
    </row>
    <row r="12" spans="1:60" outlineLevel="1" x14ac:dyDescent="0.2">
      <c r="A12" s="170">
        <v>2</v>
      </c>
      <c r="B12" s="171" t="s">
        <v>216</v>
      </c>
      <c r="C12" s="179" t="s">
        <v>217</v>
      </c>
      <c r="D12" s="172" t="s">
        <v>218</v>
      </c>
      <c r="E12" s="173">
        <v>0.12441000000000001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5" t="s">
        <v>219</v>
      </c>
      <c r="S12" s="175" t="s">
        <v>210</v>
      </c>
      <c r="T12" s="176" t="s">
        <v>211</v>
      </c>
      <c r="U12" s="156">
        <v>0</v>
      </c>
      <c r="V12" s="156">
        <f>ROUND(E12*U12,2)</f>
        <v>0</v>
      </c>
      <c r="W12" s="156"/>
      <c r="X12" s="156" t="s">
        <v>212</v>
      </c>
      <c r="Y12" s="156" t="s">
        <v>213</v>
      </c>
      <c r="Z12" s="146"/>
      <c r="AA12" s="146"/>
      <c r="AB12" s="146"/>
      <c r="AC12" s="146"/>
      <c r="AD12" s="146"/>
      <c r="AE12" s="146"/>
      <c r="AF12" s="146"/>
      <c r="AG12" s="146" t="s">
        <v>214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22.5" outlineLevel="2" x14ac:dyDescent="0.2">
      <c r="A13" s="153"/>
      <c r="B13" s="154"/>
      <c r="C13" s="247" t="s">
        <v>220</v>
      </c>
      <c r="D13" s="248"/>
      <c r="E13" s="248"/>
      <c r="F13" s="248"/>
      <c r="G13" s="248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221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77" t="str">
        <f>C13</f>
        <v>Pro vyjádření výnosu ve prospěch zhotovitele je nutné jednotkovou cenu uvést se záporným znaménkem. (Získaná částka ponižuje náklad stavby.)</v>
      </c>
      <c r="BB13" s="146"/>
      <c r="BC13" s="146"/>
      <c r="BD13" s="146"/>
      <c r="BE13" s="146"/>
      <c r="BF13" s="146"/>
      <c r="BG13" s="146"/>
      <c r="BH13" s="146"/>
    </row>
    <row r="14" spans="1:60" outlineLevel="2" x14ac:dyDescent="0.2">
      <c r="A14" s="153"/>
      <c r="B14" s="154"/>
      <c r="C14" s="180" t="s">
        <v>371</v>
      </c>
      <c r="D14" s="157"/>
      <c r="E14" s="158">
        <v>1.9050000000000001E-2</v>
      </c>
      <c r="F14" s="156"/>
      <c r="G14" s="156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215</v>
      </c>
      <c r="AH14" s="146">
        <v>7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3" x14ac:dyDescent="0.2">
      <c r="A15" s="153"/>
      <c r="B15" s="154"/>
      <c r="C15" s="180" t="s">
        <v>372</v>
      </c>
      <c r="D15" s="157"/>
      <c r="E15" s="158">
        <v>6.6360000000000002E-2</v>
      </c>
      <c r="F15" s="156"/>
      <c r="G15" s="156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215</v>
      </c>
      <c r="AH15" s="146">
        <v>7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3" x14ac:dyDescent="0.2">
      <c r="A16" s="153"/>
      <c r="B16" s="154"/>
      <c r="C16" s="180" t="s">
        <v>373</v>
      </c>
      <c r="D16" s="157"/>
      <c r="E16" s="158">
        <v>2.5000000000000001E-2</v>
      </c>
      <c r="F16" s="156"/>
      <c r="G16" s="156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215</v>
      </c>
      <c r="AH16" s="146">
        <v>7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3" x14ac:dyDescent="0.2">
      <c r="A17" s="153"/>
      <c r="B17" s="154"/>
      <c r="C17" s="180" t="s">
        <v>374</v>
      </c>
      <c r="D17" s="157"/>
      <c r="E17" s="158">
        <v>1.4E-2</v>
      </c>
      <c r="F17" s="156"/>
      <c r="G17" s="156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215</v>
      </c>
      <c r="AH17" s="146">
        <v>7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x14ac:dyDescent="0.2">
      <c r="A18" s="163" t="s">
        <v>204</v>
      </c>
      <c r="B18" s="164" t="s">
        <v>126</v>
      </c>
      <c r="C18" s="178" t="s">
        <v>127</v>
      </c>
      <c r="D18" s="165"/>
      <c r="E18" s="166"/>
      <c r="F18" s="167"/>
      <c r="G18" s="167">
        <f>SUMIF(AG19:AG35,"&lt;&gt;NOR",G19:G35)</f>
        <v>0</v>
      </c>
      <c r="H18" s="167"/>
      <c r="I18" s="167">
        <f>SUM(I19:I35)</f>
        <v>0</v>
      </c>
      <c r="J18" s="167"/>
      <c r="K18" s="167">
        <f>SUM(K19:K35)</f>
        <v>0</v>
      </c>
      <c r="L18" s="167"/>
      <c r="M18" s="167">
        <f>SUM(M19:M35)</f>
        <v>0</v>
      </c>
      <c r="N18" s="166"/>
      <c r="O18" s="166">
        <f>SUM(O19:O35)</f>
        <v>0</v>
      </c>
      <c r="P18" s="166"/>
      <c r="Q18" s="166">
        <f>SUM(Q19:Q35)</f>
        <v>0.12000000000000001</v>
      </c>
      <c r="R18" s="167"/>
      <c r="S18" s="167"/>
      <c r="T18" s="168"/>
      <c r="U18" s="162"/>
      <c r="V18" s="162">
        <f>SUM(V19:V35)</f>
        <v>1.3399999999999999</v>
      </c>
      <c r="W18" s="162"/>
      <c r="X18" s="162"/>
      <c r="Y18" s="162"/>
      <c r="AG18" t="s">
        <v>205</v>
      </c>
    </row>
    <row r="19" spans="1:60" outlineLevel="1" x14ac:dyDescent="0.2">
      <c r="A19" s="170">
        <v>3</v>
      </c>
      <c r="B19" s="171" t="s">
        <v>375</v>
      </c>
      <c r="C19" s="179" t="s">
        <v>376</v>
      </c>
      <c r="D19" s="172" t="s">
        <v>252</v>
      </c>
      <c r="E19" s="173">
        <v>7.5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2.5000000000000001E-4</v>
      </c>
      <c r="O19" s="173">
        <f>ROUND(E19*N19,2)</f>
        <v>0</v>
      </c>
      <c r="P19" s="173">
        <v>2.5400000000000002E-3</v>
      </c>
      <c r="Q19" s="173">
        <f>ROUND(E19*P19,2)</f>
        <v>0.02</v>
      </c>
      <c r="R19" s="175" t="s">
        <v>322</v>
      </c>
      <c r="S19" s="175" t="s">
        <v>210</v>
      </c>
      <c r="T19" s="176" t="s">
        <v>211</v>
      </c>
      <c r="U19" s="156">
        <v>0.03</v>
      </c>
      <c r="V19" s="156">
        <f>ROUND(E19*U19,2)</f>
        <v>0.23</v>
      </c>
      <c r="W19" s="156"/>
      <c r="X19" s="156" t="s">
        <v>212</v>
      </c>
      <c r="Y19" s="156" t="s">
        <v>213</v>
      </c>
      <c r="Z19" s="146"/>
      <c r="AA19" s="146"/>
      <c r="AB19" s="146"/>
      <c r="AC19" s="146"/>
      <c r="AD19" s="146"/>
      <c r="AE19" s="146"/>
      <c r="AF19" s="146"/>
      <c r="AG19" s="146" t="s">
        <v>214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2" x14ac:dyDescent="0.2">
      <c r="A20" s="153"/>
      <c r="B20" s="154"/>
      <c r="C20" s="180" t="s">
        <v>377</v>
      </c>
      <c r="D20" s="157"/>
      <c r="E20" s="158">
        <v>7.5</v>
      </c>
      <c r="F20" s="156"/>
      <c r="G20" s="156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215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0">
        <v>4</v>
      </c>
      <c r="B21" s="171" t="s">
        <v>378</v>
      </c>
      <c r="C21" s="179" t="s">
        <v>379</v>
      </c>
      <c r="D21" s="172" t="s">
        <v>252</v>
      </c>
      <c r="E21" s="173">
        <v>12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3">
        <v>2.5000000000000001E-4</v>
      </c>
      <c r="O21" s="173">
        <f>ROUND(E21*N21,2)</f>
        <v>0</v>
      </c>
      <c r="P21" s="173">
        <v>5.5300000000000002E-3</v>
      </c>
      <c r="Q21" s="173">
        <f>ROUND(E21*P21,2)</f>
        <v>7.0000000000000007E-2</v>
      </c>
      <c r="R21" s="175" t="s">
        <v>322</v>
      </c>
      <c r="S21" s="175" t="s">
        <v>210</v>
      </c>
      <c r="T21" s="176" t="s">
        <v>211</v>
      </c>
      <c r="U21" s="156">
        <v>4.8000000000000001E-2</v>
      </c>
      <c r="V21" s="156">
        <f>ROUND(E21*U21,2)</f>
        <v>0.57999999999999996</v>
      </c>
      <c r="W21" s="156"/>
      <c r="X21" s="156" t="s">
        <v>212</v>
      </c>
      <c r="Y21" s="156" t="s">
        <v>213</v>
      </c>
      <c r="Z21" s="146"/>
      <c r="AA21" s="146"/>
      <c r="AB21" s="146"/>
      <c r="AC21" s="146"/>
      <c r="AD21" s="146"/>
      <c r="AE21" s="146"/>
      <c r="AF21" s="146"/>
      <c r="AG21" s="146" t="s">
        <v>214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2" x14ac:dyDescent="0.2">
      <c r="A22" s="153"/>
      <c r="B22" s="154"/>
      <c r="C22" s="180" t="s">
        <v>380</v>
      </c>
      <c r="D22" s="157"/>
      <c r="E22" s="158">
        <v>12</v>
      </c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215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5" outlineLevel="1" x14ac:dyDescent="0.2">
      <c r="A23" s="170">
        <v>5</v>
      </c>
      <c r="B23" s="171" t="s">
        <v>381</v>
      </c>
      <c r="C23" s="179" t="s">
        <v>382</v>
      </c>
      <c r="D23" s="172" t="s">
        <v>238</v>
      </c>
      <c r="E23" s="173">
        <v>2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5" t="s">
        <v>322</v>
      </c>
      <c r="S23" s="175" t="s">
        <v>210</v>
      </c>
      <c r="T23" s="176" t="s">
        <v>211</v>
      </c>
      <c r="U23" s="156">
        <v>6.4000000000000001E-2</v>
      </c>
      <c r="V23" s="156">
        <f>ROUND(E23*U23,2)</f>
        <v>0.13</v>
      </c>
      <c r="W23" s="156"/>
      <c r="X23" s="156" t="s">
        <v>212</v>
      </c>
      <c r="Y23" s="156" t="s">
        <v>213</v>
      </c>
      <c r="Z23" s="146"/>
      <c r="AA23" s="146"/>
      <c r="AB23" s="146"/>
      <c r="AC23" s="146"/>
      <c r="AD23" s="146"/>
      <c r="AE23" s="146"/>
      <c r="AF23" s="146"/>
      <c r="AG23" s="146" t="s">
        <v>214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2" x14ac:dyDescent="0.2">
      <c r="A24" s="153"/>
      <c r="B24" s="154"/>
      <c r="C24" s="180" t="s">
        <v>383</v>
      </c>
      <c r="D24" s="157"/>
      <c r="E24" s="158">
        <v>2</v>
      </c>
      <c r="F24" s="156"/>
      <c r="G24" s="156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215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22.5" outlineLevel="1" x14ac:dyDescent="0.2">
      <c r="A25" s="170">
        <v>6</v>
      </c>
      <c r="B25" s="171" t="s">
        <v>255</v>
      </c>
      <c r="C25" s="179" t="s">
        <v>256</v>
      </c>
      <c r="D25" s="172" t="s">
        <v>238</v>
      </c>
      <c r="E25" s="173">
        <v>1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4.4000000000000002E-4</v>
      </c>
      <c r="O25" s="173">
        <f>ROUND(E25*N25,2)</f>
        <v>0</v>
      </c>
      <c r="P25" s="173">
        <v>0</v>
      </c>
      <c r="Q25" s="173">
        <f>ROUND(E25*P25,2)</f>
        <v>0</v>
      </c>
      <c r="R25" s="175" t="s">
        <v>239</v>
      </c>
      <c r="S25" s="175" t="s">
        <v>210</v>
      </c>
      <c r="T25" s="176" t="s">
        <v>211</v>
      </c>
      <c r="U25" s="156">
        <v>0.40200000000000002</v>
      </c>
      <c r="V25" s="156">
        <f>ROUND(E25*U25,2)</f>
        <v>0.4</v>
      </c>
      <c r="W25" s="156"/>
      <c r="X25" s="156" t="s">
        <v>212</v>
      </c>
      <c r="Y25" s="156" t="s">
        <v>213</v>
      </c>
      <c r="Z25" s="146"/>
      <c r="AA25" s="146"/>
      <c r="AB25" s="146"/>
      <c r="AC25" s="146"/>
      <c r="AD25" s="146"/>
      <c r="AE25" s="146"/>
      <c r="AF25" s="146"/>
      <c r="AG25" s="146" t="s">
        <v>214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2" x14ac:dyDescent="0.2">
      <c r="A26" s="153"/>
      <c r="B26" s="154"/>
      <c r="C26" s="247" t="s">
        <v>384</v>
      </c>
      <c r="D26" s="248"/>
      <c r="E26" s="248"/>
      <c r="F26" s="248"/>
      <c r="G26" s="248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221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2" x14ac:dyDescent="0.2">
      <c r="A27" s="153"/>
      <c r="B27" s="154"/>
      <c r="C27" s="180" t="s">
        <v>84</v>
      </c>
      <c r="D27" s="157"/>
      <c r="E27" s="158">
        <v>1</v>
      </c>
      <c r="F27" s="156"/>
      <c r="G27" s="156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215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70">
        <v>7</v>
      </c>
      <c r="B28" s="171" t="s">
        <v>385</v>
      </c>
      <c r="C28" s="179" t="s">
        <v>386</v>
      </c>
      <c r="D28" s="172" t="s">
        <v>260</v>
      </c>
      <c r="E28" s="173">
        <v>1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5"/>
      <c r="S28" s="175" t="s">
        <v>242</v>
      </c>
      <c r="T28" s="176" t="s">
        <v>243</v>
      </c>
      <c r="U28" s="156">
        <v>0</v>
      </c>
      <c r="V28" s="156">
        <f>ROUND(E28*U28,2)</f>
        <v>0</v>
      </c>
      <c r="W28" s="156"/>
      <c r="X28" s="156" t="s">
        <v>212</v>
      </c>
      <c r="Y28" s="156" t="s">
        <v>213</v>
      </c>
      <c r="Z28" s="146"/>
      <c r="AA28" s="146"/>
      <c r="AB28" s="146"/>
      <c r="AC28" s="146"/>
      <c r="AD28" s="146"/>
      <c r="AE28" s="146"/>
      <c r="AF28" s="146"/>
      <c r="AG28" s="146" t="s">
        <v>214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2" x14ac:dyDescent="0.2">
      <c r="A29" s="153"/>
      <c r="B29" s="154"/>
      <c r="C29" s="180" t="s">
        <v>84</v>
      </c>
      <c r="D29" s="157"/>
      <c r="E29" s="158">
        <v>1</v>
      </c>
      <c r="F29" s="156"/>
      <c r="G29" s="156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56"/>
      <c r="Z29" s="146"/>
      <c r="AA29" s="146"/>
      <c r="AB29" s="146"/>
      <c r="AC29" s="146"/>
      <c r="AD29" s="146"/>
      <c r="AE29" s="146"/>
      <c r="AF29" s="146"/>
      <c r="AG29" s="146" t="s">
        <v>215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70">
        <v>8</v>
      </c>
      <c r="B30" s="171" t="s">
        <v>387</v>
      </c>
      <c r="C30" s="179" t="s">
        <v>388</v>
      </c>
      <c r="D30" s="172" t="s">
        <v>260</v>
      </c>
      <c r="E30" s="173">
        <v>1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3">
        <v>0</v>
      </c>
      <c r="O30" s="173">
        <f>ROUND(E30*N30,2)</f>
        <v>0</v>
      </c>
      <c r="P30" s="173">
        <v>0</v>
      </c>
      <c r="Q30" s="173">
        <f>ROUND(E30*P30,2)</f>
        <v>0</v>
      </c>
      <c r="R30" s="175"/>
      <c r="S30" s="175" t="s">
        <v>242</v>
      </c>
      <c r="T30" s="176" t="s">
        <v>243</v>
      </c>
      <c r="U30" s="156">
        <v>0</v>
      </c>
      <c r="V30" s="156">
        <f>ROUND(E30*U30,2)</f>
        <v>0</v>
      </c>
      <c r="W30" s="156"/>
      <c r="X30" s="156" t="s">
        <v>212</v>
      </c>
      <c r="Y30" s="156" t="s">
        <v>213</v>
      </c>
      <c r="Z30" s="146"/>
      <c r="AA30" s="146"/>
      <c r="AB30" s="146"/>
      <c r="AC30" s="146"/>
      <c r="AD30" s="146"/>
      <c r="AE30" s="146"/>
      <c r="AF30" s="146"/>
      <c r="AG30" s="146" t="s">
        <v>214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2" x14ac:dyDescent="0.2">
      <c r="A31" s="153"/>
      <c r="B31" s="154"/>
      <c r="C31" s="180" t="s">
        <v>84</v>
      </c>
      <c r="D31" s="157"/>
      <c r="E31" s="158">
        <v>1</v>
      </c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215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70">
        <v>9</v>
      </c>
      <c r="B32" s="171" t="s">
        <v>389</v>
      </c>
      <c r="C32" s="179" t="s">
        <v>259</v>
      </c>
      <c r="D32" s="172" t="s">
        <v>260</v>
      </c>
      <c r="E32" s="173">
        <v>1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3">
        <v>5.0000000000000001E-4</v>
      </c>
      <c r="O32" s="173">
        <f>ROUND(E32*N32,2)</f>
        <v>0</v>
      </c>
      <c r="P32" s="173">
        <v>2.5000000000000001E-2</v>
      </c>
      <c r="Q32" s="173">
        <f>ROUND(E32*P32,2)</f>
        <v>0.03</v>
      </c>
      <c r="R32" s="175"/>
      <c r="S32" s="175" t="s">
        <v>242</v>
      </c>
      <c r="T32" s="176" t="s">
        <v>243</v>
      </c>
      <c r="U32" s="156">
        <v>0</v>
      </c>
      <c r="V32" s="156">
        <f>ROUND(E32*U32,2)</f>
        <v>0</v>
      </c>
      <c r="W32" s="156"/>
      <c r="X32" s="156" t="s">
        <v>212</v>
      </c>
      <c r="Y32" s="156" t="s">
        <v>213</v>
      </c>
      <c r="Z32" s="146"/>
      <c r="AA32" s="146"/>
      <c r="AB32" s="146"/>
      <c r="AC32" s="146"/>
      <c r="AD32" s="146"/>
      <c r="AE32" s="146"/>
      <c r="AF32" s="146"/>
      <c r="AG32" s="146" t="s">
        <v>214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2" x14ac:dyDescent="0.2">
      <c r="A33" s="153"/>
      <c r="B33" s="154"/>
      <c r="C33" s="180" t="s">
        <v>84</v>
      </c>
      <c r="D33" s="157"/>
      <c r="E33" s="158">
        <v>1</v>
      </c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215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22.5" outlineLevel="1" x14ac:dyDescent="0.2">
      <c r="A34" s="170">
        <v>10</v>
      </c>
      <c r="B34" s="171" t="s">
        <v>390</v>
      </c>
      <c r="C34" s="179" t="s">
        <v>391</v>
      </c>
      <c r="D34" s="172" t="s">
        <v>392</v>
      </c>
      <c r="E34" s="173">
        <v>5</v>
      </c>
      <c r="F34" s="174"/>
      <c r="G34" s="175">
        <f>ROUND(E34*F34,2)</f>
        <v>0</v>
      </c>
      <c r="H34" s="174"/>
      <c r="I34" s="175">
        <f>ROUND(E34*H34,2)</f>
        <v>0</v>
      </c>
      <c r="J34" s="174"/>
      <c r="K34" s="175">
        <f>ROUND(E34*J34,2)</f>
        <v>0</v>
      </c>
      <c r="L34" s="175">
        <v>21</v>
      </c>
      <c r="M34" s="175">
        <f>G34*(1+L34/100)</f>
        <v>0</v>
      </c>
      <c r="N34" s="173">
        <v>0</v>
      </c>
      <c r="O34" s="173">
        <f>ROUND(E34*N34,2)</f>
        <v>0</v>
      </c>
      <c r="P34" s="173">
        <v>0</v>
      </c>
      <c r="Q34" s="173">
        <f>ROUND(E34*P34,2)</f>
        <v>0</v>
      </c>
      <c r="R34" s="175"/>
      <c r="S34" s="175" t="s">
        <v>242</v>
      </c>
      <c r="T34" s="176" t="s">
        <v>243</v>
      </c>
      <c r="U34" s="156">
        <v>0</v>
      </c>
      <c r="V34" s="156">
        <f>ROUND(E34*U34,2)</f>
        <v>0</v>
      </c>
      <c r="W34" s="156"/>
      <c r="X34" s="156" t="s">
        <v>393</v>
      </c>
      <c r="Y34" s="156" t="s">
        <v>213</v>
      </c>
      <c r="Z34" s="146"/>
      <c r="AA34" s="146"/>
      <c r="AB34" s="146"/>
      <c r="AC34" s="146"/>
      <c r="AD34" s="146"/>
      <c r="AE34" s="146"/>
      <c r="AF34" s="146"/>
      <c r="AG34" s="146" t="s">
        <v>394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2" x14ac:dyDescent="0.2">
      <c r="A35" s="153"/>
      <c r="B35" s="154"/>
      <c r="C35" s="180" t="s">
        <v>92</v>
      </c>
      <c r="D35" s="157"/>
      <c r="E35" s="158">
        <v>5</v>
      </c>
      <c r="F35" s="156"/>
      <c r="G35" s="156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215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x14ac:dyDescent="0.2">
      <c r="A36" s="163" t="s">
        <v>204</v>
      </c>
      <c r="B36" s="164" t="s">
        <v>138</v>
      </c>
      <c r="C36" s="178" t="s">
        <v>139</v>
      </c>
      <c r="D36" s="165"/>
      <c r="E36" s="166"/>
      <c r="F36" s="167"/>
      <c r="G36" s="167">
        <f>SUMIF(AG37:AG38,"&lt;&gt;NOR",G37:G38)</f>
        <v>0</v>
      </c>
      <c r="H36" s="167"/>
      <c r="I36" s="167">
        <f>SUM(I37:I38)</f>
        <v>0</v>
      </c>
      <c r="J36" s="167"/>
      <c r="K36" s="167">
        <f>SUM(K37:K38)</f>
        <v>0</v>
      </c>
      <c r="L36" s="167"/>
      <c r="M36" s="167">
        <f>SUM(M37:M38)</f>
        <v>0</v>
      </c>
      <c r="N36" s="166"/>
      <c r="O36" s="166">
        <f>SUM(O37:O38)</f>
        <v>0</v>
      </c>
      <c r="P36" s="166"/>
      <c r="Q36" s="166">
        <f>SUM(Q37:Q38)</f>
        <v>0.01</v>
      </c>
      <c r="R36" s="167"/>
      <c r="S36" s="167"/>
      <c r="T36" s="168"/>
      <c r="U36" s="162"/>
      <c r="V36" s="162">
        <f>SUM(V37:V38)</f>
        <v>1.5</v>
      </c>
      <c r="W36" s="162"/>
      <c r="X36" s="162"/>
      <c r="Y36" s="162"/>
      <c r="AG36" t="s">
        <v>205</v>
      </c>
    </row>
    <row r="37" spans="1:60" outlineLevel="1" x14ac:dyDescent="0.2">
      <c r="A37" s="170">
        <v>11</v>
      </c>
      <c r="B37" s="171" t="s">
        <v>261</v>
      </c>
      <c r="C37" s="179" t="s">
        <v>262</v>
      </c>
      <c r="D37" s="172" t="s">
        <v>238</v>
      </c>
      <c r="E37" s="173">
        <v>4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2.1000000000000001E-4</v>
      </c>
      <c r="O37" s="173">
        <f>ROUND(E37*N37,2)</f>
        <v>0</v>
      </c>
      <c r="P37" s="173">
        <v>3.5000000000000001E-3</v>
      </c>
      <c r="Q37" s="173">
        <f>ROUND(E37*P37,2)</f>
        <v>0.01</v>
      </c>
      <c r="R37" s="175" t="s">
        <v>239</v>
      </c>
      <c r="S37" s="175" t="s">
        <v>210</v>
      </c>
      <c r="T37" s="176" t="s">
        <v>211</v>
      </c>
      <c r="U37" s="156">
        <v>0.374</v>
      </c>
      <c r="V37" s="156">
        <f>ROUND(E37*U37,2)</f>
        <v>1.5</v>
      </c>
      <c r="W37" s="156"/>
      <c r="X37" s="156" t="s">
        <v>212</v>
      </c>
      <c r="Y37" s="156" t="s">
        <v>213</v>
      </c>
      <c r="Z37" s="146"/>
      <c r="AA37" s="146"/>
      <c r="AB37" s="146"/>
      <c r="AC37" s="146"/>
      <c r="AD37" s="146"/>
      <c r="AE37" s="146"/>
      <c r="AF37" s="146"/>
      <c r="AG37" s="146" t="s">
        <v>214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2" x14ac:dyDescent="0.2">
      <c r="A38" s="153"/>
      <c r="B38" s="154"/>
      <c r="C38" s="180" t="s">
        <v>395</v>
      </c>
      <c r="D38" s="157"/>
      <c r="E38" s="158">
        <v>4</v>
      </c>
      <c r="F38" s="156"/>
      <c r="G38" s="156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215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x14ac:dyDescent="0.2">
      <c r="A39" s="163" t="s">
        <v>204</v>
      </c>
      <c r="B39" s="164" t="s">
        <v>144</v>
      </c>
      <c r="C39" s="178" t="s">
        <v>145</v>
      </c>
      <c r="D39" s="165"/>
      <c r="E39" s="166"/>
      <c r="F39" s="167"/>
      <c r="G39" s="167">
        <f>SUMIF(AG40:AG43,"&lt;&gt;NOR",G40:G43)</f>
        <v>0</v>
      </c>
      <c r="H39" s="167"/>
      <c r="I39" s="167">
        <f>SUM(I40:I43)</f>
        <v>0</v>
      </c>
      <c r="J39" s="167"/>
      <c r="K39" s="167">
        <f>SUM(K40:K43)</f>
        <v>0</v>
      </c>
      <c r="L39" s="167"/>
      <c r="M39" s="167">
        <f>SUM(M40:M43)</f>
        <v>0</v>
      </c>
      <c r="N39" s="166"/>
      <c r="O39" s="166">
        <f>SUM(O40:O43)</f>
        <v>0</v>
      </c>
      <c r="P39" s="166"/>
      <c r="Q39" s="166">
        <f>SUM(Q40:Q43)</f>
        <v>0</v>
      </c>
      <c r="R39" s="167"/>
      <c r="S39" s="167"/>
      <c r="T39" s="168"/>
      <c r="U39" s="162"/>
      <c r="V39" s="162">
        <f>SUM(V40:V43)</f>
        <v>7.0000000000000007E-2</v>
      </c>
      <c r="W39" s="162"/>
      <c r="X39" s="162"/>
      <c r="Y39" s="162"/>
      <c r="AG39" t="s">
        <v>205</v>
      </c>
    </row>
    <row r="40" spans="1:60" ht="22.5" outlineLevel="1" x14ac:dyDescent="0.2">
      <c r="A40" s="170">
        <v>12</v>
      </c>
      <c r="B40" s="171" t="s">
        <v>396</v>
      </c>
      <c r="C40" s="179" t="s">
        <v>397</v>
      </c>
      <c r="D40" s="172" t="s">
        <v>252</v>
      </c>
      <c r="E40" s="173">
        <v>0.5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21</v>
      </c>
      <c r="M40" s="175">
        <f>G40*(1+L40/100)</f>
        <v>0</v>
      </c>
      <c r="N40" s="173">
        <v>1.2E-4</v>
      </c>
      <c r="O40" s="173">
        <f>ROUND(E40*N40,2)</f>
        <v>0</v>
      </c>
      <c r="P40" s="173">
        <v>0</v>
      </c>
      <c r="Q40" s="173">
        <f>ROUND(E40*P40,2)</f>
        <v>0</v>
      </c>
      <c r="R40" s="175" t="s">
        <v>398</v>
      </c>
      <c r="S40" s="175" t="s">
        <v>210</v>
      </c>
      <c r="T40" s="176" t="s">
        <v>211</v>
      </c>
      <c r="U40" s="156">
        <v>0.14000000000000001</v>
      </c>
      <c r="V40" s="156">
        <f>ROUND(E40*U40,2)</f>
        <v>7.0000000000000007E-2</v>
      </c>
      <c r="W40" s="156"/>
      <c r="X40" s="156" t="s">
        <v>212</v>
      </c>
      <c r="Y40" s="156" t="s">
        <v>213</v>
      </c>
      <c r="Z40" s="146"/>
      <c r="AA40" s="146"/>
      <c r="AB40" s="146"/>
      <c r="AC40" s="146"/>
      <c r="AD40" s="146"/>
      <c r="AE40" s="146"/>
      <c r="AF40" s="146"/>
      <c r="AG40" s="146" t="s">
        <v>214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2" x14ac:dyDescent="0.2">
      <c r="A41" s="153"/>
      <c r="B41" s="154"/>
      <c r="C41" s="249" t="s">
        <v>399</v>
      </c>
      <c r="D41" s="250"/>
      <c r="E41" s="250"/>
      <c r="F41" s="250"/>
      <c r="G41" s="250"/>
      <c r="H41" s="156"/>
      <c r="I41" s="156"/>
      <c r="J41" s="156"/>
      <c r="K41" s="156"/>
      <c r="L41" s="156"/>
      <c r="M41" s="156"/>
      <c r="N41" s="155"/>
      <c r="O41" s="155"/>
      <c r="P41" s="155"/>
      <c r="Q41" s="155"/>
      <c r="R41" s="156"/>
      <c r="S41" s="156"/>
      <c r="T41" s="156"/>
      <c r="U41" s="156"/>
      <c r="V41" s="156"/>
      <c r="W41" s="156"/>
      <c r="X41" s="156"/>
      <c r="Y41" s="156"/>
      <c r="Z41" s="146"/>
      <c r="AA41" s="146"/>
      <c r="AB41" s="146"/>
      <c r="AC41" s="146"/>
      <c r="AD41" s="146"/>
      <c r="AE41" s="146"/>
      <c r="AF41" s="146"/>
      <c r="AG41" s="146" t="s">
        <v>278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2" x14ac:dyDescent="0.2">
      <c r="A42" s="153"/>
      <c r="B42" s="154"/>
      <c r="C42" s="251" t="s">
        <v>400</v>
      </c>
      <c r="D42" s="252"/>
      <c r="E42" s="252"/>
      <c r="F42" s="252"/>
      <c r="G42" s="252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221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2" x14ac:dyDescent="0.2">
      <c r="A43" s="153"/>
      <c r="B43" s="154"/>
      <c r="C43" s="180" t="s">
        <v>401</v>
      </c>
      <c r="D43" s="157"/>
      <c r="E43" s="158">
        <v>0.5</v>
      </c>
      <c r="F43" s="156"/>
      <c r="G43" s="156"/>
      <c r="H43" s="156"/>
      <c r="I43" s="156"/>
      <c r="J43" s="156"/>
      <c r="K43" s="156"/>
      <c r="L43" s="156"/>
      <c r="M43" s="156"/>
      <c r="N43" s="155"/>
      <c r="O43" s="155"/>
      <c r="P43" s="155"/>
      <c r="Q43" s="155"/>
      <c r="R43" s="156"/>
      <c r="S43" s="156"/>
      <c r="T43" s="156"/>
      <c r="U43" s="156"/>
      <c r="V43" s="156"/>
      <c r="W43" s="156"/>
      <c r="X43" s="156"/>
      <c r="Y43" s="156"/>
      <c r="Z43" s="146"/>
      <c r="AA43" s="146"/>
      <c r="AB43" s="146"/>
      <c r="AC43" s="146"/>
      <c r="AD43" s="146"/>
      <c r="AE43" s="146"/>
      <c r="AF43" s="146"/>
      <c r="AG43" s="146" t="s">
        <v>215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x14ac:dyDescent="0.2">
      <c r="A44" s="163" t="s">
        <v>204</v>
      </c>
      <c r="B44" s="164" t="s">
        <v>173</v>
      </c>
      <c r="C44" s="178" t="s">
        <v>115</v>
      </c>
      <c r="D44" s="165"/>
      <c r="E44" s="166"/>
      <c r="F44" s="167"/>
      <c r="G44" s="167">
        <f>SUMIF(AG45:AG59,"&lt;&gt;NOR",G45:G59)</f>
        <v>0</v>
      </c>
      <c r="H44" s="167"/>
      <c r="I44" s="167">
        <f>SUM(I45:I59)</f>
        <v>0</v>
      </c>
      <c r="J44" s="167"/>
      <c r="K44" s="167">
        <f>SUM(K45:K59)</f>
        <v>0</v>
      </c>
      <c r="L44" s="167"/>
      <c r="M44" s="167">
        <f>SUM(M45:M59)</f>
        <v>0</v>
      </c>
      <c r="N44" s="166"/>
      <c r="O44" s="166">
        <f>SUM(O45:O59)</f>
        <v>0</v>
      </c>
      <c r="P44" s="166"/>
      <c r="Q44" s="166">
        <f>SUM(Q45:Q59)</f>
        <v>0</v>
      </c>
      <c r="R44" s="167"/>
      <c r="S44" s="167"/>
      <c r="T44" s="168"/>
      <c r="U44" s="162"/>
      <c r="V44" s="162">
        <f>SUM(V45:V59)</f>
        <v>0.11</v>
      </c>
      <c r="W44" s="162"/>
      <c r="X44" s="162"/>
      <c r="Y44" s="162"/>
      <c r="AG44" t="s">
        <v>205</v>
      </c>
    </row>
    <row r="45" spans="1:60" outlineLevel="1" x14ac:dyDescent="0.2">
      <c r="A45" s="170">
        <v>13</v>
      </c>
      <c r="B45" s="171" t="s">
        <v>264</v>
      </c>
      <c r="C45" s="179" t="s">
        <v>265</v>
      </c>
      <c r="D45" s="172" t="s">
        <v>218</v>
      </c>
      <c r="E45" s="173">
        <v>0.05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3">
        <v>0</v>
      </c>
      <c r="O45" s="173">
        <f>ROUND(E45*N45,2)</f>
        <v>0</v>
      </c>
      <c r="P45" s="173">
        <v>0</v>
      </c>
      <c r="Q45" s="173">
        <f>ROUND(E45*P45,2)</f>
        <v>0</v>
      </c>
      <c r="R45" s="175" t="s">
        <v>219</v>
      </c>
      <c r="S45" s="175" t="s">
        <v>210</v>
      </c>
      <c r="T45" s="176" t="s">
        <v>211</v>
      </c>
      <c r="U45" s="156">
        <v>0.94199999999999995</v>
      </c>
      <c r="V45" s="156">
        <f>ROUND(E45*U45,2)</f>
        <v>0.05</v>
      </c>
      <c r="W45" s="156"/>
      <c r="X45" s="156" t="s">
        <v>212</v>
      </c>
      <c r="Y45" s="156" t="s">
        <v>213</v>
      </c>
      <c r="Z45" s="146"/>
      <c r="AA45" s="146"/>
      <c r="AB45" s="146"/>
      <c r="AC45" s="146"/>
      <c r="AD45" s="146"/>
      <c r="AE45" s="146"/>
      <c r="AF45" s="146"/>
      <c r="AG45" s="146" t="s">
        <v>214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2" x14ac:dyDescent="0.2">
      <c r="A46" s="153"/>
      <c r="B46" s="154"/>
      <c r="C46" s="180" t="s">
        <v>402</v>
      </c>
      <c r="D46" s="157"/>
      <c r="E46" s="158">
        <v>0.05</v>
      </c>
      <c r="F46" s="156"/>
      <c r="G46" s="156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215</v>
      </c>
      <c r="AH46" s="146">
        <v>5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70">
        <v>14</v>
      </c>
      <c r="B47" s="171" t="s">
        <v>274</v>
      </c>
      <c r="C47" s="179" t="s">
        <v>275</v>
      </c>
      <c r="D47" s="172" t="s">
        <v>218</v>
      </c>
      <c r="E47" s="173">
        <v>0.05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3">
        <v>0</v>
      </c>
      <c r="O47" s="173">
        <f>ROUND(E47*N47,2)</f>
        <v>0</v>
      </c>
      <c r="P47" s="173">
        <v>0</v>
      </c>
      <c r="Q47" s="173">
        <f>ROUND(E47*P47,2)</f>
        <v>0</v>
      </c>
      <c r="R47" s="175" t="s">
        <v>276</v>
      </c>
      <c r="S47" s="175" t="s">
        <v>210</v>
      </c>
      <c r="T47" s="176" t="s">
        <v>211</v>
      </c>
      <c r="U47" s="156">
        <v>4.2000000000000003E-2</v>
      </c>
      <c r="V47" s="156">
        <f>ROUND(E47*U47,2)</f>
        <v>0</v>
      </c>
      <c r="W47" s="156"/>
      <c r="X47" s="156" t="s">
        <v>212</v>
      </c>
      <c r="Y47" s="156" t="s">
        <v>213</v>
      </c>
      <c r="Z47" s="146"/>
      <c r="AA47" s="146"/>
      <c r="AB47" s="146"/>
      <c r="AC47" s="146"/>
      <c r="AD47" s="146"/>
      <c r="AE47" s="146"/>
      <c r="AF47" s="146"/>
      <c r="AG47" s="146" t="s">
        <v>214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2" x14ac:dyDescent="0.2">
      <c r="A48" s="153"/>
      <c r="B48" s="154"/>
      <c r="C48" s="249" t="s">
        <v>277</v>
      </c>
      <c r="D48" s="250"/>
      <c r="E48" s="250"/>
      <c r="F48" s="250"/>
      <c r="G48" s="250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278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2" x14ac:dyDescent="0.2">
      <c r="A49" s="153"/>
      <c r="B49" s="154"/>
      <c r="C49" s="180" t="s">
        <v>402</v>
      </c>
      <c r="D49" s="157"/>
      <c r="E49" s="158">
        <v>0.05</v>
      </c>
      <c r="F49" s="156"/>
      <c r="G49" s="156"/>
      <c r="H49" s="156"/>
      <c r="I49" s="156"/>
      <c r="J49" s="156"/>
      <c r="K49" s="156"/>
      <c r="L49" s="156"/>
      <c r="M49" s="156"/>
      <c r="N49" s="155"/>
      <c r="O49" s="155"/>
      <c r="P49" s="155"/>
      <c r="Q49" s="155"/>
      <c r="R49" s="156"/>
      <c r="S49" s="156"/>
      <c r="T49" s="156"/>
      <c r="U49" s="156"/>
      <c r="V49" s="156"/>
      <c r="W49" s="156"/>
      <c r="X49" s="156"/>
      <c r="Y49" s="156"/>
      <c r="Z49" s="146"/>
      <c r="AA49" s="146"/>
      <c r="AB49" s="146"/>
      <c r="AC49" s="146"/>
      <c r="AD49" s="146"/>
      <c r="AE49" s="146"/>
      <c r="AF49" s="146"/>
      <c r="AG49" s="146" t="s">
        <v>215</v>
      </c>
      <c r="AH49" s="146">
        <v>5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22.5" outlineLevel="1" x14ac:dyDescent="0.2">
      <c r="A50" s="170">
        <v>15</v>
      </c>
      <c r="B50" s="171" t="s">
        <v>285</v>
      </c>
      <c r="C50" s="179" t="s">
        <v>286</v>
      </c>
      <c r="D50" s="172" t="s">
        <v>218</v>
      </c>
      <c r="E50" s="173">
        <v>0.05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3">
        <v>0</v>
      </c>
      <c r="O50" s="173">
        <f>ROUND(E50*N50,2)</f>
        <v>0</v>
      </c>
      <c r="P50" s="173">
        <v>0</v>
      </c>
      <c r="Q50" s="173">
        <f>ROUND(E50*P50,2)</f>
        <v>0</v>
      </c>
      <c r="R50" s="175" t="s">
        <v>219</v>
      </c>
      <c r="S50" s="175" t="s">
        <v>210</v>
      </c>
      <c r="T50" s="176" t="s">
        <v>211</v>
      </c>
      <c r="U50" s="156">
        <v>0</v>
      </c>
      <c r="V50" s="156">
        <f>ROUND(E50*U50,2)</f>
        <v>0</v>
      </c>
      <c r="W50" s="156"/>
      <c r="X50" s="156" t="s">
        <v>212</v>
      </c>
      <c r="Y50" s="156" t="s">
        <v>213</v>
      </c>
      <c r="Z50" s="146"/>
      <c r="AA50" s="146"/>
      <c r="AB50" s="146"/>
      <c r="AC50" s="146"/>
      <c r="AD50" s="146"/>
      <c r="AE50" s="146"/>
      <c r="AF50" s="146"/>
      <c r="AG50" s="146" t="s">
        <v>214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2" x14ac:dyDescent="0.2">
      <c r="A51" s="153"/>
      <c r="B51" s="154"/>
      <c r="C51" s="180" t="s">
        <v>287</v>
      </c>
      <c r="D51" s="157"/>
      <c r="E51" s="158">
        <v>0.05</v>
      </c>
      <c r="F51" s="156"/>
      <c r="G51" s="156"/>
      <c r="H51" s="156"/>
      <c r="I51" s="156"/>
      <c r="J51" s="156"/>
      <c r="K51" s="156"/>
      <c r="L51" s="156"/>
      <c r="M51" s="156"/>
      <c r="N51" s="155"/>
      <c r="O51" s="155"/>
      <c r="P51" s="155"/>
      <c r="Q51" s="155"/>
      <c r="R51" s="156"/>
      <c r="S51" s="156"/>
      <c r="T51" s="156"/>
      <c r="U51" s="156"/>
      <c r="V51" s="156"/>
      <c r="W51" s="156"/>
      <c r="X51" s="156"/>
      <c r="Y51" s="156"/>
      <c r="Z51" s="146"/>
      <c r="AA51" s="146"/>
      <c r="AB51" s="146"/>
      <c r="AC51" s="146"/>
      <c r="AD51" s="146"/>
      <c r="AE51" s="146"/>
      <c r="AF51" s="146"/>
      <c r="AG51" s="146" t="s">
        <v>215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ht="22.5" outlineLevel="1" x14ac:dyDescent="0.2">
      <c r="A52" s="170">
        <v>16</v>
      </c>
      <c r="B52" s="171" t="s">
        <v>288</v>
      </c>
      <c r="C52" s="179" t="s">
        <v>289</v>
      </c>
      <c r="D52" s="172" t="s">
        <v>218</v>
      </c>
      <c r="E52" s="173">
        <v>0.05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3">
        <v>0</v>
      </c>
      <c r="O52" s="173">
        <f>ROUND(E52*N52,2)</f>
        <v>0</v>
      </c>
      <c r="P52" s="173">
        <v>0</v>
      </c>
      <c r="Q52" s="173">
        <f>ROUND(E52*P52,2)</f>
        <v>0</v>
      </c>
      <c r="R52" s="175" t="s">
        <v>290</v>
      </c>
      <c r="S52" s="175" t="s">
        <v>210</v>
      </c>
      <c r="T52" s="176" t="s">
        <v>211</v>
      </c>
      <c r="U52" s="156">
        <v>0.83199999999999996</v>
      </c>
      <c r="V52" s="156">
        <f>ROUND(E52*U52,2)</f>
        <v>0.04</v>
      </c>
      <c r="W52" s="156"/>
      <c r="X52" s="156" t="s">
        <v>212</v>
      </c>
      <c r="Y52" s="156" t="s">
        <v>213</v>
      </c>
      <c r="Z52" s="146"/>
      <c r="AA52" s="146"/>
      <c r="AB52" s="146"/>
      <c r="AC52" s="146"/>
      <c r="AD52" s="146"/>
      <c r="AE52" s="146"/>
      <c r="AF52" s="146"/>
      <c r="AG52" s="146" t="s">
        <v>214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2" x14ac:dyDescent="0.2">
      <c r="A53" s="153"/>
      <c r="B53" s="154"/>
      <c r="C53" s="249" t="s">
        <v>291</v>
      </c>
      <c r="D53" s="250"/>
      <c r="E53" s="250"/>
      <c r="F53" s="250"/>
      <c r="G53" s="250"/>
      <c r="H53" s="156"/>
      <c r="I53" s="156"/>
      <c r="J53" s="156"/>
      <c r="K53" s="156"/>
      <c r="L53" s="156"/>
      <c r="M53" s="156"/>
      <c r="N53" s="155"/>
      <c r="O53" s="155"/>
      <c r="P53" s="155"/>
      <c r="Q53" s="155"/>
      <c r="R53" s="156"/>
      <c r="S53" s="156"/>
      <c r="T53" s="156"/>
      <c r="U53" s="156"/>
      <c r="V53" s="156"/>
      <c r="W53" s="156"/>
      <c r="X53" s="156"/>
      <c r="Y53" s="156"/>
      <c r="Z53" s="146"/>
      <c r="AA53" s="146"/>
      <c r="AB53" s="146"/>
      <c r="AC53" s="146"/>
      <c r="AD53" s="146"/>
      <c r="AE53" s="146"/>
      <c r="AF53" s="146"/>
      <c r="AG53" s="146" t="s">
        <v>278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77" t="str">
        <f>C53</f>
        <v>nebo vybouraných hmot nošením nebo přehazováním k místu nakládky přístupnému normálním dopravním prostředkům do 10 m,</v>
      </c>
      <c r="BB53" s="146"/>
      <c r="BC53" s="146"/>
      <c r="BD53" s="146"/>
      <c r="BE53" s="146"/>
      <c r="BF53" s="146"/>
      <c r="BG53" s="146"/>
      <c r="BH53" s="146"/>
    </row>
    <row r="54" spans="1:60" ht="22.5" outlineLevel="2" x14ac:dyDescent="0.2">
      <c r="A54" s="153"/>
      <c r="B54" s="154"/>
      <c r="C54" s="251" t="s">
        <v>292</v>
      </c>
      <c r="D54" s="252"/>
      <c r="E54" s="252"/>
      <c r="F54" s="252"/>
      <c r="G54" s="252"/>
      <c r="H54" s="156"/>
      <c r="I54" s="156"/>
      <c r="J54" s="156"/>
      <c r="K54" s="156"/>
      <c r="L54" s="156"/>
      <c r="M54" s="156"/>
      <c r="N54" s="155"/>
      <c r="O54" s="155"/>
      <c r="P54" s="155"/>
      <c r="Q54" s="155"/>
      <c r="R54" s="156"/>
      <c r="S54" s="156"/>
      <c r="T54" s="156"/>
      <c r="U54" s="156"/>
      <c r="V54" s="156"/>
      <c r="W54" s="156"/>
      <c r="X54" s="156"/>
      <c r="Y54" s="156"/>
      <c r="Z54" s="146"/>
      <c r="AA54" s="146"/>
      <c r="AB54" s="146"/>
      <c r="AC54" s="146"/>
      <c r="AD54" s="146"/>
      <c r="AE54" s="146"/>
      <c r="AF54" s="146"/>
      <c r="AG54" s="146" t="s">
        <v>221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77" t="str">
        <f>C54</f>
        <v>S naložením suti nebo vybouraných hmot do dopravního prostředku a na jejich vyložením, popřípadě přeložením na normální dopravní prostředek.</v>
      </c>
      <c r="BB54" s="146"/>
      <c r="BC54" s="146"/>
      <c r="BD54" s="146"/>
      <c r="BE54" s="146"/>
      <c r="BF54" s="146"/>
      <c r="BG54" s="146"/>
      <c r="BH54" s="146"/>
    </row>
    <row r="55" spans="1:60" outlineLevel="2" x14ac:dyDescent="0.2">
      <c r="A55" s="153"/>
      <c r="B55" s="154"/>
      <c r="C55" s="180" t="s">
        <v>402</v>
      </c>
      <c r="D55" s="157"/>
      <c r="E55" s="158">
        <v>0.05</v>
      </c>
      <c r="F55" s="156"/>
      <c r="G55" s="156"/>
      <c r="H55" s="156"/>
      <c r="I55" s="156"/>
      <c r="J55" s="156"/>
      <c r="K55" s="156"/>
      <c r="L55" s="156"/>
      <c r="M55" s="156"/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56"/>
      <c r="Z55" s="146"/>
      <c r="AA55" s="146"/>
      <c r="AB55" s="146"/>
      <c r="AC55" s="146"/>
      <c r="AD55" s="146"/>
      <c r="AE55" s="146"/>
      <c r="AF55" s="146"/>
      <c r="AG55" s="146" t="s">
        <v>215</v>
      </c>
      <c r="AH55" s="146">
        <v>5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22.5" outlineLevel="1" x14ac:dyDescent="0.2">
      <c r="A56" s="170">
        <v>17</v>
      </c>
      <c r="B56" s="171" t="s">
        <v>293</v>
      </c>
      <c r="C56" s="179" t="s">
        <v>294</v>
      </c>
      <c r="D56" s="172" t="s">
        <v>218</v>
      </c>
      <c r="E56" s="173">
        <v>0.17441000000000001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3">
        <v>0</v>
      </c>
      <c r="O56" s="173">
        <f>ROUND(E56*N56,2)</f>
        <v>0</v>
      </c>
      <c r="P56" s="173">
        <v>0</v>
      </c>
      <c r="Q56" s="173">
        <f>ROUND(E56*P56,2)</f>
        <v>0</v>
      </c>
      <c r="R56" s="175" t="s">
        <v>290</v>
      </c>
      <c r="S56" s="175" t="s">
        <v>210</v>
      </c>
      <c r="T56" s="176" t="s">
        <v>211</v>
      </c>
      <c r="U56" s="156">
        <v>9.9000000000000005E-2</v>
      </c>
      <c r="V56" s="156">
        <f>ROUND(E56*U56,2)</f>
        <v>0.02</v>
      </c>
      <c r="W56" s="156"/>
      <c r="X56" s="156" t="s">
        <v>212</v>
      </c>
      <c r="Y56" s="156" t="s">
        <v>213</v>
      </c>
      <c r="Z56" s="146"/>
      <c r="AA56" s="146"/>
      <c r="AB56" s="146"/>
      <c r="AC56" s="146"/>
      <c r="AD56" s="146"/>
      <c r="AE56" s="146"/>
      <c r="AF56" s="146"/>
      <c r="AG56" s="146" t="s">
        <v>214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2" x14ac:dyDescent="0.2">
      <c r="A57" s="153"/>
      <c r="B57" s="154"/>
      <c r="C57" s="249" t="s">
        <v>295</v>
      </c>
      <c r="D57" s="250"/>
      <c r="E57" s="250"/>
      <c r="F57" s="250"/>
      <c r="G57" s="250"/>
      <c r="H57" s="156"/>
      <c r="I57" s="156"/>
      <c r="J57" s="156"/>
      <c r="K57" s="156"/>
      <c r="L57" s="156"/>
      <c r="M57" s="156"/>
      <c r="N57" s="155"/>
      <c r="O57" s="155"/>
      <c r="P57" s="155"/>
      <c r="Q57" s="155"/>
      <c r="R57" s="156"/>
      <c r="S57" s="156"/>
      <c r="T57" s="156"/>
      <c r="U57" s="156"/>
      <c r="V57" s="156"/>
      <c r="W57" s="156"/>
      <c r="X57" s="156"/>
      <c r="Y57" s="156"/>
      <c r="Z57" s="146"/>
      <c r="AA57" s="146"/>
      <c r="AB57" s="146"/>
      <c r="AC57" s="146"/>
      <c r="AD57" s="146"/>
      <c r="AE57" s="146"/>
      <c r="AF57" s="146"/>
      <c r="AG57" s="146" t="s">
        <v>278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2" x14ac:dyDescent="0.2">
      <c r="A58" s="153"/>
      <c r="B58" s="154"/>
      <c r="C58" s="180" t="s">
        <v>403</v>
      </c>
      <c r="D58" s="157"/>
      <c r="E58" s="158">
        <v>0.12441000000000001</v>
      </c>
      <c r="F58" s="156"/>
      <c r="G58" s="156"/>
      <c r="H58" s="156"/>
      <c r="I58" s="156"/>
      <c r="J58" s="156"/>
      <c r="K58" s="156"/>
      <c r="L58" s="156"/>
      <c r="M58" s="156"/>
      <c r="N58" s="155"/>
      <c r="O58" s="155"/>
      <c r="P58" s="155"/>
      <c r="Q58" s="155"/>
      <c r="R58" s="156"/>
      <c r="S58" s="156"/>
      <c r="T58" s="156"/>
      <c r="U58" s="156"/>
      <c r="V58" s="156"/>
      <c r="W58" s="156"/>
      <c r="X58" s="156"/>
      <c r="Y58" s="156"/>
      <c r="Z58" s="146"/>
      <c r="AA58" s="146"/>
      <c r="AB58" s="146"/>
      <c r="AC58" s="146"/>
      <c r="AD58" s="146"/>
      <c r="AE58" s="146"/>
      <c r="AF58" s="146"/>
      <c r="AG58" s="146" t="s">
        <v>215</v>
      </c>
      <c r="AH58" s="146">
        <v>5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3" x14ac:dyDescent="0.2">
      <c r="A59" s="153"/>
      <c r="B59" s="154"/>
      <c r="C59" s="180" t="s">
        <v>402</v>
      </c>
      <c r="D59" s="157"/>
      <c r="E59" s="158">
        <v>0.05</v>
      </c>
      <c r="F59" s="156"/>
      <c r="G59" s="156"/>
      <c r="H59" s="156"/>
      <c r="I59" s="156"/>
      <c r="J59" s="156"/>
      <c r="K59" s="156"/>
      <c r="L59" s="156"/>
      <c r="M59" s="156"/>
      <c r="N59" s="155"/>
      <c r="O59" s="155"/>
      <c r="P59" s="155"/>
      <c r="Q59" s="155"/>
      <c r="R59" s="156"/>
      <c r="S59" s="156"/>
      <c r="T59" s="156"/>
      <c r="U59" s="156"/>
      <c r="V59" s="156"/>
      <c r="W59" s="156"/>
      <c r="X59" s="156"/>
      <c r="Y59" s="156"/>
      <c r="Z59" s="146"/>
      <c r="AA59" s="146"/>
      <c r="AB59" s="146"/>
      <c r="AC59" s="146"/>
      <c r="AD59" s="146"/>
      <c r="AE59" s="146"/>
      <c r="AF59" s="146"/>
      <c r="AG59" s="146" t="s">
        <v>215</v>
      </c>
      <c r="AH59" s="146">
        <v>5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x14ac:dyDescent="0.2">
      <c r="A60" s="3"/>
      <c r="B60" s="4"/>
      <c r="C60" s="181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E60">
        <v>15</v>
      </c>
      <c r="AF60">
        <v>21</v>
      </c>
      <c r="AG60" t="s">
        <v>190</v>
      </c>
    </row>
    <row r="61" spans="1:60" x14ac:dyDescent="0.2">
      <c r="A61" s="149"/>
      <c r="B61" s="150" t="s">
        <v>29</v>
      </c>
      <c r="C61" s="182"/>
      <c r="D61" s="151"/>
      <c r="E61" s="152"/>
      <c r="F61" s="152"/>
      <c r="G61" s="169">
        <f>G8+G11+G18+G36+G39+G44</f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E61">
        <f>SUMIF(L7:L59,AE60,G7:G59)</f>
        <v>0</v>
      </c>
      <c r="AF61">
        <f>SUMIF(L7:L59,AF60,G7:G59)</f>
        <v>0</v>
      </c>
      <c r="AG61" t="s">
        <v>296</v>
      </c>
    </row>
    <row r="62" spans="1:60" x14ac:dyDescent="0.2">
      <c r="C62" s="183"/>
      <c r="D62" s="10"/>
      <c r="AG62" t="s">
        <v>297</v>
      </c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RwATSJhJdxVivvHhYXOeb4jpL0yMcYLzNetsqWlF+dAw6610IEn+RSnCcmn1IbLawzRNeKDOA0rbzWDljlSFQ==" saltValue="n4jXtZnL6jCVnmwTydxTig==" spinCount="100000" sheet="1" formatRows="0"/>
  <mergeCells count="12">
    <mergeCell ref="C57:G57"/>
    <mergeCell ref="A1:G1"/>
    <mergeCell ref="C2:G2"/>
    <mergeCell ref="C3:G3"/>
    <mergeCell ref="C4:G4"/>
    <mergeCell ref="C13:G13"/>
    <mergeCell ref="C26:G26"/>
    <mergeCell ref="C41:G41"/>
    <mergeCell ref="C42:G42"/>
    <mergeCell ref="C48:G48"/>
    <mergeCell ref="C53:G53"/>
    <mergeCell ref="C54:G5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DC276-BAD6-46D7-95FC-9D6552C7E0A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177</v>
      </c>
      <c r="B1" s="253"/>
      <c r="C1" s="253"/>
      <c r="D1" s="253"/>
      <c r="E1" s="253"/>
      <c r="F1" s="253"/>
      <c r="G1" s="253"/>
      <c r="AG1" t="s">
        <v>178</v>
      </c>
    </row>
    <row r="2" spans="1:60" ht="24.95" customHeight="1" x14ac:dyDescent="0.2">
      <c r="A2" s="50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179</v>
      </c>
    </row>
    <row r="3" spans="1:60" ht="24.95" customHeight="1" x14ac:dyDescent="0.2">
      <c r="A3" s="50" t="s">
        <v>8</v>
      </c>
      <c r="B3" s="49" t="s">
        <v>47</v>
      </c>
      <c r="C3" s="254" t="s">
        <v>48</v>
      </c>
      <c r="D3" s="255"/>
      <c r="E3" s="255"/>
      <c r="F3" s="255"/>
      <c r="G3" s="256"/>
      <c r="AC3" s="120" t="s">
        <v>179</v>
      </c>
      <c r="AG3" t="s">
        <v>180</v>
      </c>
    </row>
    <row r="4" spans="1:60" ht="24.95" customHeight="1" x14ac:dyDescent="0.2">
      <c r="A4" s="139" t="s">
        <v>9</v>
      </c>
      <c r="B4" s="140" t="s">
        <v>55</v>
      </c>
      <c r="C4" s="257" t="s">
        <v>56</v>
      </c>
      <c r="D4" s="258"/>
      <c r="E4" s="258"/>
      <c r="F4" s="258"/>
      <c r="G4" s="259"/>
      <c r="AG4" t="s">
        <v>181</v>
      </c>
    </row>
    <row r="5" spans="1:60" x14ac:dyDescent="0.2">
      <c r="D5" s="10"/>
    </row>
    <row r="6" spans="1:60" ht="38.25" x14ac:dyDescent="0.2">
      <c r="A6" s="142" t="s">
        <v>182</v>
      </c>
      <c r="B6" s="144" t="s">
        <v>183</v>
      </c>
      <c r="C6" s="144" t="s">
        <v>184</v>
      </c>
      <c r="D6" s="143" t="s">
        <v>185</v>
      </c>
      <c r="E6" s="142" t="s">
        <v>186</v>
      </c>
      <c r="F6" s="141" t="s">
        <v>187</v>
      </c>
      <c r="G6" s="142" t="s">
        <v>29</v>
      </c>
      <c r="H6" s="145" t="s">
        <v>30</v>
      </c>
      <c r="I6" s="145" t="s">
        <v>188</v>
      </c>
      <c r="J6" s="145" t="s">
        <v>31</v>
      </c>
      <c r="K6" s="145" t="s">
        <v>189</v>
      </c>
      <c r="L6" s="145" t="s">
        <v>190</v>
      </c>
      <c r="M6" s="145" t="s">
        <v>191</v>
      </c>
      <c r="N6" s="145" t="s">
        <v>192</v>
      </c>
      <c r="O6" s="145" t="s">
        <v>193</v>
      </c>
      <c r="P6" s="145" t="s">
        <v>194</v>
      </c>
      <c r="Q6" s="145" t="s">
        <v>195</v>
      </c>
      <c r="R6" s="145" t="s">
        <v>196</v>
      </c>
      <c r="S6" s="145" t="s">
        <v>197</v>
      </c>
      <c r="T6" s="145" t="s">
        <v>198</v>
      </c>
      <c r="U6" s="145" t="s">
        <v>199</v>
      </c>
      <c r="V6" s="145" t="s">
        <v>200</v>
      </c>
      <c r="W6" s="145" t="s">
        <v>201</v>
      </c>
      <c r="X6" s="145" t="s">
        <v>202</v>
      </c>
      <c r="Y6" s="145" t="s">
        <v>203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3" t="s">
        <v>204</v>
      </c>
      <c r="B8" s="164" t="s">
        <v>90</v>
      </c>
      <c r="C8" s="178" t="s">
        <v>91</v>
      </c>
      <c r="D8" s="165"/>
      <c r="E8" s="166"/>
      <c r="F8" s="167"/>
      <c r="G8" s="167">
        <f>SUMIF(AG9:AG17,"&lt;&gt;NOR",G9:G17)</f>
        <v>0</v>
      </c>
      <c r="H8" s="167"/>
      <c r="I8" s="167">
        <f>SUM(I9:I17)</f>
        <v>0</v>
      </c>
      <c r="J8" s="167"/>
      <c r="K8" s="167">
        <f>SUM(K9:K17)</f>
        <v>0</v>
      </c>
      <c r="L8" s="167"/>
      <c r="M8" s="167">
        <f>SUM(M9:M17)</f>
        <v>0</v>
      </c>
      <c r="N8" s="166"/>
      <c r="O8" s="166">
        <f>SUM(O9:O17)</f>
        <v>0.31</v>
      </c>
      <c r="P8" s="166"/>
      <c r="Q8" s="166">
        <f>SUM(Q9:Q17)</f>
        <v>0</v>
      </c>
      <c r="R8" s="167"/>
      <c r="S8" s="167"/>
      <c r="T8" s="168"/>
      <c r="U8" s="162"/>
      <c r="V8" s="162">
        <f>SUM(V9:V17)</f>
        <v>1.59</v>
      </c>
      <c r="W8" s="162"/>
      <c r="X8" s="162"/>
      <c r="Y8" s="162"/>
      <c r="AG8" t="s">
        <v>205</v>
      </c>
    </row>
    <row r="9" spans="1:60" ht="22.5" outlineLevel="1" x14ac:dyDescent="0.2">
      <c r="A9" s="170">
        <v>1</v>
      </c>
      <c r="B9" s="171" t="s">
        <v>404</v>
      </c>
      <c r="C9" s="179" t="s">
        <v>405</v>
      </c>
      <c r="D9" s="172" t="s">
        <v>238</v>
      </c>
      <c r="E9" s="173">
        <v>2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4.5420000000000002E-2</v>
      </c>
      <c r="O9" s="173">
        <f>ROUND(E9*N9,2)</f>
        <v>0.09</v>
      </c>
      <c r="P9" s="173">
        <v>0</v>
      </c>
      <c r="Q9" s="173">
        <f>ROUND(E9*P9,2)</f>
        <v>0</v>
      </c>
      <c r="R9" s="175" t="s">
        <v>406</v>
      </c>
      <c r="S9" s="175" t="s">
        <v>210</v>
      </c>
      <c r="T9" s="176" t="s">
        <v>211</v>
      </c>
      <c r="U9" s="156">
        <v>0.23374</v>
      </c>
      <c r="V9" s="156">
        <f>ROUND(E9*U9,2)</f>
        <v>0.47</v>
      </c>
      <c r="W9" s="156"/>
      <c r="X9" s="156" t="s">
        <v>212</v>
      </c>
      <c r="Y9" s="156" t="s">
        <v>213</v>
      </c>
      <c r="Z9" s="146"/>
      <c r="AA9" s="146"/>
      <c r="AB9" s="146"/>
      <c r="AC9" s="146"/>
      <c r="AD9" s="146"/>
      <c r="AE9" s="146"/>
      <c r="AF9" s="146"/>
      <c r="AG9" s="146" t="s">
        <v>214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249" t="s">
        <v>407</v>
      </c>
      <c r="D10" s="250"/>
      <c r="E10" s="250"/>
      <c r="F10" s="250"/>
      <c r="G10" s="250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278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2" x14ac:dyDescent="0.2">
      <c r="A11" s="153"/>
      <c r="B11" s="154"/>
      <c r="C11" s="251" t="s">
        <v>408</v>
      </c>
      <c r="D11" s="252"/>
      <c r="E11" s="252"/>
      <c r="F11" s="252"/>
      <c r="G11" s="252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221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2" x14ac:dyDescent="0.2">
      <c r="A12" s="153"/>
      <c r="B12" s="154"/>
      <c r="C12" s="180" t="s">
        <v>88</v>
      </c>
      <c r="D12" s="157"/>
      <c r="E12" s="158">
        <v>2</v>
      </c>
      <c r="F12" s="156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215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22.5" outlineLevel="1" x14ac:dyDescent="0.2">
      <c r="A13" s="170">
        <v>2</v>
      </c>
      <c r="B13" s="171" t="s">
        <v>409</v>
      </c>
      <c r="C13" s="179" t="s">
        <v>410</v>
      </c>
      <c r="D13" s="172" t="s">
        <v>238</v>
      </c>
      <c r="E13" s="173">
        <v>2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0.11122</v>
      </c>
      <c r="O13" s="173">
        <f>ROUND(E13*N13,2)</f>
        <v>0.22</v>
      </c>
      <c r="P13" s="173">
        <v>0</v>
      </c>
      <c r="Q13" s="173">
        <f>ROUND(E13*P13,2)</f>
        <v>0</v>
      </c>
      <c r="R13" s="175" t="s">
        <v>406</v>
      </c>
      <c r="S13" s="175" t="s">
        <v>210</v>
      </c>
      <c r="T13" s="176" t="s">
        <v>211</v>
      </c>
      <c r="U13" s="156">
        <v>0.55820000000000003</v>
      </c>
      <c r="V13" s="156">
        <f>ROUND(E13*U13,2)</f>
        <v>1.1200000000000001</v>
      </c>
      <c r="W13" s="156"/>
      <c r="X13" s="156" t="s">
        <v>212</v>
      </c>
      <c r="Y13" s="156" t="s">
        <v>213</v>
      </c>
      <c r="Z13" s="146"/>
      <c r="AA13" s="146"/>
      <c r="AB13" s="146"/>
      <c r="AC13" s="146"/>
      <c r="AD13" s="146"/>
      <c r="AE13" s="146"/>
      <c r="AF13" s="146"/>
      <c r="AG13" s="146" t="s">
        <v>214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2" x14ac:dyDescent="0.2">
      <c r="A14" s="153"/>
      <c r="B14" s="154"/>
      <c r="C14" s="249" t="s">
        <v>407</v>
      </c>
      <c r="D14" s="250"/>
      <c r="E14" s="250"/>
      <c r="F14" s="250"/>
      <c r="G14" s="250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278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2" x14ac:dyDescent="0.2">
      <c r="A15" s="153"/>
      <c r="B15" s="154"/>
      <c r="C15" s="251" t="s">
        <v>411</v>
      </c>
      <c r="D15" s="252"/>
      <c r="E15" s="252"/>
      <c r="F15" s="252"/>
      <c r="G15" s="252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221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3" x14ac:dyDescent="0.2">
      <c r="A16" s="153"/>
      <c r="B16" s="154"/>
      <c r="C16" s="251" t="s">
        <v>412</v>
      </c>
      <c r="D16" s="252"/>
      <c r="E16" s="252"/>
      <c r="F16" s="252"/>
      <c r="G16" s="252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221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2" x14ac:dyDescent="0.2">
      <c r="A17" s="153"/>
      <c r="B17" s="154"/>
      <c r="C17" s="180" t="s">
        <v>413</v>
      </c>
      <c r="D17" s="157"/>
      <c r="E17" s="158">
        <v>2</v>
      </c>
      <c r="F17" s="156"/>
      <c r="G17" s="156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215</v>
      </c>
      <c r="AH17" s="146">
        <v>5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x14ac:dyDescent="0.2">
      <c r="A18" s="163" t="s">
        <v>204</v>
      </c>
      <c r="B18" s="164" t="s">
        <v>94</v>
      </c>
      <c r="C18" s="178" t="s">
        <v>95</v>
      </c>
      <c r="D18" s="165"/>
      <c r="E18" s="166"/>
      <c r="F18" s="167"/>
      <c r="G18" s="167">
        <f>SUMIF(AG19:AG50,"&lt;&gt;NOR",G19:G50)</f>
        <v>0</v>
      </c>
      <c r="H18" s="167"/>
      <c r="I18" s="167">
        <f>SUM(I19:I50)</f>
        <v>0</v>
      </c>
      <c r="J18" s="167"/>
      <c r="K18" s="167">
        <f>SUM(K19:K50)</f>
        <v>0</v>
      </c>
      <c r="L18" s="167"/>
      <c r="M18" s="167">
        <f>SUM(M19:M50)</f>
        <v>0</v>
      </c>
      <c r="N18" s="166"/>
      <c r="O18" s="166">
        <f>SUM(O19:O50)</f>
        <v>0.6399999999999999</v>
      </c>
      <c r="P18" s="166"/>
      <c r="Q18" s="166">
        <f>SUM(Q19:Q50)</f>
        <v>0</v>
      </c>
      <c r="R18" s="167"/>
      <c r="S18" s="167"/>
      <c r="T18" s="168"/>
      <c r="U18" s="162"/>
      <c r="V18" s="162">
        <f>SUM(V19:V50)</f>
        <v>21.16</v>
      </c>
      <c r="W18" s="162"/>
      <c r="X18" s="162"/>
      <c r="Y18" s="162"/>
      <c r="AG18" t="s">
        <v>205</v>
      </c>
    </row>
    <row r="19" spans="1:60" ht="33.75" outlineLevel="1" x14ac:dyDescent="0.2">
      <c r="A19" s="170">
        <v>3</v>
      </c>
      <c r="B19" s="171" t="s">
        <v>414</v>
      </c>
      <c r="C19" s="179" t="s">
        <v>415</v>
      </c>
      <c r="D19" s="172" t="s">
        <v>208</v>
      </c>
      <c r="E19" s="173">
        <v>18.8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4.1200000000000004E-3</v>
      </c>
      <c r="O19" s="173">
        <f>ROUND(E19*N19,2)</f>
        <v>0.08</v>
      </c>
      <c r="P19" s="173">
        <v>0</v>
      </c>
      <c r="Q19" s="173">
        <f>ROUND(E19*P19,2)</f>
        <v>0</v>
      </c>
      <c r="R19" s="175" t="s">
        <v>406</v>
      </c>
      <c r="S19" s="175" t="s">
        <v>210</v>
      </c>
      <c r="T19" s="176" t="s">
        <v>211</v>
      </c>
      <c r="U19" s="156">
        <v>0.19350999999999999</v>
      </c>
      <c r="V19" s="156">
        <f>ROUND(E19*U19,2)</f>
        <v>3.64</v>
      </c>
      <c r="W19" s="156"/>
      <c r="X19" s="156" t="s">
        <v>212</v>
      </c>
      <c r="Y19" s="156" t="s">
        <v>213</v>
      </c>
      <c r="Z19" s="146"/>
      <c r="AA19" s="146"/>
      <c r="AB19" s="146"/>
      <c r="AC19" s="146"/>
      <c r="AD19" s="146"/>
      <c r="AE19" s="146"/>
      <c r="AF19" s="146"/>
      <c r="AG19" s="146" t="s">
        <v>214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2" x14ac:dyDescent="0.2">
      <c r="A20" s="153"/>
      <c r="B20" s="154"/>
      <c r="C20" s="247" t="s">
        <v>416</v>
      </c>
      <c r="D20" s="248"/>
      <c r="E20" s="248"/>
      <c r="F20" s="248"/>
      <c r="G20" s="248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221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2" x14ac:dyDescent="0.2">
      <c r="A21" s="153"/>
      <c r="B21" s="154"/>
      <c r="C21" s="180" t="s">
        <v>417</v>
      </c>
      <c r="D21" s="157"/>
      <c r="E21" s="158">
        <v>18.8</v>
      </c>
      <c r="F21" s="156"/>
      <c r="G21" s="156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215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70">
        <v>4</v>
      </c>
      <c r="B22" s="171" t="s">
        <v>418</v>
      </c>
      <c r="C22" s="179" t="s">
        <v>419</v>
      </c>
      <c r="D22" s="172" t="s">
        <v>208</v>
      </c>
      <c r="E22" s="173">
        <v>0.86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3">
        <v>4.7660000000000001E-2</v>
      </c>
      <c r="O22" s="173">
        <f>ROUND(E22*N22,2)</f>
        <v>0.04</v>
      </c>
      <c r="P22" s="173">
        <v>0</v>
      </c>
      <c r="Q22" s="173">
        <f>ROUND(E22*P22,2)</f>
        <v>0</v>
      </c>
      <c r="R22" s="175" t="s">
        <v>420</v>
      </c>
      <c r="S22" s="175" t="s">
        <v>210</v>
      </c>
      <c r="T22" s="176" t="s">
        <v>211</v>
      </c>
      <c r="U22" s="156">
        <v>0.84</v>
      </c>
      <c r="V22" s="156">
        <f>ROUND(E22*U22,2)</f>
        <v>0.72</v>
      </c>
      <c r="W22" s="156"/>
      <c r="X22" s="156" t="s">
        <v>212</v>
      </c>
      <c r="Y22" s="156" t="s">
        <v>213</v>
      </c>
      <c r="Z22" s="146"/>
      <c r="AA22" s="146"/>
      <c r="AB22" s="146"/>
      <c r="AC22" s="146"/>
      <c r="AD22" s="146"/>
      <c r="AE22" s="146"/>
      <c r="AF22" s="146"/>
      <c r="AG22" s="146" t="s">
        <v>214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2" x14ac:dyDescent="0.2">
      <c r="A23" s="153"/>
      <c r="B23" s="154"/>
      <c r="C23" s="247" t="s">
        <v>421</v>
      </c>
      <c r="D23" s="248"/>
      <c r="E23" s="248"/>
      <c r="F23" s="248"/>
      <c r="G23" s="248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221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2" x14ac:dyDescent="0.2">
      <c r="A24" s="153"/>
      <c r="B24" s="154"/>
      <c r="C24" s="180" t="s">
        <v>422</v>
      </c>
      <c r="D24" s="157"/>
      <c r="E24" s="158">
        <v>0.36</v>
      </c>
      <c r="F24" s="156"/>
      <c r="G24" s="156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215</v>
      </c>
      <c r="AH24" s="146">
        <v>5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3" x14ac:dyDescent="0.2">
      <c r="A25" s="153"/>
      <c r="B25" s="154"/>
      <c r="C25" s="180" t="s">
        <v>423</v>
      </c>
      <c r="D25" s="157"/>
      <c r="E25" s="158">
        <v>0.5</v>
      </c>
      <c r="F25" s="156"/>
      <c r="G25" s="156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215</v>
      </c>
      <c r="AH25" s="146">
        <v>5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22.5" outlineLevel="1" x14ac:dyDescent="0.2">
      <c r="A26" s="170">
        <v>5</v>
      </c>
      <c r="B26" s="171" t="s">
        <v>424</v>
      </c>
      <c r="C26" s="179" t="s">
        <v>425</v>
      </c>
      <c r="D26" s="172" t="s">
        <v>208</v>
      </c>
      <c r="E26" s="173">
        <v>63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3">
        <v>3.5500000000000002E-3</v>
      </c>
      <c r="O26" s="173">
        <f>ROUND(E26*N26,2)</f>
        <v>0.22</v>
      </c>
      <c r="P26" s="173">
        <v>0</v>
      </c>
      <c r="Q26" s="173">
        <f>ROUND(E26*P26,2)</f>
        <v>0</v>
      </c>
      <c r="R26" s="175" t="s">
        <v>406</v>
      </c>
      <c r="S26" s="175" t="s">
        <v>210</v>
      </c>
      <c r="T26" s="176" t="s">
        <v>211</v>
      </c>
      <c r="U26" s="156">
        <v>0.17016000000000001</v>
      </c>
      <c r="V26" s="156">
        <f>ROUND(E26*U26,2)</f>
        <v>10.72</v>
      </c>
      <c r="W26" s="156"/>
      <c r="X26" s="156" t="s">
        <v>212</v>
      </c>
      <c r="Y26" s="156" t="s">
        <v>213</v>
      </c>
      <c r="Z26" s="146"/>
      <c r="AA26" s="146"/>
      <c r="AB26" s="146"/>
      <c r="AC26" s="146"/>
      <c r="AD26" s="146"/>
      <c r="AE26" s="146"/>
      <c r="AF26" s="146"/>
      <c r="AG26" s="146" t="s">
        <v>214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2" x14ac:dyDescent="0.2">
      <c r="A27" s="153"/>
      <c r="B27" s="154"/>
      <c r="C27" s="180" t="s">
        <v>426</v>
      </c>
      <c r="D27" s="157"/>
      <c r="E27" s="158">
        <v>63</v>
      </c>
      <c r="F27" s="156"/>
      <c r="G27" s="156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215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70">
        <v>6</v>
      </c>
      <c r="B28" s="171" t="s">
        <v>427</v>
      </c>
      <c r="C28" s="179" t="s">
        <v>428</v>
      </c>
      <c r="D28" s="172" t="s">
        <v>208</v>
      </c>
      <c r="E28" s="173">
        <v>1.25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3">
        <v>3.4909999999999997E-2</v>
      </c>
      <c r="O28" s="173">
        <f>ROUND(E28*N28,2)</f>
        <v>0.04</v>
      </c>
      <c r="P28" s="173">
        <v>0</v>
      </c>
      <c r="Q28" s="173">
        <f>ROUND(E28*P28,2)</f>
        <v>0</v>
      </c>
      <c r="R28" s="175" t="s">
        <v>406</v>
      </c>
      <c r="S28" s="175" t="s">
        <v>210</v>
      </c>
      <c r="T28" s="176" t="s">
        <v>211</v>
      </c>
      <c r="U28" s="156">
        <v>1.1841699999999999</v>
      </c>
      <c r="V28" s="156">
        <f>ROUND(E28*U28,2)</f>
        <v>1.48</v>
      </c>
      <c r="W28" s="156"/>
      <c r="X28" s="156" t="s">
        <v>212</v>
      </c>
      <c r="Y28" s="156" t="s">
        <v>213</v>
      </c>
      <c r="Z28" s="146"/>
      <c r="AA28" s="146"/>
      <c r="AB28" s="146"/>
      <c r="AC28" s="146"/>
      <c r="AD28" s="146"/>
      <c r="AE28" s="146"/>
      <c r="AF28" s="146"/>
      <c r="AG28" s="146" t="s">
        <v>214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2" x14ac:dyDescent="0.2">
      <c r="A29" s="153"/>
      <c r="B29" s="154"/>
      <c r="C29" s="249" t="s">
        <v>429</v>
      </c>
      <c r="D29" s="250"/>
      <c r="E29" s="250"/>
      <c r="F29" s="250"/>
      <c r="G29" s="250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56"/>
      <c r="Z29" s="146"/>
      <c r="AA29" s="146"/>
      <c r="AB29" s="146"/>
      <c r="AC29" s="146"/>
      <c r="AD29" s="146"/>
      <c r="AE29" s="146"/>
      <c r="AF29" s="146"/>
      <c r="AG29" s="146" t="s">
        <v>278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77" t="str">
        <f>C29</f>
        <v>okenního nebo dveřního, z pomocného pracovního lešení o výšce podlahy do 1900 mm a pro zatížení do 1,5 kPa,</v>
      </c>
      <c r="BB29" s="146"/>
      <c r="BC29" s="146"/>
      <c r="BD29" s="146"/>
      <c r="BE29" s="146"/>
      <c r="BF29" s="146"/>
      <c r="BG29" s="146"/>
      <c r="BH29" s="146"/>
    </row>
    <row r="30" spans="1:60" outlineLevel="2" x14ac:dyDescent="0.2">
      <c r="A30" s="153"/>
      <c r="B30" s="154"/>
      <c r="C30" s="251" t="s">
        <v>430</v>
      </c>
      <c r="D30" s="252"/>
      <c r="E30" s="252"/>
      <c r="F30" s="252"/>
      <c r="G30" s="252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221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2" x14ac:dyDescent="0.2">
      <c r="A31" s="153"/>
      <c r="B31" s="154"/>
      <c r="C31" s="180" t="s">
        <v>431</v>
      </c>
      <c r="D31" s="157"/>
      <c r="E31" s="158">
        <v>1.25</v>
      </c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215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2.5" outlineLevel="1" x14ac:dyDescent="0.2">
      <c r="A32" s="170">
        <v>7</v>
      </c>
      <c r="B32" s="171" t="s">
        <v>432</v>
      </c>
      <c r="C32" s="179" t="s">
        <v>433</v>
      </c>
      <c r="D32" s="172" t="s">
        <v>208</v>
      </c>
      <c r="E32" s="173">
        <v>3.36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3">
        <v>3.6700000000000001E-3</v>
      </c>
      <c r="O32" s="173">
        <f>ROUND(E32*N32,2)</f>
        <v>0.01</v>
      </c>
      <c r="P32" s="173">
        <v>0</v>
      </c>
      <c r="Q32" s="173">
        <f>ROUND(E32*P32,2)</f>
        <v>0</v>
      </c>
      <c r="R32" s="175" t="s">
        <v>420</v>
      </c>
      <c r="S32" s="175" t="s">
        <v>210</v>
      </c>
      <c r="T32" s="176" t="s">
        <v>211</v>
      </c>
      <c r="U32" s="156">
        <v>0.36199999999999999</v>
      </c>
      <c r="V32" s="156">
        <f>ROUND(E32*U32,2)</f>
        <v>1.22</v>
      </c>
      <c r="W32" s="156"/>
      <c r="X32" s="156" t="s">
        <v>212</v>
      </c>
      <c r="Y32" s="156" t="s">
        <v>213</v>
      </c>
      <c r="Z32" s="146"/>
      <c r="AA32" s="146"/>
      <c r="AB32" s="146"/>
      <c r="AC32" s="146"/>
      <c r="AD32" s="146"/>
      <c r="AE32" s="146"/>
      <c r="AF32" s="146"/>
      <c r="AG32" s="146" t="s">
        <v>214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2" x14ac:dyDescent="0.2">
      <c r="A33" s="153"/>
      <c r="B33" s="154"/>
      <c r="C33" s="247" t="s">
        <v>434</v>
      </c>
      <c r="D33" s="248"/>
      <c r="E33" s="248"/>
      <c r="F33" s="248"/>
      <c r="G33" s="248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221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2" x14ac:dyDescent="0.2">
      <c r="A34" s="153"/>
      <c r="B34" s="154"/>
      <c r="C34" s="180" t="s">
        <v>435</v>
      </c>
      <c r="D34" s="157"/>
      <c r="E34" s="158">
        <v>0.86</v>
      </c>
      <c r="F34" s="156"/>
      <c r="G34" s="156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56"/>
      <c r="Z34" s="146"/>
      <c r="AA34" s="146"/>
      <c r="AB34" s="146"/>
      <c r="AC34" s="146"/>
      <c r="AD34" s="146"/>
      <c r="AE34" s="146"/>
      <c r="AF34" s="146"/>
      <c r="AG34" s="146" t="s">
        <v>215</v>
      </c>
      <c r="AH34" s="146">
        <v>5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3" x14ac:dyDescent="0.2">
      <c r="A35" s="153"/>
      <c r="B35" s="154"/>
      <c r="C35" s="180" t="s">
        <v>436</v>
      </c>
      <c r="D35" s="157"/>
      <c r="E35" s="158">
        <v>1.25</v>
      </c>
      <c r="F35" s="156"/>
      <c r="G35" s="156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215</v>
      </c>
      <c r="AH35" s="146">
        <v>5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3" x14ac:dyDescent="0.2">
      <c r="A36" s="153"/>
      <c r="B36" s="154"/>
      <c r="C36" s="180" t="s">
        <v>437</v>
      </c>
      <c r="D36" s="157"/>
      <c r="E36" s="158">
        <v>1.25</v>
      </c>
      <c r="F36" s="156"/>
      <c r="G36" s="156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56"/>
      <c r="Z36" s="146"/>
      <c r="AA36" s="146"/>
      <c r="AB36" s="146"/>
      <c r="AC36" s="146"/>
      <c r="AD36" s="146"/>
      <c r="AE36" s="146"/>
      <c r="AF36" s="146"/>
      <c r="AG36" s="146" t="s">
        <v>215</v>
      </c>
      <c r="AH36" s="146">
        <v>5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ht="22.5" outlineLevel="1" x14ac:dyDescent="0.2">
      <c r="A37" s="170">
        <v>8</v>
      </c>
      <c r="B37" s="171" t="s">
        <v>438</v>
      </c>
      <c r="C37" s="179" t="s">
        <v>439</v>
      </c>
      <c r="D37" s="172" t="s">
        <v>208</v>
      </c>
      <c r="E37" s="173">
        <v>18.8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1.333E-2</v>
      </c>
      <c r="O37" s="173">
        <f>ROUND(E37*N37,2)</f>
        <v>0.25</v>
      </c>
      <c r="P37" s="173">
        <v>0</v>
      </c>
      <c r="Q37" s="173">
        <f>ROUND(E37*P37,2)</f>
        <v>0</v>
      </c>
      <c r="R37" s="175" t="s">
        <v>406</v>
      </c>
      <c r="S37" s="175" t="s">
        <v>210</v>
      </c>
      <c r="T37" s="176" t="s">
        <v>211</v>
      </c>
      <c r="U37" s="156">
        <v>0.18</v>
      </c>
      <c r="V37" s="156">
        <f>ROUND(E37*U37,2)</f>
        <v>3.38</v>
      </c>
      <c r="W37" s="156"/>
      <c r="X37" s="156" t="s">
        <v>212</v>
      </c>
      <c r="Y37" s="156" t="s">
        <v>213</v>
      </c>
      <c r="Z37" s="146"/>
      <c r="AA37" s="146"/>
      <c r="AB37" s="146"/>
      <c r="AC37" s="146"/>
      <c r="AD37" s="146"/>
      <c r="AE37" s="146"/>
      <c r="AF37" s="146"/>
      <c r="AG37" s="146" t="s">
        <v>214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2" x14ac:dyDescent="0.2">
      <c r="A38" s="153"/>
      <c r="B38" s="154"/>
      <c r="C38" s="247" t="s">
        <v>440</v>
      </c>
      <c r="D38" s="248"/>
      <c r="E38" s="248"/>
      <c r="F38" s="248"/>
      <c r="G38" s="248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221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3" x14ac:dyDescent="0.2">
      <c r="A39" s="153"/>
      <c r="B39" s="154"/>
      <c r="C39" s="251" t="s">
        <v>555</v>
      </c>
      <c r="D39" s="252"/>
      <c r="E39" s="252"/>
      <c r="F39" s="252"/>
      <c r="G39" s="252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221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3" x14ac:dyDescent="0.2">
      <c r="A40" s="153"/>
      <c r="B40" s="154"/>
      <c r="C40" s="251" t="s">
        <v>441</v>
      </c>
      <c r="D40" s="252"/>
      <c r="E40" s="252"/>
      <c r="F40" s="252"/>
      <c r="G40" s="252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221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3" x14ac:dyDescent="0.2">
      <c r="A41" s="153"/>
      <c r="B41" s="154"/>
      <c r="C41" s="184" t="s">
        <v>442</v>
      </c>
      <c r="D41" s="159"/>
      <c r="E41" s="160"/>
      <c r="F41" s="161"/>
      <c r="G41" s="161"/>
      <c r="H41" s="156"/>
      <c r="I41" s="156"/>
      <c r="J41" s="156"/>
      <c r="K41" s="156"/>
      <c r="L41" s="156"/>
      <c r="M41" s="156"/>
      <c r="N41" s="155"/>
      <c r="O41" s="155"/>
      <c r="P41" s="155"/>
      <c r="Q41" s="155"/>
      <c r="R41" s="156"/>
      <c r="S41" s="156"/>
      <c r="T41" s="156"/>
      <c r="U41" s="156"/>
      <c r="V41" s="156"/>
      <c r="W41" s="156"/>
      <c r="X41" s="156"/>
      <c r="Y41" s="156"/>
      <c r="Z41" s="146"/>
      <c r="AA41" s="146"/>
      <c r="AB41" s="146"/>
      <c r="AC41" s="146"/>
      <c r="AD41" s="146"/>
      <c r="AE41" s="146"/>
      <c r="AF41" s="146"/>
      <c r="AG41" s="146" t="s">
        <v>221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3" x14ac:dyDescent="0.2">
      <c r="A42" s="153"/>
      <c r="B42" s="154"/>
      <c r="C42" s="251" t="s">
        <v>443</v>
      </c>
      <c r="D42" s="252"/>
      <c r="E42" s="252"/>
      <c r="F42" s="252"/>
      <c r="G42" s="252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221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2" x14ac:dyDescent="0.2">
      <c r="A43" s="153"/>
      <c r="B43" s="154"/>
      <c r="C43" s="180" t="s">
        <v>417</v>
      </c>
      <c r="D43" s="157"/>
      <c r="E43" s="158">
        <v>18.8</v>
      </c>
      <c r="F43" s="156"/>
      <c r="G43" s="156"/>
      <c r="H43" s="156"/>
      <c r="I43" s="156"/>
      <c r="J43" s="156"/>
      <c r="K43" s="156"/>
      <c r="L43" s="156"/>
      <c r="M43" s="156"/>
      <c r="N43" s="155"/>
      <c r="O43" s="155"/>
      <c r="P43" s="155"/>
      <c r="Q43" s="155"/>
      <c r="R43" s="156"/>
      <c r="S43" s="156"/>
      <c r="T43" s="156"/>
      <c r="U43" s="156"/>
      <c r="V43" s="156"/>
      <c r="W43" s="156"/>
      <c r="X43" s="156"/>
      <c r="Y43" s="156"/>
      <c r="Z43" s="146"/>
      <c r="AA43" s="146"/>
      <c r="AB43" s="146"/>
      <c r="AC43" s="146"/>
      <c r="AD43" s="146"/>
      <c r="AE43" s="146"/>
      <c r="AF43" s="146"/>
      <c r="AG43" s="146" t="s">
        <v>215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70">
        <v>9</v>
      </c>
      <c r="B44" s="171" t="s">
        <v>444</v>
      </c>
      <c r="C44" s="179" t="s">
        <v>445</v>
      </c>
      <c r="D44" s="172" t="s">
        <v>208</v>
      </c>
      <c r="E44" s="173">
        <v>18.8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3">
        <v>0</v>
      </c>
      <c r="O44" s="173">
        <f>ROUND(E44*N44,2)</f>
        <v>0</v>
      </c>
      <c r="P44" s="173">
        <v>0</v>
      </c>
      <c r="Q44" s="173">
        <f>ROUND(E44*P44,2)</f>
        <v>0</v>
      </c>
      <c r="R44" s="175"/>
      <c r="S44" s="175" t="s">
        <v>242</v>
      </c>
      <c r="T44" s="176" t="s">
        <v>243</v>
      </c>
      <c r="U44" s="156">
        <v>0</v>
      </c>
      <c r="V44" s="156">
        <f>ROUND(E44*U44,2)</f>
        <v>0</v>
      </c>
      <c r="W44" s="156"/>
      <c r="X44" s="156" t="s">
        <v>212</v>
      </c>
      <c r="Y44" s="156" t="s">
        <v>213</v>
      </c>
      <c r="Z44" s="146"/>
      <c r="AA44" s="146"/>
      <c r="AB44" s="146"/>
      <c r="AC44" s="146"/>
      <c r="AD44" s="146"/>
      <c r="AE44" s="146"/>
      <c r="AF44" s="146"/>
      <c r="AG44" s="146" t="s">
        <v>214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2" x14ac:dyDescent="0.2">
      <c r="A45" s="153"/>
      <c r="B45" s="154"/>
      <c r="C45" s="247" t="s">
        <v>446</v>
      </c>
      <c r="D45" s="248"/>
      <c r="E45" s="248"/>
      <c r="F45" s="248"/>
      <c r="G45" s="248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221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3" x14ac:dyDescent="0.2">
      <c r="A46" s="153"/>
      <c r="B46" s="154"/>
      <c r="C46" s="251" t="s">
        <v>555</v>
      </c>
      <c r="D46" s="252"/>
      <c r="E46" s="252"/>
      <c r="F46" s="252"/>
      <c r="G46" s="252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221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3" x14ac:dyDescent="0.2">
      <c r="A47" s="153"/>
      <c r="B47" s="154"/>
      <c r="C47" s="251" t="s">
        <v>441</v>
      </c>
      <c r="D47" s="252"/>
      <c r="E47" s="252"/>
      <c r="F47" s="252"/>
      <c r="G47" s="252"/>
      <c r="H47" s="156"/>
      <c r="I47" s="156"/>
      <c r="J47" s="156"/>
      <c r="K47" s="156"/>
      <c r="L47" s="156"/>
      <c r="M47" s="156"/>
      <c r="N47" s="155"/>
      <c r="O47" s="155"/>
      <c r="P47" s="155"/>
      <c r="Q47" s="155"/>
      <c r="R47" s="156"/>
      <c r="S47" s="156"/>
      <c r="T47" s="156"/>
      <c r="U47" s="156"/>
      <c r="V47" s="156"/>
      <c r="W47" s="156"/>
      <c r="X47" s="156"/>
      <c r="Y47" s="156"/>
      <c r="Z47" s="146"/>
      <c r="AA47" s="146"/>
      <c r="AB47" s="146"/>
      <c r="AC47" s="146"/>
      <c r="AD47" s="146"/>
      <c r="AE47" s="146"/>
      <c r="AF47" s="146"/>
      <c r="AG47" s="146" t="s">
        <v>221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3" x14ac:dyDescent="0.2">
      <c r="A48" s="153"/>
      <c r="B48" s="154"/>
      <c r="C48" s="184" t="s">
        <v>442</v>
      </c>
      <c r="D48" s="159"/>
      <c r="E48" s="160"/>
      <c r="F48" s="161"/>
      <c r="G48" s="161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221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3" x14ac:dyDescent="0.2">
      <c r="A49" s="153"/>
      <c r="B49" s="154"/>
      <c r="C49" s="251" t="s">
        <v>443</v>
      </c>
      <c r="D49" s="252"/>
      <c r="E49" s="252"/>
      <c r="F49" s="252"/>
      <c r="G49" s="252"/>
      <c r="H49" s="156"/>
      <c r="I49" s="156"/>
      <c r="J49" s="156"/>
      <c r="K49" s="156"/>
      <c r="L49" s="156"/>
      <c r="M49" s="156"/>
      <c r="N49" s="155"/>
      <c r="O49" s="155"/>
      <c r="P49" s="155"/>
      <c r="Q49" s="155"/>
      <c r="R49" s="156"/>
      <c r="S49" s="156"/>
      <c r="T49" s="156"/>
      <c r="U49" s="156"/>
      <c r="V49" s="156"/>
      <c r="W49" s="156"/>
      <c r="X49" s="156"/>
      <c r="Y49" s="156"/>
      <c r="Z49" s="146"/>
      <c r="AA49" s="146"/>
      <c r="AB49" s="146"/>
      <c r="AC49" s="146"/>
      <c r="AD49" s="146"/>
      <c r="AE49" s="146"/>
      <c r="AF49" s="146"/>
      <c r="AG49" s="146" t="s">
        <v>221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2" x14ac:dyDescent="0.2">
      <c r="A50" s="153"/>
      <c r="B50" s="154"/>
      <c r="C50" s="180" t="s">
        <v>447</v>
      </c>
      <c r="D50" s="157"/>
      <c r="E50" s="158">
        <v>18.8</v>
      </c>
      <c r="F50" s="156"/>
      <c r="G50" s="156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56"/>
      <c r="Z50" s="146"/>
      <c r="AA50" s="146"/>
      <c r="AB50" s="146"/>
      <c r="AC50" s="146"/>
      <c r="AD50" s="146"/>
      <c r="AE50" s="146"/>
      <c r="AF50" s="146"/>
      <c r="AG50" s="146" t="s">
        <v>215</v>
      </c>
      <c r="AH50" s="146">
        <v>5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x14ac:dyDescent="0.2">
      <c r="A51" s="163" t="s">
        <v>204</v>
      </c>
      <c r="B51" s="164" t="s">
        <v>96</v>
      </c>
      <c r="C51" s="178" t="s">
        <v>97</v>
      </c>
      <c r="D51" s="165"/>
      <c r="E51" s="166"/>
      <c r="F51" s="167"/>
      <c r="G51" s="167">
        <f>SUMIF(AG52:AG55,"&lt;&gt;NOR",G52:G55)</f>
        <v>0</v>
      </c>
      <c r="H51" s="167"/>
      <c r="I51" s="167">
        <f>SUM(I52:I55)</f>
        <v>0</v>
      </c>
      <c r="J51" s="167"/>
      <c r="K51" s="167">
        <f>SUM(K52:K55)</f>
        <v>0</v>
      </c>
      <c r="L51" s="167"/>
      <c r="M51" s="167">
        <f>SUM(M52:M55)</f>
        <v>0</v>
      </c>
      <c r="N51" s="166"/>
      <c r="O51" s="166">
        <f>SUM(O52:O55)</f>
        <v>0.03</v>
      </c>
      <c r="P51" s="166"/>
      <c r="Q51" s="166">
        <f>SUM(Q52:Q55)</f>
        <v>0</v>
      </c>
      <c r="R51" s="167"/>
      <c r="S51" s="167"/>
      <c r="T51" s="168"/>
      <c r="U51" s="162"/>
      <c r="V51" s="162">
        <f>SUM(V52:V55)</f>
        <v>0.92</v>
      </c>
      <c r="W51" s="162"/>
      <c r="X51" s="162"/>
      <c r="Y51" s="162"/>
      <c r="AG51" t="s">
        <v>205</v>
      </c>
    </row>
    <row r="52" spans="1:60" ht="22.5" outlineLevel="1" x14ac:dyDescent="0.2">
      <c r="A52" s="170">
        <v>10</v>
      </c>
      <c r="B52" s="171" t="s">
        <v>448</v>
      </c>
      <c r="C52" s="179" t="s">
        <v>449</v>
      </c>
      <c r="D52" s="172" t="s">
        <v>208</v>
      </c>
      <c r="E52" s="173">
        <v>1.25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3">
        <v>2.53E-2</v>
      </c>
      <c r="O52" s="173">
        <f>ROUND(E52*N52,2)</f>
        <v>0.03</v>
      </c>
      <c r="P52" s="173">
        <v>0</v>
      </c>
      <c r="Q52" s="173">
        <f>ROUND(E52*P52,2)</f>
        <v>0</v>
      </c>
      <c r="R52" s="175" t="s">
        <v>420</v>
      </c>
      <c r="S52" s="175" t="s">
        <v>210</v>
      </c>
      <c r="T52" s="176" t="s">
        <v>211</v>
      </c>
      <c r="U52" s="156">
        <v>0.73599999999999999</v>
      </c>
      <c r="V52" s="156">
        <f>ROUND(E52*U52,2)</f>
        <v>0.92</v>
      </c>
      <c r="W52" s="156"/>
      <c r="X52" s="156" t="s">
        <v>212</v>
      </c>
      <c r="Y52" s="156" t="s">
        <v>213</v>
      </c>
      <c r="Z52" s="146"/>
      <c r="AA52" s="146"/>
      <c r="AB52" s="146"/>
      <c r="AC52" s="146"/>
      <c r="AD52" s="146"/>
      <c r="AE52" s="146"/>
      <c r="AF52" s="146"/>
      <c r="AG52" s="146" t="s">
        <v>214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2" x14ac:dyDescent="0.2">
      <c r="A53" s="153"/>
      <c r="B53" s="154"/>
      <c r="C53" s="247" t="s">
        <v>450</v>
      </c>
      <c r="D53" s="248"/>
      <c r="E53" s="248"/>
      <c r="F53" s="248"/>
      <c r="G53" s="248"/>
      <c r="H53" s="156"/>
      <c r="I53" s="156"/>
      <c r="J53" s="156"/>
      <c r="K53" s="156"/>
      <c r="L53" s="156"/>
      <c r="M53" s="156"/>
      <c r="N53" s="155"/>
      <c r="O53" s="155"/>
      <c r="P53" s="155"/>
      <c r="Q53" s="155"/>
      <c r="R53" s="156"/>
      <c r="S53" s="156"/>
      <c r="T53" s="156"/>
      <c r="U53" s="156"/>
      <c r="V53" s="156"/>
      <c r="W53" s="156"/>
      <c r="X53" s="156"/>
      <c r="Y53" s="156"/>
      <c r="Z53" s="146"/>
      <c r="AA53" s="146"/>
      <c r="AB53" s="146"/>
      <c r="AC53" s="146"/>
      <c r="AD53" s="146"/>
      <c r="AE53" s="146"/>
      <c r="AF53" s="146"/>
      <c r="AG53" s="146" t="s">
        <v>221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3" x14ac:dyDescent="0.2">
      <c r="A54" s="153"/>
      <c r="B54" s="154"/>
      <c r="C54" s="251" t="s">
        <v>451</v>
      </c>
      <c r="D54" s="252"/>
      <c r="E54" s="252"/>
      <c r="F54" s="252"/>
      <c r="G54" s="252"/>
      <c r="H54" s="156"/>
      <c r="I54" s="156"/>
      <c r="J54" s="156"/>
      <c r="K54" s="156"/>
      <c r="L54" s="156"/>
      <c r="M54" s="156"/>
      <c r="N54" s="155"/>
      <c r="O54" s="155"/>
      <c r="P54" s="155"/>
      <c r="Q54" s="155"/>
      <c r="R54" s="156"/>
      <c r="S54" s="156"/>
      <c r="T54" s="156"/>
      <c r="U54" s="156"/>
      <c r="V54" s="156"/>
      <c r="W54" s="156"/>
      <c r="X54" s="156"/>
      <c r="Y54" s="156"/>
      <c r="Z54" s="146"/>
      <c r="AA54" s="146"/>
      <c r="AB54" s="146"/>
      <c r="AC54" s="146"/>
      <c r="AD54" s="146"/>
      <c r="AE54" s="146"/>
      <c r="AF54" s="146"/>
      <c r="AG54" s="146" t="s">
        <v>221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2" x14ac:dyDescent="0.2">
      <c r="A55" s="153"/>
      <c r="B55" s="154"/>
      <c r="C55" s="180" t="s">
        <v>431</v>
      </c>
      <c r="D55" s="157"/>
      <c r="E55" s="158">
        <v>1.25</v>
      </c>
      <c r="F55" s="156"/>
      <c r="G55" s="156"/>
      <c r="H55" s="156"/>
      <c r="I55" s="156"/>
      <c r="J55" s="156"/>
      <c r="K55" s="156"/>
      <c r="L55" s="156"/>
      <c r="M55" s="156"/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56"/>
      <c r="Z55" s="146"/>
      <c r="AA55" s="146"/>
      <c r="AB55" s="146"/>
      <c r="AC55" s="146"/>
      <c r="AD55" s="146"/>
      <c r="AE55" s="146"/>
      <c r="AF55" s="146"/>
      <c r="AG55" s="146" t="s">
        <v>215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x14ac:dyDescent="0.2">
      <c r="A56" s="163" t="s">
        <v>204</v>
      </c>
      <c r="B56" s="164" t="s">
        <v>98</v>
      </c>
      <c r="C56" s="178" t="s">
        <v>99</v>
      </c>
      <c r="D56" s="165"/>
      <c r="E56" s="166"/>
      <c r="F56" s="167"/>
      <c r="G56" s="167">
        <f>SUMIF(AG57:AG66,"&lt;&gt;NOR",G57:G66)</f>
        <v>0</v>
      </c>
      <c r="H56" s="167"/>
      <c r="I56" s="167">
        <f>SUM(I57:I66)</f>
        <v>0</v>
      </c>
      <c r="J56" s="167"/>
      <c r="K56" s="167">
        <f>SUM(K57:K66)</f>
        <v>0</v>
      </c>
      <c r="L56" s="167"/>
      <c r="M56" s="167">
        <f>SUM(M57:M66)</f>
        <v>0</v>
      </c>
      <c r="N56" s="166"/>
      <c r="O56" s="166">
        <f>SUM(O57:O66)</f>
        <v>0.1</v>
      </c>
      <c r="P56" s="166"/>
      <c r="Q56" s="166">
        <f>SUM(Q57:Q66)</f>
        <v>0</v>
      </c>
      <c r="R56" s="167"/>
      <c r="S56" s="167"/>
      <c r="T56" s="168"/>
      <c r="U56" s="162"/>
      <c r="V56" s="162">
        <f>SUM(V57:V66)</f>
        <v>6.45</v>
      </c>
      <c r="W56" s="162"/>
      <c r="X56" s="162"/>
      <c r="Y56" s="162"/>
      <c r="AG56" t="s">
        <v>205</v>
      </c>
    </row>
    <row r="57" spans="1:60" ht="22.5" outlineLevel="1" x14ac:dyDescent="0.2">
      <c r="A57" s="170">
        <v>11</v>
      </c>
      <c r="B57" s="171" t="s">
        <v>452</v>
      </c>
      <c r="C57" s="179" t="s">
        <v>453</v>
      </c>
      <c r="D57" s="172" t="s">
        <v>208</v>
      </c>
      <c r="E57" s="173">
        <v>18.8</v>
      </c>
      <c r="F57" s="174"/>
      <c r="G57" s="175">
        <f>ROUND(E57*F57,2)</f>
        <v>0</v>
      </c>
      <c r="H57" s="174"/>
      <c r="I57" s="175">
        <f>ROUND(E57*H57,2)</f>
        <v>0</v>
      </c>
      <c r="J57" s="174"/>
      <c r="K57" s="175">
        <f>ROUND(E57*J57,2)</f>
        <v>0</v>
      </c>
      <c r="L57" s="175">
        <v>21</v>
      </c>
      <c r="M57" s="175">
        <f>G57*(1+L57/100)</f>
        <v>0</v>
      </c>
      <c r="N57" s="173">
        <v>5.5700000000000003E-3</v>
      </c>
      <c r="O57" s="173">
        <f>ROUND(E57*N57,2)</f>
        <v>0.1</v>
      </c>
      <c r="P57" s="173">
        <v>0</v>
      </c>
      <c r="Q57" s="173">
        <f>ROUND(E57*P57,2)</f>
        <v>0</v>
      </c>
      <c r="R57" s="175" t="s">
        <v>420</v>
      </c>
      <c r="S57" s="175" t="s">
        <v>210</v>
      </c>
      <c r="T57" s="176" t="s">
        <v>211</v>
      </c>
      <c r="U57" s="156">
        <v>0.34300000000000003</v>
      </c>
      <c r="V57" s="156">
        <f>ROUND(E57*U57,2)</f>
        <v>6.45</v>
      </c>
      <c r="W57" s="156"/>
      <c r="X57" s="156" t="s">
        <v>212</v>
      </c>
      <c r="Y57" s="156" t="s">
        <v>213</v>
      </c>
      <c r="Z57" s="146"/>
      <c r="AA57" s="146"/>
      <c r="AB57" s="146"/>
      <c r="AC57" s="146"/>
      <c r="AD57" s="146"/>
      <c r="AE57" s="146"/>
      <c r="AF57" s="146"/>
      <c r="AG57" s="146" t="s">
        <v>454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2" x14ac:dyDescent="0.2">
      <c r="A58" s="153"/>
      <c r="B58" s="154"/>
      <c r="C58" s="249" t="s">
        <v>455</v>
      </c>
      <c r="D58" s="250"/>
      <c r="E58" s="250"/>
      <c r="F58" s="250"/>
      <c r="G58" s="250"/>
      <c r="H58" s="156"/>
      <c r="I58" s="156"/>
      <c r="J58" s="156"/>
      <c r="K58" s="156"/>
      <c r="L58" s="156"/>
      <c r="M58" s="156"/>
      <c r="N58" s="155"/>
      <c r="O58" s="155"/>
      <c r="P58" s="155"/>
      <c r="Q58" s="155"/>
      <c r="R58" s="156"/>
      <c r="S58" s="156"/>
      <c r="T58" s="156"/>
      <c r="U58" s="156"/>
      <c r="V58" s="156"/>
      <c r="W58" s="156"/>
      <c r="X58" s="156"/>
      <c r="Y58" s="156"/>
      <c r="Z58" s="146"/>
      <c r="AA58" s="146"/>
      <c r="AB58" s="146"/>
      <c r="AC58" s="146"/>
      <c r="AD58" s="146"/>
      <c r="AE58" s="146"/>
      <c r="AF58" s="146"/>
      <c r="AG58" s="146" t="s">
        <v>278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2" x14ac:dyDescent="0.2">
      <c r="A59" s="153"/>
      <c r="B59" s="154"/>
      <c r="C59" s="251" t="s">
        <v>456</v>
      </c>
      <c r="D59" s="252"/>
      <c r="E59" s="252"/>
      <c r="F59" s="252"/>
      <c r="G59" s="252"/>
      <c r="H59" s="156"/>
      <c r="I59" s="156"/>
      <c r="J59" s="156"/>
      <c r="K59" s="156"/>
      <c r="L59" s="156"/>
      <c r="M59" s="156"/>
      <c r="N59" s="155"/>
      <c r="O59" s="155"/>
      <c r="P59" s="155"/>
      <c r="Q59" s="155"/>
      <c r="R59" s="156"/>
      <c r="S59" s="156"/>
      <c r="T59" s="156"/>
      <c r="U59" s="156"/>
      <c r="V59" s="156"/>
      <c r="W59" s="156"/>
      <c r="X59" s="156"/>
      <c r="Y59" s="156"/>
      <c r="Z59" s="146"/>
      <c r="AA59" s="146"/>
      <c r="AB59" s="146"/>
      <c r="AC59" s="146"/>
      <c r="AD59" s="146"/>
      <c r="AE59" s="146"/>
      <c r="AF59" s="146"/>
      <c r="AG59" s="146" t="s">
        <v>221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3" x14ac:dyDescent="0.2">
      <c r="A60" s="153"/>
      <c r="B60" s="154"/>
      <c r="C60" s="184" t="s">
        <v>442</v>
      </c>
      <c r="D60" s="159"/>
      <c r="E60" s="160"/>
      <c r="F60" s="161"/>
      <c r="G60" s="161"/>
      <c r="H60" s="156"/>
      <c r="I60" s="156"/>
      <c r="J60" s="156"/>
      <c r="K60" s="156"/>
      <c r="L60" s="156"/>
      <c r="M60" s="156"/>
      <c r="N60" s="155"/>
      <c r="O60" s="155"/>
      <c r="P60" s="155"/>
      <c r="Q60" s="155"/>
      <c r="R60" s="156"/>
      <c r="S60" s="156"/>
      <c r="T60" s="156"/>
      <c r="U60" s="156"/>
      <c r="V60" s="156"/>
      <c r="W60" s="156"/>
      <c r="X60" s="156"/>
      <c r="Y60" s="156"/>
      <c r="Z60" s="146"/>
      <c r="AA60" s="146"/>
      <c r="AB60" s="146"/>
      <c r="AC60" s="146"/>
      <c r="AD60" s="146"/>
      <c r="AE60" s="146"/>
      <c r="AF60" s="146"/>
      <c r="AG60" s="146" t="s">
        <v>221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3" x14ac:dyDescent="0.2">
      <c r="A61" s="153"/>
      <c r="B61" s="154"/>
      <c r="C61" s="251" t="s">
        <v>440</v>
      </c>
      <c r="D61" s="252"/>
      <c r="E61" s="252"/>
      <c r="F61" s="252"/>
      <c r="G61" s="252"/>
      <c r="H61" s="156"/>
      <c r="I61" s="156"/>
      <c r="J61" s="156"/>
      <c r="K61" s="156"/>
      <c r="L61" s="156"/>
      <c r="M61" s="156"/>
      <c r="N61" s="155"/>
      <c r="O61" s="155"/>
      <c r="P61" s="155"/>
      <c r="Q61" s="155"/>
      <c r="R61" s="156"/>
      <c r="S61" s="156"/>
      <c r="T61" s="156"/>
      <c r="U61" s="156"/>
      <c r="V61" s="156"/>
      <c r="W61" s="156"/>
      <c r="X61" s="156"/>
      <c r="Y61" s="156"/>
      <c r="Z61" s="146"/>
      <c r="AA61" s="146"/>
      <c r="AB61" s="146"/>
      <c r="AC61" s="146"/>
      <c r="AD61" s="146"/>
      <c r="AE61" s="146"/>
      <c r="AF61" s="146"/>
      <c r="AG61" s="146" t="s">
        <v>221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3" x14ac:dyDescent="0.2">
      <c r="A62" s="153"/>
      <c r="B62" s="154"/>
      <c r="C62" s="251" t="s">
        <v>555</v>
      </c>
      <c r="D62" s="252"/>
      <c r="E62" s="252"/>
      <c r="F62" s="252"/>
      <c r="G62" s="252"/>
      <c r="H62" s="156"/>
      <c r="I62" s="156"/>
      <c r="J62" s="156"/>
      <c r="K62" s="156"/>
      <c r="L62" s="156"/>
      <c r="M62" s="156"/>
      <c r="N62" s="155"/>
      <c r="O62" s="155"/>
      <c r="P62" s="155"/>
      <c r="Q62" s="155"/>
      <c r="R62" s="156"/>
      <c r="S62" s="156"/>
      <c r="T62" s="156"/>
      <c r="U62" s="156"/>
      <c r="V62" s="156"/>
      <c r="W62" s="156"/>
      <c r="X62" s="156"/>
      <c r="Y62" s="156"/>
      <c r="Z62" s="146"/>
      <c r="AA62" s="146"/>
      <c r="AB62" s="146"/>
      <c r="AC62" s="146"/>
      <c r="AD62" s="146"/>
      <c r="AE62" s="146"/>
      <c r="AF62" s="146"/>
      <c r="AG62" s="146" t="s">
        <v>221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3" x14ac:dyDescent="0.2">
      <c r="A63" s="153"/>
      <c r="B63" s="154"/>
      <c r="C63" s="251" t="s">
        <v>441</v>
      </c>
      <c r="D63" s="252"/>
      <c r="E63" s="252"/>
      <c r="F63" s="252"/>
      <c r="G63" s="252"/>
      <c r="H63" s="156"/>
      <c r="I63" s="156"/>
      <c r="J63" s="156"/>
      <c r="K63" s="156"/>
      <c r="L63" s="156"/>
      <c r="M63" s="156"/>
      <c r="N63" s="155"/>
      <c r="O63" s="155"/>
      <c r="P63" s="155"/>
      <c r="Q63" s="155"/>
      <c r="R63" s="156"/>
      <c r="S63" s="156"/>
      <c r="T63" s="156"/>
      <c r="U63" s="156"/>
      <c r="V63" s="156"/>
      <c r="W63" s="156"/>
      <c r="X63" s="156"/>
      <c r="Y63" s="156"/>
      <c r="Z63" s="146"/>
      <c r="AA63" s="146"/>
      <c r="AB63" s="146"/>
      <c r="AC63" s="146"/>
      <c r="AD63" s="146"/>
      <c r="AE63" s="146"/>
      <c r="AF63" s="146"/>
      <c r="AG63" s="146" t="s">
        <v>221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3" x14ac:dyDescent="0.2">
      <c r="A64" s="153"/>
      <c r="B64" s="154"/>
      <c r="C64" s="184" t="s">
        <v>442</v>
      </c>
      <c r="D64" s="159"/>
      <c r="E64" s="160"/>
      <c r="F64" s="161"/>
      <c r="G64" s="161"/>
      <c r="H64" s="156"/>
      <c r="I64" s="156"/>
      <c r="J64" s="156"/>
      <c r="K64" s="156"/>
      <c r="L64" s="156"/>
      <c r="M64" s="156"/>
      <c r="N64" s="155"/>
      <c r="O64" s="155"/>
      <c r="P64" s="155"/>
      <c r="Q64" s="155"/>
      <c r="R64" s="156"/>
      <c r="S64" s="156"/>
      <c r="T64" s="156"/>
      <c r="U64" s="156"/>
      <c r="V64" s="156"/>
      <c r="W64" s="156"/>
      <c r="X64" s="156"/>
      <c r="Y64" s="156"/>
      <c r="Z64" s="146"/>
      <c r="AA64" s="146"/>
      <c r="AB64" s="146"/>
      <c r="AC64" s="146"/>
      <c r="AD64" s="146"/>
      <c r="AE64" s="146"/>
      <c r="AF64" s="146"/>
      <c r="AG64" s="146" t="s">
        <v>221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3" x14ac:dyDescent="0.2">
      <c r="A65" s="153"/>
      <c r="B65" s="154"/>
      <c r="C65" s="251" t="s">
        <v>443</v>
      </c>
      <c r="D65" s="252"/>
      <c r="E65" s="252"/>
      <c r="F65" s="252"/>
      <c r="G65" s="252"/>
      <c r="H65" s="156"/>
      <c r="I65" s="156"/>
      <c r="J65" s="156"/>
      <c r="K65" s="156"/>
      <c r="L65" s="156"/>
      <c r="M65" s="156"/>
      <c r="N65" s="155"/>
      <c r="O65" s="155"/>
      <c r="P65" s="155"/>
      <c r="Q65" s="155"/>
      <c r="R65" s="156"/>
      <c r="S65" s="156"/>
      <c r="T65" s="156"/>
      <c r="U65" s="156"/>
      <c r="V65" s="156"/>
      <c r="W65" s="156"/>
      <c r="X65" s="156"/>
      <c r="Y65" s="156"/>
      <c r="Z65" s="146"/>
      <c r="AA65" s="146"/>
      <c r="AB65" s="146"/>
      <c r="AC65" s="146"/>
      <c r="AD65" s="146"/>
      <c r="AE65" s="146"/>
      <c r="AF65" s="146"/>
      <c r="AG65" s="146" t="s">
        <v>221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2" x14ac:dyDescent="0.2">
      <c r="A66" s="153"/>
      <c r="B66" s="154"/>
      <c r="C66" s="180" t="s">
        <v>457</v>
      </c>
      <c r="D66" s="157"/>
      <c r="E66" s="158">
        <v>18.8</v>
      </c>
      <c r="F66" s="156"/>
      <c r="G66" s="156"/>
      <c r="H66" s="156"/>
      <c r="I66" s="156"/>
      <c r="J66" s="156"/>
      <c r="K66" s="156"/>
      <c r="L66" s="156"/>
      <c r="M66" s="156"/>
      <c r="N66" s="155"/>
      <c r="O66" s="155"/>
      <c r="P66" s="155"/>
      <c r="Q66" s="155"/>
      <c r="R66" s="156"/>
      <c r="S66" s="156"/>
      <c r="T66" s="156"/>
      <c r="U66" s="156"/>
      <c r="V66" s="156"/>
      <c r="W66" s="156"/>
      <c r="X66" s="156"/>
      <c r="Y66" s="156"/>
      <c r="Z66" s="146"/>
      <c r="AA66" s="146"/>
      <c r="AB66" s="146"/>
      <c r="AC66" s="146"/>
      <c r="AD66" s="146"/>
      <c r="AE66" s="146"/>
      <c r="AF66" s="146"/>
      <c r="AG66" s="146" t="s">
        <v>215</v>
      </c>
      <c r="AH66" s="146">
        <v>5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x14ac:dyDescent="0.2">
      <c r="A67" s="163" t="s">
        <v>204</v>
      </c>
      <c r="B67" s="164" t="s">
        <v>100</v>
      </c>
      <c r="C67" s="178" t="s">
        <v>101</v>
      </c>
      <c r="D67" s="165"/>
      <c r="E67" s="166"/>
      <c r="F67" s="167"/>
      <c r="G67" s="167">
        <f>SUMIF(AG68:AG69,"&lt;&gt;NOR",G68:G69)</f>
        <v>0</v>
      </c>
      <c r="H67" s="167"/>
      <c r="I67" s="167">
        <f>SUM(I68:I69)</f>
        <v>0</v>
      </c>
      <c r="J67" s="167"/>
      <c r="K67" s="167">
        <f>SUM(K68:K69)</f>
        <v>0</v>
      </c>
      <c r="L67" s="167"/>
      <c r="M67" s="167">
        <f>SUM(M68:M69)</f>
        <v>0</v>
      </c>
      <c r="N67" s="166"/>
      <c r="O67" s="166">
        <f>SUM(O68:O69)</f>
        <v>0.03</v>
      </c>
      <c r="P67" s="166"/>
      <c r="Q67" s="166">
        <f>SUM(Q68:Q69)</f>
        <v>0</v>
      </c>
      <c r="R67" s="167"/>
      <c r="S67" s="167"/>
      <c r="T67" s="168"/>
      <c r="U67" s="162"/>
      <c r="V67" s="162">
        <f>SUM(V68:V69)</f>
        <v>1.86</v>
      </c>
      <c r="W67" s="162"/>
      <c r="X67" s="162"/>
      <c r="Y67" s="162"/>
      <c r="AG67" t="s">
        <v>205</v>
      </c>
    </row>
    <row r="68" spans="1:60" ht="33.75" outlineLevel="1" x14ac:dyDescent="0.2">
      <c r="A68" s="170">
        <v>12</v>
      </c>
      <c r="B68" s="171" t="s">
        <v>458</v>
      </c>
      <c r="C68" s="179" t="s">
        <v>459</v>
      </c>
      <c r="D68" s="172" t="s">
        <v>238</v>
      </c>
      <c r="E68" s="173">
        <v>1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3">
        <v>3.2070000000000001E-2</v>
      </c>
      <c r="O68" s="173">
        <f>ROUND(E68*N68,2)</f>
        <v>0.03</v>
      </c>
      <c r="P68" s="173">
        <v>0</v>
      </c>
      <c r="Q68" s="173">
        <f>ROUND(E68*P68,2)</f>
        <v>0</v>
      </c>
      <c r="R68" s="175" t="s">
        <v>420</v>
      </c>
      <c r="S68" s="175" t="s">
        <v>210</v>
      </c>
      <c r="T68" s="176" t="s">
        <v>211</v>
      </c>
      <c r="U68" s="156">
        <v>1.86</v>
      </c>
      <c r="V68" s="156">
        <f>ROUND(E68*U68,2)</f>
        <v>1.86</v>
      </c>
      <c r="W68" s="156"/>
      <c r="X68" s="156" t="s">
        <v>212</v>
      </c>
      <c r="Y68" s="156" t="s">
        <v>213</v>
      </c>
      <c r="Z68" s="146"/>
      <c r="AA68" s="146"/>
      <c r="AB68" s="146"/>
      <c r="AC68" s="146"/>
      <c r="AD68" s="146"/>
      <c r="AE68" s="146"/>
      <c r="AF68" s="146"/>
      <c r="AG68" s="146" t="s">
        <v>214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2" x14ac:dyDescent="0.2">
      <c r="A69" s="153"/>
      <c r="B69" s="154"/>
      <c r="C69" s="180" t="s">
        <v>84</v>
      </c>
      <c r="D69" s="157"/>
      <c r="E69" s="158">
        <v>1</v>
      </c>
      <c r="F69" s="156"/>
      <c r="G69" s="156"/>
      <c r="H69" s="156"/>
      <c r="I69" s="156"/>
      <c r="J69" s="156"/>
      <c r="K69" s="156"/>
      <c r="L69" s="156"/>
      <c r="M69" s="156"/>
      <c r="N69" s="155"/>
      <c r="O69" s="155"/>
      <c r="P69" s="155"/>
      <c r="Q69" s="155"/>
      <c r="R69" s="156"/>
      <c r="S69" s="156"/>
      <c r="T69" s="156"/>
      <c r="U69" s="156"/>
      <c r="V69" s="156"/>
      <c r="W69" s="156"/>
      <c r="X69" s="156"/>
      <c r="Y69" s="156"/>
      <c r="Z69" s="146"/>
      <c r="AA69" s="146"/>
      <c r="AB69" s="146"/>
      <c r="AC69" s="146"/>
      <c r="AD69" s="146"/>
      <c r="AE69" s="146"/>
      <c r="AF69" s="146"/>
      <c r="AG69" s="146" t="s">
        <v>215</v>
      </c>
      <c r="AH69" s="146">
        <v>0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x14ac:dyDescent="0.2">
      <c r="A70" s="163" t="s">
        <v>204</v>
      </c>
      <c r="B70" s="164" t="s">
        <v>108</v>
      </c>
      <c r="C70" s="178" t="s">
        <v>109</v>
      </c>
      <c r="D70" s="165"/>
      <c r="E70" s="166"/>
      <c r="F70" s="167"/>
      <c r="G70" s="167">
        <f>SUMIF(AG71:AG73,"&lt;&gt;NOR",G71:G73)</f>
        <v>0</v>
      </c>
      <c r="H70" s="167"/>
      <c r="I70" s="167">
        <f>SUM(I71:I73)</f>
        <v>0</v>
      </c>
      <c r="J70" s="167"/>
      <c r="K70" s="167">
        <f>SUM(K71:K73)</f>
        <v>0</v>
      </c>
      <c r="L70" s="167"/>
      <c r="M70" s="167">
        <f>SUM(M71:M73)</f>
        <v>0</v>
      </c>
      <c r="N70" s="166"/>
      <c r="O70" s="166">
        <f>SUM(O71:O73)</f>
        <v>0.06</v>
      </c>
      <c r="P70" s="166"/>
      <c r="Q70" s="166">
        <f>SUM(Q71:Q73)</f>
        <v>0</v>
      </c>
      <c r="R70" s="167"/>
      <c r="S70" s="167"/>
      <c r="T70" s="168"/>
      <c r="U70" s="162"/>
      <c r="V70" s="162">
        <f>SUM(V71:V73)</f>
        <v>2.6</v>
      </c>
      <c r="W70" s="162"/>
      <c r="X70" s="162"/>
      <c r="Y70" s="162"/>
      <c r="AG70" t="s">
        <v>205</v>
      </c>
    </row>
    <row r="71" spans="1:60" outlineLevel="1" x14ac:dyDescent="0.2">
      <c r="A71" s="170">
        <v>13</v>
      </c>
      <c r="B71" s="171" t="s">
        <v>206</v>
      </c>
      <c r="C71" s="179" t="s">
        <v>207</v>
      </c>
      <c r="D71" s="172" t="s">
        <v>208</v>
      </c>
      <c r="E71" s="173">
        <v>10</v>
      </c>
      <c r="F71" s="174"/>
      <c r="G71" s="175">
        <f>ROUND(E71*F71,2)</f>
        <v>0</v>
      </c>
      <c r="H71" s="174"/>
      <c r="I71" s="175">
        <f>ROUND(E71*H71,2)</f>
        <v>0</v>
      </c>
      <c r="J71" s="174"/>
      <c r="K71" s="175">
        <f>ROUND(E71*J71,2)</f>
        <v>0</v>
      </c>
      <c r="L71" s="175">
        <v>21</v>
      </c>
      <c r="M71" s="175">
        <f>G71*(1+L71/100)</f>
        <v>0</v>
      </c>
      <c r="N71" s="173">
        <v>5.9199999999999999E-3</v>
      </c>
      <c r="O71" s="173">
        <f>ROUND(E71*N71,2)</f>
        <v>0.06</v>
      </c>
      <c r="P71" s="173">
        <v>0</v>
      </c>
      <c r="Q71" s="173">
        <f>ROUND(E71*P71,2)</f>
        <v>0</v>
      </c>
      <c r="R71" s="175" t="s">
        <v>209</v>
      </c>
      <c r="S71" s="175" t="s">
        <v>210</v>
      </c>
      <c r="T71" s="176" t="s">
        <v>211</v>
      </c>
      <c r="U71" s="156">
        <v>0.26</v>
      </c>
      <c r="V71" s="156">
        <f>ROUND(E71*U71,2)</f>
        <v>2.6</v>
      </c>
      <c r="W71" s="156"/>
      <c r="X71" s="156" t="s">
        <v>212</v>
      </c>
      <c r="Y71" s="156" t="s">
        <v>213</v>
      </c>
      <c r="Z71" s="146"/>
      <c r="AA71" s="146"/>
      <c r="AB71" s="146"/>
      <c r="AC71" s="146"/>
      <c r="AD71" s="146"/>
      <c r="AE71" s="146"/>
      <c r="AF71" s="146"/>
      <c r="AG71" s="146" t="s">
        <v>214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2" x14ac:dyDescent="0.2">
      <c r="A72" s="153"/>
      <c r="B72" s="154"/>
      <c r="C72" s="247" t="s">
        <v>460</v>
      </c>
      <c r="D72" s="248"/>
      <c r="E72" s="248"/>
      <c r="F72" s="248"/>
      <c r="G72" s="248"/>
      <c r="H72" s="156"/>
      <c r="I72" s="156"/>
      <c r="J72" s="156"/>
      <c r="K72" s="156"/>
      <c r="L72" s="156"/>
      <c r="M72" s="156"/>
      <c r="N72" s="155"/>
      <c r="O72" s="155"/>
      <c r="P72" s="155"/>
      <c r="Q72" s="155"/>
      <c r="R72" s="156"/>
      <c r="S72" s="156"/>
      <c r="T72" s="156"/>
      <c r="U72" s="156"/>
      <c r="V72" s="156"/>
      <c r="W72" s="156"/>
      <c r="X72" s="156"/>
      <c r="Y72" s="156"/>
      <c r="Z72" s="146"/>
      <c r="AA72" s="146"/>
      <c r="AB72" s="146"/>
      <c r="AC72" s="146"/>
      <c r="AD72" s="146"/>
      <c r="AE72" s="146"/>
      <c r="AF72" s="146"/>
      <c r="AG72" s="146" t="s">
        <v>221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2" x14ac:dyDescent="0.2">
      <c r="A73" s="153"/>
      <c r="B73" s="154"/>
      <c r="C73" s="180" t="s">
        <v>461</v>
      </c>
      <c r="D73" s="157"/>
      <c r="E73" s="158">
        <v>10</v>
      </c>
      <c r="F73" s="156"/>
      <c r="G73" s="156"/>
      <c r="H73" s="156"/>
      <c r="I73" s="156"/>
      <c r="J73" s="156"/>
      <c r="K73" s="156"/>
      <c r="L73" s="156"/>
      <c r="M73" s="156"/>
      <c r="N73" s="155"/>
      <c r="O73" s="155"/>
      <c r="P73" s="155"/>
      <c r="Q73" s="155"/>
      <c r="R73" s="156"/>
      <c r="S73" s="156"/>
      <c r="T73" s="156"/>
      <c r="U73" s="156"/>
      <c r="V73" s="156"/>
      <c r="W73" s="156"/>
      <c r="X73" s="156"/>
      <c r="Y73" s="156"/>
      <c r="Z73" s="146"/>
      <c r="AA73" s="146"/>
      <c r="AB73" s="146"/>
      <c r="AC73" s="146"/>
      <c r="AD73" s="146"/>
      <c r="AE73" s="146"/>
      <c r="AF73" s="146"/>
      <c r="AG73" s="146" t="s">
        <v>215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x14ac:dyDescent="0.2">
      <c r="A74" s="163" t="s">
        <v>204</v>
      </c>
      <c r="B74" s="164" t="s">
        <v>110</v>
      </c>
      <c r="C74" s="178" t="s">
        <v>111</v>
      </c>
      <c r="D74" s="165"/>
      <c r="E74" s="166"/>
      <c r="F74" s="167"/>
      <c r="G74" s="167">
        <f>SUMIF(AG75:AG77,"&lt;&gt;NOR",G75:G77)</f>
        <v>0</v>
      </c>
      <c r="H74" s="167"/>
      <c r="I74" s="167">
        <f>SUM(I75:I77)</f>
        <v>0</v>
      </c>
      <c r="J74" s="167"/>
      <c r="K74" s="167">
        <f>SUM(K75:K77)</f>
        <v>0</v>
      </c>
      <c r="L74" s="167"/>
      <c r="M74" s="167">
        <f>SUM(M75:M77)</f>
        <v>0</v>
      </c>
      <c r="N74" s="166"/>
      <c r="O74" s="166">
        <f>SUM(O75:O77)</f>
        <v>0</v>
      </c>
      <c r="P74" s="166"/>
      <c r="Q74" s="166">
        <f>SUM(Q75:Q77)</f>
        <v>0</v>
      </c>
      <c r="R74" s="167"/>
      <c r="S74" s="167"/>
      <c r="T74" s="168"/>
      <c r="U74" s="162"/>
      <c r="V74" s="162">
        <f>SUM(V75:V77)</f>
        <v>4.9400000000000004</v>
      </c>
      <c r="W74" s="162"/>
      <c r="X74" s="162"/>
      <c r="Y74" s="162"/>
      <c r="AG74" t="s">
        <v>205</v>
      </c>
    </row>
    <row r="75" spans="1:60" ht="67.5" outlineLevel="1" x14ac:dyDescent="0.2">
      <c r="A75" s="170">
        <v>14</v>
      </c>
      <c r="B75" s="171" t="s">
        <v>462</v>
      </c>
      <c r="C75" s="179" t="s">
        <v>463</v>
      </c>
      <c r="D75" s="172" t="s">
        <v>208</v>
      </c>
      <c r="E75" s="173">
        <v>18.8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5">
        <f>G75*(1+L75/100)</f>
        <v>0</v>
      </c>
      <c r="N75" s="173">
        <v>0</v>
      </c>
      <c r="O75" s="173">
        <f>ROUND(E75*N75,2)</f>
        <v>0</v>
      </c>
      <c r="P75" s="173">
        <v>0</v>
      </c>
      <c r="Q75" s="173">
        <f>ROUND(E75*P75,2)</f>
        <v>0</v>
      </c>
      <c r="R75" s="175" t="s">
        <v>420</v>
      </c>
      <c r="S75" s="175" t="s">
        <v>210</v>
      </c>
      <c r="T75" s="176" t="s">
        <v>211</v>
      </c>
      <c r="U75" s="156">
        <v>0.26300000000000001</v>
      </c>
      <c r="V75" s="156">
        <f>ROUND(E75*U75,2)</f>
        <v>4.9400000000000004</v>
      </c>
      <c r="W75" s="156"/>
      <c r="X75" s="156" t="s">
        <v>212</v>
      </c>
      <c r="Y75" s="156" t="s">
        <v>213</v>
      </c>
      <c r="Z75" s="146"/>
      <c r="AA75" s="146"/>
      <c r="AB75" s="146"/>
      <c r="AC75" s="146"/>
      <c r="AD75" s="146"/>
      <c r="AE75" s="146"/>
      <c r="AF75" s="146"/>
      <c r="AG75" s="146" t="s">
        <v>454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2" x14ac:dyDescent="0.2">
      <c r="A76" s="153"/>
      <c r="B76" s="154"/>
      <c r="C76" s="247" t="s">
        <v>464</v>
      </c>
      <c r="D76" s="248"/>
      <c r="E76" s="248"/>
      <c r="F76" s="248"/>
      <c r="G76" s="248"/>
      <c r="H76" s="156"/>
      <c r="I76" s="156"/>
      <c r="J76" s="156"/>
      <c r="K76" s="156"/>
      <c r="L76" s="156"/>
      <c r="M76" s="156"/>
      <c r="N76" s="155"/>
      <c r="O76" s="155"/>
      <c r="P76" s="155"/>
      <c r="Q76" s="155"/>
      <c r="R76" s="156"/>
      <c r="S76" s="156"/>
      <c r="T76" s="156"/>
      <c r="U76" s="156"/>
      <c r="V76" s="156"/>
      <c r="W76" s="156"/>
      <c r="X76" s="156"/>
      <c r="Y76" s="156"/>
      <c r="Z76" s="146"/>
      <c r="AA76" s="146"/>
      <c r="AB76" s="146"/>
      <c r="AC76" s="146"/>
      <c r="AD76" s="146"/>
      <c r="AE76" s="146"/>
      <c r="AF76" s="146"/>
      <c r="AG76" s="146" t="s">
        <v>221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2" x14ac:dyDescent="0.2">
      <c r="A77" s="153"/>
      <c r="B77" s="154"/>
      <c r="C77" s="180" t="s">
        <v>417</v>
      </c>
      <c r="D77" s="157"/>
      <c r="E77" s="158">
        <v>18.8</v>
      </c>
      <c r="F77" s="156"/>
      <c r="G77" s="156"/>
      <c r="H77" s="156"/>
      <c r="I77" s="156"/>
      <c r="J77" s="156"/>
      <c r="K77" s="156"/>
      <c r="L77" s="156"/>
      <c r="M77" s="156"/>
      <c r="N77" s="155"/>
      <c r="O77" s="155"/>
      <c r="P77" s="155"/>
      <c r="Q77" s="155"/>
      <c r="R77" s="156"/>
      <c r="S77" s="156"/>
      <c r="T77" s="156"/>
      <c r="U77" s="156"/>
      <c r="V77" s="156"/>
      <c r="W77" s="156"/>
      <c r="X77" s="156"/>
      <c r="Y77" s="156"/>
      <c r="Z77" s="146"/>
      <c r="AA77" s="146"/>
      <c r="AB77" s="146"/>
      <c r="AC77" s="146"/>
      <c r="AD77" s="146"/>
      <c r="AE77" s="146"/>
      <c r="AF77" s="146"/>
      <c r="AG77" s="146" t="s">
        <v>215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x14ac:dyDescent="0.2">
      <c r="A78" s="163" t="s">
        <v>204</v>
      </c>
      <c r="B78" s="164" t="s">
        <v>112</v>
      </c>
      <c r="C78" s="178" t="s">
        <v>113</v>
      </c>
      <c r="D78" s="165"/>
      <c r="E78" s="166"/>
      <c r="F78" s="167"/>
      <c r="G78" s="167">
        <f>SUMIF(AG79:AG90,"&lt;&gt;NOR",G79:G90)</f>
        <v>0</v>
      </c>
      <c r="H78" s="167"/>
      <c r="I78" s="167">
        <f>SUM(I79:I90)</f>
        <v>0</v>
      </c>
      <c r="J78" s="167"/>
      <c r="K78" s="167">
        <f>SUM(K79:K90)</f>
        <v>0</v>
      </c>
      <c r="L78" s="167"/>
      <c r="M78" s="167">
        <f>SUM(M79:M90)</f>
        <v>0</v>
      </c>
      <c r="N78" s="166"/>
      <c r="O78" s="166">
        <f>SUM(O79:O90)</f>
        <v>0</v>
      </c>
      <c r="P78" s="166"/>
      <c r="Q78" s="166">
        <f>SUM(Q79:Q90)</f>
        <v>1.37</v>
      </c>
      <c r="R78" s="167"/>
      <c r="S78" s="167"/>
      <c r="T78" s="168"/>
      <c r="U78" s="162"/>
      <c r="V78" s="162">
        <f>SUM(V79:V90)</f>
        <v>9.43</v>
      </c>
      <c r="W78" s="162"/>
      <c r="X78" s="162"/>
      <c r="Y78" s="162"/>
      <c r="AG78" t="s">
        <v>205</v>
      </c>
    </row>
    <row r="79" spans="1:60" outlineLevel="1" x14ac:dyDescent="0.2">
      <c r="A79" s="170">
        <v>15</v>
      </c>
      <c r="B79" s="171" t="s">
        <v>465</v>
      </c>
      <c r="C79" s="179" t="s">
        <v>466</v>
      </c>
      <c r="D79" s="172" t="s">
        <v>467</v>
      </c>
      <c r="E79" s="173">
        <v>0.33600000000000002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3">
        <v>0</v>
      </c>
      <c r="O79" s="173">
        <f>ROUND(E79*N79,2)</f>
        <v>0</v>
      </c>
      <c r="P79" s="173">
        <v>2.4</v>
      </c>
      <c r="Q79" s="173">
        <f>ROUND(E79*P79,2)</f>
        <v>0.81</v>
      </c>
      <c r="R79" s="175" t="s">
        <v>219</v>
      </c>
      <c r="S79" s="175" t="s">
        <v>210</v>
      </c>
      <c r="T79" s="176" t="s">
        <v>211</v>
      </c>
      <c r="U79" s="156">
        <v>13.301</v>
      </c>
      <c r="V79" s="156">
        <f>ROUND(E79*U79,2)</f>
        <v>4.47</v>
      </c>
      <c r="W79" s="156"/>
      <c r="X79" s="156" t="s">
        <v>212</v>
      </c>
      <c r="Y79" s="156" t="s">
        <v>213</v>
      </c>
      <c r="Z79" s="146"/>
      <c r="AA79" s="146"/>
      <c r="AB79" s="146"/>
      <c r="AC79" s="146"/>
      <c r="AD79" s="146"/>
      <c r="AE79" s="146"/>
      <c r="AF79" s="146"/>
      <c r="AG79" s="146" t="s">
        <v>214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2" x14ac:dyDescent="0.2">
      <c r="A80" s="153"/>
      <c r="B80" s="154"/>
      <c r="C80" s="249" t="s">
        <v>468</v>
      </c>
      <c r="D80" s="250"/>
      <c r="E80" s="250"/>
      <c r="F80" s="250"/>
      <c r="G80" s="250"/>
      <c r="H80" s="156"/>
      <c r="I80" s="156"/>
      <c r="J80" s="156"/>
      <c r="K80" s="156"/>
      <c r="L80" s="156"/>
      <c r="M80" s="156"/>
      <c r="N80" s="155"/>
      <c r="O80" s="155"/>
      <c r="P80" s="155"/>
      <c r="Q80" s="155"/>
      <c r="R80" s="156"/>
      <c r="S80" s="156"/>
      <c r="T80" s="156"/>
      <c r="U80" s="156"/>
      <c r="V80" s="156"/>
      <c r="W80" s="156"/>
      <c r="X80" s="156"/>
      <c r="Y80" s="156"/>
      <c r="Z80" s="146"/>
      <c r="AA80" s="146"/>
      <c r="AB80" s="146"/>
      <c r="AC80" s="146"/>
      <c r="AD80" s="146"/>
      <c r="AE80" s="146"/>
      <c r="AF80" s="146"/>
      <c r="AG80" s="146" t="s">
        <v>278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2" x14ac:dyDescent="0.2">
      <c r="A81" s="153"/>
      <c r="B81" s="154"/>
      <c r="C81" s="251" t="s">
        <v>469</v>
      </c>
      <c r="D81" s="252"/>
      <c r="E81" s="252"/>
      <c r="F81" s="252"/>
      <c r="G81" s="252"/>
      <c r="H81" s="156"/>
      <c r="I81" s="156"/>
      <c r="J81" s="156"/>
      <c r="K81" s="156"/>
      <c r="L81" s="156"/>
      <c r="M81" s="156"/>
      <c r="N81" s="155"/>
      <c r="O81" s="155"/>
      <c r="P81" s="155"/>
      <c r="Q81" s="155"/>
      <c r="R81" s="156"/>
      <c r="S81" s="156"/>
      <c r="T81" s="156"/>
      <c r="U81" s="156"/>
      <c r="V81" s="156"/>
      <c r="W81" s="156"/>
      <c r="X81" s="156"/>
      <c r="Y81" s="156"/>
      <c r="Z81" s="146"/>
      <c r="AA81" s="146"/>
      <c r="AB81" s="146"/>
      <c r="AC81" s="146"/>
      <c r="AD81" s="146"/>
      <c r="AE81" s="146"/>
      <c r="AF81" s="146"/>
      <c r="AG81" s="146" t="s">
        <v>221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2" x14ac:dyDescent="0.2">
      <c r="A82" s="153"/>
      <c r="B82" s="154"/>
      <c r="C82" s="180" t="s">
        <v>470</v>
      </c>
      <c r="D82" s="157"/>
      <c r="E82" s="158">
        <v>0.33600000000000002</v>
      </c>
      <c r="F82" s="156"/>
      <c r="G82" s="156"/>
      <c r="H82" s="156"/>
      <c r="I82" s="156"/>
      <c r="J82" s="156"/>
      <c r="K82" s="156"/>
      <c r="L82" s="156"/>
      <c r="M82" s="156"/>
      <c r="N82" s="155"/>
      <c r="O82" s="155"/>
      <c r="P82" s="155"/>
      <c r="Q82" s="155"/>
      <c r="R82" s="156"/>
      <c r="S82" s="156"/>
      <c r="T82" s="156"/>
      <c r="U82" s="156"/>
      <c r="V82" s="156"/>
      <c r="W82" s="156"/>
      <c r="X82" s="156"/>
      <c r="Y82" s="156"/>
      <c r="Z82" s="146"/>
      <c r="AA82" s="146"/>
      <c r="AB82" s="146"/>
      <c r="AC82" s="146"/>
      <c r="AD82" s="146"/>
      <c r="AE82" s="146"/>
      <c r="AF82" s="146"/>
      <c r="AG82" s="146" t="s">
        <v>215</v>
      </c>
      <c r="AH82" s="146">
        <v>0</v>
      </c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ht="33.75" outlineLevel="1" x14ac:dyDescent="0.2">
      <c r="A83" s="170">
        <v>16</v>
      </c>
      <c r="B83" s="171" t="s">
        <v>471</v>
      </c>
      <c r="C83" s="179" t="s">
        <v>472</v>
      </c>
      <c r="D83" s="172" t="s">
        <v>208</v>
      </c>
      <c r="E83" s="173">
        <v>2</v>
      </c>
      <c r="F83" s="174"/>
      <c r="G83" s="175">
        <f>ROUND(E83*F83,2)</f>
        <v>0</v>
      </c>
      <c r="H83" s="174"/>
      <c r="I83" s="175">
        <f>ROUND(E83*H83,2)</f>
        <v>0</v>
      </c>
      <c r="J83" s="174"/>
      <c r="K83" s="175">
        <f>ROUND(E83*J83,2)</f>
        <v>0</v>
      </c>
      <c r="L83" s="175">
        <v>21</v>
      </c>
      <c r="M83" s="175">
        <f>G83*(1+L83/100)</f>
        <v>0</v>
      </c>
      <c r="N83" s="173">
        <v>1.17E-3</v>
      </c>
      <c r="O83" s="173">
        <f>ROUND(E83*N83,2)</f>
        <v>0</v>
      </c>
      <c r="P83" s="173">
        <v>7.5999999999999998E-2</v>
      </c>
      <c r="Q83" s="173">
        <f>ROUND(E83*P83,2)</f>
        <v>0.15</v>
      </c>
      <c r="R83" s="175" t="s">
        <v>219</v>
      </c>
      <c r="S83" s="175" t="s">
        <v>210</v>
      </c>
      <c r="T83" s="176" t="s">
        <v>211</v>
      </c>
      <c r="U83" s="156">
        <v>0.93899999999999995</v>
      </c>
      <c r="V83" s="156">
        <f>ROUND(E83*U83,2)</f>
        <v>1.88</v>
      </c>
      <c r="W83" s="156"/>
      <c r="X83" s="156" t="s">
        <v>212</v>
      </c>
      <c r="Y83" s="156" t="s">
        <v>213</v>
      </c>
      <c r="Z83" s="146"/>
      <c r="AA83" s="146"/>
      <c r="AB83" s="146"/>
      <c r="AC83" s="146"/>
      <c r="AD83" s="146"/>
      <c r="AE83" s="146"/>
      <c r="AF83" s="146"/>
      <c r="AG83" s="146" t="s">
        <v>214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2" x14ac:dyDescent="0.2">
      <c r="A84" s="153"/>
      <c r="B84" s="154"/>
      <c r="C84" s="180" t="s">
        <v>88</v>
      </c>
      <c r="D84" s="157"/>
      <c r="E84" s="158">
        <v>2</v>
      </c>
      <c r="F84" s="156"/>
      <c r="G84" s="156"/>
      <c r="H84" s="156"/>
      <c r="I84" s="156"/>
      <c r="J84" s="156"/>
      <c r="K84" s="156"/>
      <c r="L84" s="156"/>
      <c r="M84" s="156"/>
      <c r="N84" s="155"/>
      <c r="O84" s="155"/>
      <c r="P84" s="155"/>
      <c r="Q84" s="155"/>
      <c r="R84" s="156"/>
      <c r="S84" s="156"/>
      <c r="T84" s="156"/>
      <c r="U84" s="156"/>
      <c r="V84" s="156"/>
      <c r="W84" s="156"/>
      <c r="X84" s="156"/>
      <c r="Y84" s="156"/>
      <c r="Z84" s="146"/>
      <c r="AA84" s="146"/>
      <c r="AB84" s="146"/>
      <c r="AC84" s="146"/>
      <c r="AD84" s="146"/>
      <c r="AE84" s="146"/>
      <c r="AF84" s="146"/>
      <c r="AG84" s="146" t="s">
        <v>215</v>
      </c>
      <c r="AH84" s="146">
        <v>0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ht="22.5" outlineLevel="1" x14ac:dyDescent="0.2">
      <c r="A85" s="170">
        <v>17</v>
      </c>
      <c r="B85" s="171" t="s">
        <v>473</v>
      </c>
      <c r="C85" s="179" t="s">
        <v>474</v>
      </c>
      <c r="D85" s="172" t="s">
        <v>238</v>
      </c>
      <c r="E85" s="173">
        <v>2</v>
      </c>
      <c r="F85" s="174"/>
      <c r="G85" s="175">
        <f>ROUND(E85*F85,2)</f>
        <v>0</v>
      </c>
      <c r="H85" s="174"/>
      <c r="I85" s="175">
        <f>ROUND(E85*H85,2)</f>
        <v>0</v>
      </c>
      <c r="J85" s="174"/>
      <c r="K85" s="175">
        <f>ROUND(E85*J85,2)</f>
        <v>0</v>
      </c>
      <c r="L85" s="175">
        <v>21</v>
      </c>
      <c r="M85" s="175">
        <f>G85*(1+L85/100)</f>
        <v>0</v>
      </c>
      <c r="N85" s="173">
        <v>1.33E-3</v>
      </c>
      <c r="O85" s="173">
        <f>ROUND(E85*N85,2)</f>
        <v>0</v>
      </c>
      <c r="P85" s="173">
        <v>0.20699999999999999</v>
      </c>
      <c r="Q85" s="173">
        <f>ROUND(E85*P85,2)</f>
        <v>0.41</v>
      </c>
      <c r="R85" s="175" t="s">
        <v>219</v>
      </c>
      <c r="S85" s="175" t="s">
        <v>210</v>
      </c>
      <c r="T85" s="176" t="s">
        <v>211</v>
      </c>
      <c r="U85" s="156">
        <v>1.538</v>
      </c>
      <c r="V85" s="156">
        <f>ROUND(E85*U85,2)</f>
        <v>3.08</v>
      </c>
      <c r="W85" s="156"/>
      <c r="X85" s="156" t="s">
        <v>212</v>
      </c>
      <c r="Y85" s="156" t="s">
        <v>213</v>
      </c>
      <c r="Z85" s="146"/>
      <c r="AA85" s="146"/>
      <c r="AB85" s="146"/>
      <c r="AC85" s="146"/>
      <c r="AD85" s="146"/>
      <c r="AE85" s="146"/>
      <c r="AF85" s="146"/>
      <c r="AG85" s="146" t="s">
        <v>214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2" x14ac:dyDescent="0.2">
      <c r="A86" s="153"/>
      <c r="B86" s="154"/>
      <c r="C86" s="249" t="s">
        <v>475</v>
      </c>
      <c r="D86" s="250"/>
      <c r="E86" s="250"/>
      <c r="F86" s="250"/>
      <c r="G86" s="250"/>
      <c r="H86" s="156"/>
      <c r="I86" s="156"/>
      <c r="J86" s="156"/>
      <c r="K86" s="156"/>
      <c r="L86" s="156"/>
      <c r="M86" s="156"/>
      <c r="N86" s="155"/>
      <c r="O86" s="155"/>
      <c r="P86" s="155"/>
      <c r="Q86" s="155"/>
      <c r="R86" s="156"/>
      <c r="S86" s="156"/>
      <c r="T86" s="156"/>
      <c r="U86" s="156"/>
      <c r="V86" s="156"/>
      <c r="W86" s="156"/>
      <c r="X86" s="156"/>
      <c r="Y86" s="156"/>
      <c r="Z86" s="146"/>
      <c r="AA86" s="146"/>
      <c r="AB86" s="146"/>
      <c r="AC86" s="146"/>
      <c r="AD86" s="146"/>
      <c r="AE86" s="146"/>
      <c r="AF86" s="146"/>
      <c r="AG86" s="146" t="s">
        <v>278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2" x14ac:dyDescent="0.2">
      <c r="A87" s="153"/>
      <c r="B87" s="154"/>
      <c r="C87" s="251" t="s">
        <v>476</v>
      </c>
      <c r="D87" s="252"/>
      <c r="E87" s="252"/>
      <c r="F87" s="252"/>
      <c r="G87" s="252"/>
      <c r="H87" s="156"/>
      <c r="I87" s="156"/>
      <c r="J87" s="156"/>
      <c r="K87" s="156"/>
      <c r="L87" s="156"/>
      <c r="M87" s="156"/>
      <c r="N87" s="155"/>
      <c r="O87" s="155"/>
      <c r="P87" s="155"/>
      <c r="Q87" s="155"/>
      <c r="R87" s="156"/>
      <c r="S87" s="156"/>
      <c r="T87" s="156"/>
      <c r="U87" s="156"/>
      <c r="V87" s="156"/>
      <c r="W87" s="156"/>
      <c r="X87" s="156"/>
      <c r="Y87" s="156"/>
      <c r="Z87" s="146"/>
      <c r="AA87" s="146"/>
      <c r="AB87" s="146"/>
      <c r="AC87" s="146"/>
      <c r="AD87" s="146"/>
      <c r="AE87" s="146"/>
      <c r="AF87" s="146"/>
      <c r="AG87" s="146" t="s">
        <v>221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3" x14ac:dyDescent="0.2">
      <c r="A88" s="153"/>
      <c r="B88" s="154"/>
      <c r="C88" s="251" t="s">
        <v>477</v>
      </c>
      <c r="D88" s="252"/>
      <c r="E88" s="252"/>
      <c r="F88" s="252"/>
      <c r="G88" s="252"/>
      <c r="H88" s="156"/>
      <c r="I88" s="156"/>
      <c r="J88" s="156"/>
      <c r="K88" s="156"/>
      <c r="L88" s="156"/>
      <c r="M88" s="156"/>
      <c r="N88" s="155"/>
      <c r="O88" s="155"/>
      <c r="P88" s="155"/>
      <c r="Q88" s="155"/>
      <c r="R88" s="156"/>
      <c r="S88" s="156"/>
      <c r="T88" s="156"/>
      <c r="U88" s="156"/>
      <c r="V88" s="156"/>
      <c r="W88" s="156"/>
      <c r="X88" s="156"/>
      <c r="Y88" s="156"/>
      <c r="Z88" s="146"/>
      <c r="AA88" s="146"/>
      <c r="AB88" s="146"/>
      <c r="AC88" s="146"/>
      <c r="AD88" s="146"/>
      <c r="AE88" s="146"/>
      <c r="AF88" s="146"/>
      <c r="AG88" s="146" t="s">
        <v>221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3" x14ac:dyDescent="0.2">
      <c r="A89" s="153"/>
      <c r="B89" s="154"/>
      <c r="C89" s="251" t="s">
        <v>478</v>
      </c>
      <c r="D89" s="252"/>
      <c r="E89" s="252"/>
      <c r="F89" s="252"/>
      <c r="G89" s="252"/>
      <c r="H89" s="156"/>
      <c r="I89" s="156"/>
      <c r="J89" s="156"/>
      <c r="K89" s="156"/>
      <c r="L89" s="156"/>
      <c r="M89" s="156"/>
      <c r="N89" s="155"/>
      <c r="O89" s="155"/>
      <c r="P89" s="155"/>
      <c r="Q89" s="155"/>
      <c r="R89" s="156"/>
      <c r="S89" s="156"/>
      <c r="T89" s="156"/>
      <c r="U89" s="156"/>
      <c r="V89" s="156"/>
      <c r="W89" s="156"/>
      <c r="X89" s="156"/>
      <c r="Y89" s="156"/>
      <c r="Z89" s="146"/>
      <c r="AA89" s="146"/>
      <c r="AB89" s="146"/>
      <c r="AC89" s="146"/>
      <c r="AD89" s="146"/>
      <c r="AE89" s="146"/>
      <c r="AF89" s="146"/>
      <c r="AG89" s="146" t="s">
        <v>221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2" x14ac:dyDescent="0.2">
      <c r="A90" s="153"/>
      <c r="B90" s="154"/>
      <c r="C90" s="180" t="s">
        <v>88</v>
      </c>
      <c r="D90" s="157"/>
      <c r="E90" s="158">
        <v>2</v>
      </c>
      <c r="F90" s="156"/>
      <c r="G90" s="156"/>
      <c r="H90" s="156"/>
      <c r="I90" s="156"/>
      <c r="J90" s="156"/>
      <c r="K90" s="156"/>
      <c r="L90" s="156"/>
      <c r="M90" s="156"/>
      <c r="N90" s="155"/>
      <c r="O90" s="155"/>
      <c r="P90" s="155"/>
      <c r="Q90" s="155"/>
      <c r="R90" s="156"/>
      <c r="S90" s="156"/>
      <c r="T90" s="156"/>
      <c r="U90" s="156"/>
      <c r="V90" s="156"/>
      <c r="W90" s="156"/>
      <c r="X90" s="156"/>
      <c r="Y90" s="156"/>
      <c r="Z90" s="146"/>
      <c r="AA90" s="146"/>
      <c r="AB90" s="146"/>
      <c r="AC90" s="146"/>
      <c r="AD90" s="146"/>
      <c r="AE90" s="146"/>
      <c r="AF90" s="146"/>
      <c r="AG90" s="146" t="s">
        <v>215</v>
      </c>
      <c r="AH90" s="146">
        <v>0</v>
      </c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x14ac:dyDescent="0.2">
      <c r="A91" s="163" t="s">
        <v>204</v>
      </c>
      <c r="B91" s="164" t="s">
        <v>114</v>
      </c>
      <c r="C91" s="178" t="s">
        <v>115</v>
      </c>
      <c r="D91" s="165"/>
      <c r="E91" s="166"/>
      <c r="F91" s="167"/>
      <c r="G91" s="167">
        <f>SUMIF(AG92:AG96,"&lt;&gt;NOR",G92:G96)</f>
        <v>0</v>
      </c>
      <c r="H91" s="167"/>
      <c r="I91" s="167">
        <f>SUM(I92:I96)</f>
        <v>0</v>
      </c>
      <c r="J91" s="167"/>
      <c r="K91" s="167">
        <f>SUM(K92:K96)</f>
        <v>0</v>
      </c>
      <c r="L91" s="167"/>
      <c r="M91" s="167">
        <f>SUM(M92:M96)</f>
        <v>0</v>
      </c>
      <c r="N91" s="166"/>
      <c r="O91" s="166">
        <f>SUM(O92:O96)</f>
        <v>0</v>
      </c>
      <c r="P91" s="166"/>
      <c r="Q91" s="166">
        <f>SUM(Q92:Q96)</f>
        <v>0</v>
      </c>
      <c r="R91" s="167"/>
      <c r="S91" s="167"/>
      <c r="T91" s="168"/>
      <c r="U91" s="162"/>
      <c r="V91" s="162">
        <f>SUM(V92:V96)</f>
        <v>0</v>
      </c>
      <c r="W91" s="162"/>
      <c r="X91" s="162"/>
      <c r="Y91" s="162"/>
      <c r="AG91" t="s">
        <v>205</v>
      </c>
    </row>
    <row r="92" spans="1:60" outlineLevel="1" x14ac:dyDescent="0.2">
      <c r="A92" s="170">
        <v>18</v>
      </c>
      <c r="B92" s="171" t="s">
        <v>216</v>
      </c>
      <c r="C92" s="179" t="s">
        <v>217</v>
      </c>
      <c r="D92" s="172" t="s">
        <v>218</v>
      </c>
      <c r="E92" s="173">
        <v>0.17449999999999999</v>
      </c>
      <c r="F92" s="174"/>
      <c r="G92" s="175">
        <f>ROUND(E92*F92,2)</f>
        <v>0</v>
      </c>
      <c r="H92" s="174"/>
      <c r="I92" s="175">
        <f>ROUND(E92*H92,2)</f>
        <v>0</v>
      </c>
      <c r="J92" s="174"/>
      <c r="K92" s="175">
        <f>ROUND(E92*J92,2)</f>
        <v>0</v>
      </c>
      <c r="L92" s="175">
        <v>21</v>
      </c>
      <c r="M92" s="175">
        <f>G92*(1+L92/100)</f>
        <v>0</v>
      </c>
      <c r="N92" s="173">
        <v>0</v>
      </c>
      <c r="O92" s="173">
        <f>ROUND(E92*N92,2)</f>
        <v>0</v>
      </c>
      <c r="P92" s="173">
        <v>0</v>
      </c>
      <c r="Q92" s="173">
        <f>ROUND(E92*P92,2)</f>
        <v>0</v>
      </c>
      <c r="R92" s="175" t="s">
        <v>219</v>
      </c>
      <c r="S92" s="175" t="s">
        <v>210</v>
      </c>
      <c r="T92" s="176" t="s">
        <v>211</v>
      </c>
      <c r="U92" s="156">
        <v>0</v>
      </c>
      <c r="V92" s="156">
        <f>ROUND(E92*U92,2)</f>
        <v>0</v>
      </c>
      <c r="W92" s="156"/>
      <c r="X92" s="156" t="s">
        <v>212</v>
      </c>
      <c r="Y92" s="156" t="s">
        <v>213</v>
      </c>
      <c r="Z92" s="146"/>
      <c r="AA92" s="146"/>
      <c r="AB92" s="146"/>
      <c r="AC92" s="146"/>
      <c r="AD92" s="146"/>
      <c r="AE92" s="146"/>
      <c r="AF92" s="146"/>
      <c r="AG92" s="146" t="s">
        <v>214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ht="22.5" outlineLevel="2" x14ac:dyDescent="0.2">
      <c r="A93" s="153"/>
      <c r="B93" s="154"/>
      <c r="C93" s="247" t="s">
        <v>220</v>
      </c>
      <c r="D93" s="248"/>
      <c r="E93" s="248"/>
      <c r="F93" s="248"/>
      <c r="G93" s="248"/>
      <c r="H93" s="156"/>
      <c r="I93" s="156"/>
      <c r="J93" s="156"/>
      <c r="K93" s="156"/>
      <c r="L93" s="156"/>
      <c r="M93" s="156"/>
      <c r="N93" s="155"/>
      <c r="O93" s="155"/>
      <c r="P93" s="155"/>
      <c r="Q93" s="155"/>
      <c r="R93" s="156"/>
      <c r="S93" s="156"/>
      <c r="T93" s="156"/>
      <c r="U93" s="156"/>
      <c r="V93" s="156"/>
      <c r="W93" s="156"/>
      <c r="X93" s="156"/>
      <c r="Y93" s="156"/>
      <c r="Z93" s="146"/>
      <c r="AA93" s="146"/>
      <c r="AB93" s="146"/>
      <c r="AC93" s="146"/>
      <c r="AD93" s="146"/>
      <c r="AE93" s="146"/>
      <c r="AF93" s="146"/>
      <c r="AG93" s="146" t="s">
        <v>221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77" t="str">
        <f>C93</f>
        <v>Pro vyjádření výnosu ve prospěch zhotovitele je nutné jednotkovou cenu uvést se záporným znaménkem. (Získaná částka ponižuje náklad stavby.)</v>
      </c>
      <c r="BB93" s="146"/>
      <c r="BC93" s="146"/>
      <c r="BD93" s="146"/>
      <c r="BE93" s="146"/>
      <c r="BF93" s="146"/>
      <c r="BG93" s="146"/>
      <c r="BH93" s="146"/>
    </row>
    <row r="94" spans="1:60" outlineLevel="2" x14ac:dyDescent="0.2">
      <c r="A94" s="153"/>
      <c r="B94" s="154"/>
      <c r="C94" s="180" t="s">
        <v>479</v>
      </c>
      <c r="D94" s="157"/>
      <c r="E94" s="158">
        <v>0.152</v>
      </c>
      <c r="F94" s="156"/>
      <c r="G94" s="156"/>
      <c r="H94" s="156"/>
      <c r="I94" s="156"/>
      <c r="J94" s="156"/>
      <c r="K94" s="156"/>
      <c r="L94" s="156"/>
      <c r="M94" s="156"/>
      <c r="N94" s="155"/>
      <c r="O94" s="155"/>
      <c r="P94" s="155"/>
      <c r="Q94" s="155"/>
      <c r="R94" s="156"/>
      <c r="S94" s="156"/>
      <c r="T94" s="156"/>
      <c r="U94" s="156"/>
      <c r="V94" s="156"/>
      <c r="W94" s="156"/>
      <c r="X94" s="156"/>
      <c r="Y94" s="156"/>
      <c r="Z94" s="146"/>
      <c r="AA94" s="146"/>
      <c r="AB94" s="146"/>
      <c r="AC94" s="146"/>
      <c r="AD94" s="146"/>
      <c r="AE94" s="146"/>
      <c r="AF94" s="146"/>
      <c r="AG94" s="146" t="s">
        <v>215</v>
      </c>
      <c r="AH94" s="146">
        <v>7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3" x14ac:dyDescent="0.2">
      <c r="A95" s="153"/>
      <c r="B95" s="154"/>
      <c r="C95" s="180" t="s">
        <v>480</v>
      </c>
      <c r="D95" s="157"/>
      <c r="E95" s="158">
        <v>1.7500000000000002E-2</v>
      </c>
      <c r="F95" s="156"/>
      <c r="G95" s="156"/>
      <c r="H95" s="156"/>
      <c r="I95" s="156"/>
      <c r="J95" s="156"/>
      <c r="K95" s="156"/>
      <c r="L95" s="156"/>
      <c r="M95" s="156"/>
      <c r="N95" s="155"/>
      <c r="O95" s="155"/>
      <c r="P95" s="155"/>
      <c r="Q95" s="155"/>
      <c r="R95" s="156"/>
      <c r="S95" s="156"/>
      <c r="T95" s="156"/>
      <c r="U95" s="156"/>
      <c r="V95" s="156"/>
      <c r="W95" s="156"/>
      <c r="X95" s="156"/>
      <c r="Y95" s="156"/>
      <c r="Z95" s="146"/>
      <c r="AA95" s="146"/>
      <c r="AB95" s="146"/>
      <c r="AC95" s="146"/>
      <c r="AD95" s="146"/>
      <c r="AE95" s="146"/>
      <c r="AF95" s="146"/>
      <c r="AG95" s="146" t="s">
        <v>215</v>
      </c>
      <c r="AH95" s="146">
        <v>7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3" x14ac:dyDescent="0.2">
      <c r="A96" s="153"/>
      <c r="B96" s="154"/>
      <c r="C96" s="180" t="s">
        <v>481</v>
      </c>
      <c r="D96" s="157"/>
      <c r="E96" s="158">
        <v>5.0000000000000001E-3</v>
      </c>
      <c r="F96" s="156"/>
      <c r="G96" s="156"/>
      <c r="H96" s="156"/>
      <c r="I96" s="156"/>
      <c r="J96" s="156"/>
      <c r="K96" s="156"/>
      <c r="L96" s="156"/>
      <c r="M96" s="156"/>
      <c r="N96" s="155"/>
      <c r="O96" s="155"/>
      <c r="P96" s="155"/>
      <c r="Q96" s="155"/>
      <c r="R96" s="156"/>
      <c r="S96" s="156"/>
      <c r="T96" s="156"/>
      <c r="U96" s="156"/>
      <c r="V96" s="156"/>
      <c r="W96" s="156"/>
      <c r="X96" s="156"/>
      <c r="Y96" s="156"/>
      <c r="Z96" s="146"/>
      <c r="AA96" s="146"/>
      <c r="AB96" s="146"/>
      <c r="AC96" s="146"/>
      <c r="AD96" s="146"/>
      <c r="AE96" s="146"/>
      <c r="AF96" s="146"/>
      <c r="AG96" s="146" t="s">
        <v>215</v>
      </c>
      <c r="AH96" s="146">
        <v>7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x14ac:dyDescent="0.2">
      <c r="A97" s="163" t="s">
        <v>204</v>
      </c>
      <c r="B97" s="164" t="s">
        <v>118</v>
      </c>
      <c r="C97" s="178" t="s">
        <v>119</v>
      </c>
      <c r="D97" s="165"/>
      <c r="E97" s="166"/>
      <c r="F97" s="167"/>
      <c r="G97" s="167">
        <f>SUMIF(AG98:AG99,"&lt;&gt;NOR",G98:G99)</f>
        <v>0</v>
      </c>
      <c r="H97" s="167"/>
      <c r="I97" s="167">
        <f>SUM(I98:I99)</f>
        <v>0</v>
      </c>
      <c r="J97" s="167"/>
      <c r="K97" s="167">
        <f>SUM(K98:K99)</f>
        <v>0</v>
      </c>
      <c r="L97" s="167"/>
      <c r="M97" s="167">
        <f>SUM(M98:M99)</f>
        <v>0</v>
      </c>
      <c r="N97" s="166"/>
      <c r="O97" s="166">
        <f>SUM(O98:O99)</f>
        <v>0</v>
      </c>
      <c r="P97" s="166"/>
      <c r="Q97" s="166">
        <f>SUM(Q98:Q99)</f>
        <v>0</v>
      </c>
      <c r="R97" s="167"/>
      <c r="S97" s="167"/>
      <c r="T97" s="168"/>
      <c r="U97" s="162"/>
      <c r="V97" s="162">
        <f>SUM(V98:V99)</f>
        <v>1.1200000000000001</v>
      </c>
      <c r="W97" s="162"/>
      <c r="X97" s="162"/>
      <c r="Y97" s="162"/>
      <c r="AG97" t="s">
        <v>205</v>
      </c>
    </row>
    <row r="98" spans="1:60" ht="22.5" outlineLevel="1" x14ac:dyDescent="0.2">
      <c r="A98" s="170">
        <v>19</v>
      </c>
      <c r="B98" s="171" t="s">
        <v>482</v>
      </c>
      <c r="C98" s="179" t="s">
        <v>483</v>
      </c>
      <c r="D98" s="172" t="s">
        <v>218</v>
      </c>
      <c r="E98" s="173">
        <v>1.1945600000000001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3">
        <v>0</v>
      </c>
      <c r="O98" s="173">
        <f>ROUND(E98*N98,2)</f>
        <v>0</v>
      </c>
      <c r="P98" s="173">
        <v>0</v>
      </c>
      <c r="Q98" s="173">
        <f>ROUND(E98*P98,2)</f>
        <v>0</v>
      </c>
      <c r="R98" s="175" t="s">
        <v>406</v>
      </c>
      <c r="S98" s="175" t="s">
        <v>210</v>
      </c>
      <c r="T98" s="176" t="s">
        <v>211</v>
      </c>
      <c r="U98" s="156">
        <v>0.9385</v>
      </c>
      <c r="V98" s="156">
        <f>ROUND(E98*U98,2)</f>
        <v>1.1200000000000001</v>
      </c>
      <c r="W98" s="156"/>
      <c r="X98" s="156" t="s">
        <v>484</v>
      </c>
      <c r="Y98" s="156" t="s">
        <v>213</v>
      </c>
      <c r="Z98" s="146"/>
      <c r="AA98" s="146"/>
      <c r="AB98" s="146"/>
      <c r="AC98" s="146"/>
      <c r="AD98" s="146"/>
      <c r="AE98" s="146"/>
      <c r="AF98" s="146"/>
      <c r="AG98" s="146" t="s">
        <v>485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2" x14ac:dyDescent="0.2">
      <c r="A99" s="153"/>
      <c r="B99" s="154"/>
      <c r="C99" s="249" t="s">
        <v>486</v>
      </c>
      <c r="D99" s="250"/>
      <c r="E99" s="250"/>
      <c r="F99" s="250"/>
      <c r="G99" s="250"/>
      <c r="H99" s="156"/>
      <c r="I99" s="156"/>
      <c r="J99" s="156"/>
      <c r="K99" s="156"/>
      <c r="L99" s="156"/>
      <c r="M99" s="156"/>
      <c r="N99" s="155"/>
      <c r="O99" s="155"/>
      <c r="P99" s="155"/>
      <c r="Q99" s="155"/>
      <c r="R99" s="156"/>
      <c r="S99" s="156"/>
      <c r="T99" s="156"/>
      <c r="U99" s="156"/>
      <c r="V99" s="156"/>
      <c r="W99" s="156"/>
      <c r="X99" s="156"/>
      <c r="Y99" s="156"/>
      <c r="Z99" s="146"/>
      <c r="AA99" s="146"/>
      <c r="AB99" s="146"/>
      <c r="AC99" s="146"/>
      <c r="AD99" s="146"/>
      <c r="AE99" s="146"/>
      <c r="AF99" s="146"/>
      <c r="AG99" s="146" t="s">
        <v>278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x14ac:dyDescent="0.2">
      <c r="A100" s="163" t="s">
        <v>204</v>
      </c>
      <c r="B100" s="164" t="s">
        <v>130</v>
      </c>
      <c r="C100" s="178" t="s">
        <v>131</v>
      </c>
      <c r="D100" s="165"/>
      <c r="E100" s="166"/>
      <c r="F100" s="167"/>
      <c r="G100" s="167">
        <f>SUMIF(AG101:AG107,"&lt;&gt;NOR",G101:G107)</f>
        <v>0</v>
      </c>
      <c r="H100" s="167"/>
      <c r="I100" s="167">
        <f>SUM(I101:I107)</f>
        <v>0</v>
      </c>
      <c r="J100" s="167"/>
      <c r="K100" s="167">
        <f>SUM(K101:K107)</f>
        <v>0</v>
      </c>
      <c r="L100" s="167"/>
      <c r="M100" s="167">
        <f>SUM(M101:M107)</f>
        <v>0</v>
      </c>
      <c r="N100" s="166"/>
      <c r="O100" s="166">
        <f>SUM(O101:O107)</f>
        <v>0</v>
      </c>
      <c r="P100" s="166"/>
      <c r="Q100" s="166">
        <f>SUM(Q101:Q107)</f>
        <v>0</v>
      </c>
      <c r="R100" s="167"/>
      <c r="S100" s="167"/>
      <c r="T100" s="168"/>
      <c r="U100" s="162"/>
      <c r="V100" s="162">
        <f>SUM(V101:V107)</f>
        <v>2.25</v>
      </c>
      <c r="W100" s="162"/>
      <c r="X100" s="162"/>
      <c r="Y100" s="162"/>
      <c r="AG100" t="s">
        <v>205</v>
      </c>
    </row>
    <row r="101" spans="1:60" ht="22.5" outlineLevel="1" x14ac:dyDescent="0.2">
      <c r="A101" s="170">
        <v>20</v>
      </c>
      <c r="B101" s="171" t="s">
        <v>487</v>
      </c>
      <c r="C101" s="179" t="s">
        <v>488</v>
      </c>
      <c r="D101" s="172" t="s">
        <v>238</v>
      </c>
      <c r="E101" s="173">
        <v>3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73">
        <v>0</v>
      </c>
      <c r="O101" s="173">
        <f>ROUND(E101*N101,2)</f>
        <v>0</v>
      </c>
      <c r="P101" s="173">
        <v>0</v>
      </c>
      <c r="Q101" s="173">
        <f>ROUND(E101*P101,2)</f>
        <v>0</v>
      </c>
      <c r="R101" s="175" t="s">
        <v>332</v>
      </c>
      <c r="S101" s="175" t="s">
        <v>210</v>
      </c>
      <c r="T101" s="176" t="s">
        <v>211</v>
      </c>
      <c r="U101" s="156">
        <v>0.75</v>
      </c>
      <c r="V101" s="156">
        <f>ROUND(E101*U101,2)</f>
        <v>2.25</v>
      </c>
      <c r="W101" s="156"/>
      <c r="X101" s="156" t="s">
        <v>212</v>
      </c>
      <c r="Y101" s="156" t="s">
        <v>213</v>
      </c>
      <c r="Z101" s="146"/>
      <c r="AA101" s="146"/>
      <c r="AB101" s="146"/>
      <c r="AC101" s="146"/>
      <c r="AD101" s="146"/>
      <c r="AE101" s="146"/>
      <c r="AF101" s="146"/>
      <c r="AG101" s="146" t="s">
        <v>214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2" x14ac:dyDescent="0.2">
      <c r="A102" s="153"/>
      <c r="B102" s="154"/>
      <c r="C102" s="180" t="s">
        <v>489</v>
      </c>
      <c r="D102" s="157"/>
      <c r="E102" s="158">
        <v>1</v>
      </c>
      <c r="F102" s="156"/>
      <c r="G102" s="156"/>
      <c r="H102" s="156"/>
      <c r="I102" s="156"/>
      <c r="J102" s="156"/>
      <c r="K102" s="156"/>
      <c r="L102" s="156"/>
      <c r="M102" s="156"/>
      <c r="N102" s="155"/>
      <c r="O102" s="155"/>
      <c r="P102" s="155"/>
      <c r="Q102" s="155"/>
      <c r="R102" s="156"/>
      <c r="S102" s="156"/>
      <c r="T102" s="156"/>
      <c r="U102" s="156"/>
      <c r="V102" s="156"/>
      <c r="W102" s="156"/>
      <c r="X102" s="156"/>
      <c r="Y102" s="156"/>
      <c r="Z102" s="146"/>
      <c r="AA102" s="146"/>
      <c r="AB102" s="146"/>
      <c r="AC102" s="146"/>
      <c r="AD102" s="146"/>
      <c r="AE102" s="146"/>
      <c r="AF102" s="146"/>
      <c r="AG102" s="146" t="s">
        <v>215</v>
      </c>
      <c r="AH102" s="146">
        <v>5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3" x14ac:dyDescent="0.2">
      <c r="A103" s="153"/>
      <c r="B103" s="154"/>
      <c r="C103" s="180" t="s">
        <v>490</v>
      </c>
      <c r="D103" s="157"/>
      <c r="E103" s="158">
        <v>2</v>
      </c>
      <c r="F103" s="156"/>
      <c r="G103" s="156"/>
      <c r="H103" s="156"/>
      <c r="I103" s="156"/>
      <c r="J103" s="156"/>
      <c r="K103" s="156"/>
      <c r="L103" s="156"/>
      <c r="M103" s="156"/>
      <c r="N103" s="155"/>
      <c r="O103" s="155"/>
      <c r="P103" s="155"/>
      <c r="Q103" s="155"/>
      <c r="R103" s="156"/>
      <c r="S103" s="156"/>
      <c r="T103" s="156"/>
      <c r="U103" s="156"/>
      <c r="V103" s="156"/>
      <c r="W103" s="156"/>
      <c r="X103" s="156"/>
      <c r="Y103" s="156"/>
      <c r="Z103" s="146"/>
      <c r="AA103" s="146"/>
      <c r="AB103" s="146"/>
      <c r="AC103" s="146"/>
      <c r="AD103" s="146"/>
      <c r="AE103" s="146"/>
      <c r="AF103" s="146"/>
      <c r="AG103" s="146" t="s">
        <v>215</v>
      </c>
      <c r="AH103" s="146">
        <v>5</v>
      </c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 x14ac:dyDescent="0.2">
      <c r="A104" s="170">
        <v>21</v>
      </c>
      <c r="B104" s="171" t="s">
        <v>491</v>
      </c>
      <c r="C104" s="179" t="s">
        <v>492</v>
      </c>
      <c r="D104" s="172" t="s">
        <v>238</v>
      </c>
      <c r="E104" s="173">
        <v>1</v>
      </c>
      <c r="F104" s="174"/>
      <c r="G104" s="175">
        <f>ROUND(E104*F104,2)</f>
        <v>0</v>
      </c>
      <c r="H104" s="174"/>
      <c r="I104" s="175">
        <f>ROUND(E104*H104,2)</f>
        <v>0</v>
      </c>
      <c r="J104" s="174"/>
      <c r="K104" s="175">
        <f>ROUND(E104*J104,2)</f>
        <v>0</v>
      </c>
      <c r="L104" s="175">
        <v>21</v>
      </c>
      <c r="M104" s="175">
        <f>G104*(1+L104/100)</f>
        <v>0</v>
      </c>
      <c r="N104" s="173">
        <v>0</v>
      </c>
      <c r="O104" s="173">
        <f>ROUND(E104*N104,2)</f>
        <v>0</v>
      </c>
      <c r="P104" s="173">
        <v>0</v>
      </c>
      <c r="Q104" s="173">
        <f>ROUND(E104*P104,2)</f>
        <v>0</v>
      </c>
      <c r="R104" s="175"/>
      <c r="S104" s="175" t="s">
        <v>242</v>
      </c>
      <c r="T104" s="176" t="s">
        <v>243</v>
      </c>
      <c r="U104" s="156">
        <v>0</v>
      </c>
      <c r="V104" s="156">
        <f>ROUND(E104*U104,2)</f>
        <v>0</v>
      </c>
      <c r="W104" s="156"/>
      <c r="X104" s="156" t="s">
        <v>493</v>
      </c>
      <c r="Y104" s="156" t="s">
        <v>213</v>
      </c>
      <c r="Z104" s="146"/>
      <c r="AA104" s="146"/>
      <c r="AB104" s="146"/>
      <c r="AC104" s="146"/>
      <c r="AD104" s="146"/>
      <c r="AE104" s="146"/>
      <c r="AF104" s="146"/>
      <c r="AG104" s="146" t="s">
        <v>494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2" x14ac:dyDescent="0.2">
      <c r="A105" s="153"/>
      <c r="B105" s="154"/>
      <c r="C105" s="180" t="s">
        <v>84</v>
      </c>
      <c r="D105" s="157"/>
      <c r="E105" s="158">
        <v>1</v>
      </c>
      <c r="F105" s="156"/>
      <c r="G105" s="156"/>
      <c r="H105" s="156"/>
      <c r="I105" s="156"/>
      <c r="J105" s="156"/>
      <c r="K105" s="156"/>
      <c r="L105" s="156"/>
      <c r="M105" s="156"/>
      <c r="N105" s="155"/>
      <c r="O105" s="155"/>
      <c r="P105" s="155"/>
      <c r="Q105" s="155"/>
      <c r="R105" s="156"/>
      <c r="S105" s="156"/>
      <c r="T105" s="156"/>
      <c r="U105" s="156"/>
      <c r="V105" s="156"/>
      <c r="W105" s="156"/>
      <c r="X105" s="156"/>
      <c r="Y105" s="156"/>
      <c r="Z105" s="146"/>
      <c r="AA105" s="146"/>
      <c r="AB105" s="146"/>
      <c r="AC105" s="146"/>
      <c r="AD105" s="146"/>
      <c r="AE105" s="146"/>
      <c r="AF105" s="146"/>
      <c r="AG105" s="146" t="s">
        <v>215</v>
      </c>
      <c r="AH105" s="146">
        <v>0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 x14ac:dyDescent="0.2">
      <c r="A106" s="170">
        <v>22</v>
      </c>
      <c r="B106" s="171" t="s">
        <v>495</v>
      </c>
      <c r="C106" s="179" t="s">
        <v>496</v>
      </c>
      <c r="D106" s="172" t="s">
        <v>238</v>
      </c>
      <c r="E106" s="173">
        <v>2</v>
      </c>
      <c r="F106" s="174"/>
      <c r="G106" s="175">
        <f>ROUND(E106*F106,2)</f>
        <v>0</v>
      </c>
      <c r="H106" s="174"/>
      <c r="I106" s="175">
        <f>ROUND(E106*H106,2)</f>
        <v>0</v>
      </c>
      <c r="J106" s="174"/>
      <c r="K106" s="175">
        <f>ROUND(E106*J106,2)</f>
        <v>0</v>
      </c>
      <c r="L106" s="175">
        <v>21</v>
      </c>
      <c r="M106" s="175">
        <f>G106*(1+L106/100)</f>
        <v>0</v>
      </c>
      <c r="N106" s="173">
        <v>1E-3</v>
      </c>
      <c r="O106" s="173">
        <f>ROUND(E106*N106,2)</f>
        <v>0</v>
      </c>
      <c r="P106" s="173">
        <v>0</v>
      </c>
      <c r="Q106" s="173">
        <f>ROUND(E106*P106,2)</f>
        <v>0</v>
      </c>
      <c r="R106" s="175"/>
      <c r="S106" s="175" t="s">
        <v>242</v>
      </c>
      <c r="T106" s="176" t="s">
        <v>243</v>
      </c>
      <c r="U106" s="156">
        <v>0</v>
      </c>
      <c r="V106" s="156">
        <f>ROUND(E106*U106,2)</f>
        <v>0</v>
      </c>
      <c r="W106" s="156"/>
      <c r="X106" s="156" t="s">
        <v>493</v>
      </c>
      <c r="Y106" s="156" t="s">
        <v>213</v>
      </c>
      <c r="Z106" s="146"/>
      <c r="AA106" s="146"/>
      <c r="AB106" s="146"/>
      <c r="AC106" s="146"/>
      <c r="AD106" s="146"/>
      <c r="AE106" s="146"/>
      <c r="AF106" s="146"/>
      <c r="AG106" s="146" t="s">
        <v>494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2" x14ac:dyDescent="0.2">
      <c r="A107" s="153"/>
      <c r="B107" s="154"/>
      <c r="C107" s="180" t="s">
        <v>88</v>
      </c>
      <c r="D107" s="157"/>
      <c r="E107" s="158">
        <v>2</v>
      </c>
      <c r="F107" s="156"/>
      <c r="G107" s="156"/>
      <c r="H107" s="156"/>
      <c r="I107" s="156"/>
      <c r="J107" s="156"/>
      <c r="K107" s="156"/>
      <c r="L107" s="156"/>
      <c r="M107" s="156"/>
      <c r="N107" s="155"/>
      <c r="O107" s="155"/>
      <c r="P107" s="155"/>
      <c r="Q107" s="155"/>
      <c r="R107" s="156"/>
      <c r="S107" s="156"/>
      <c r="T107" s="156"/>
      <c r="U107" s="156"/>
      <c r="V107" s="156"/>
      <c r="W107" s="156"/>
      <c r="X107" s="156"/>
      <c r="Y107" s="156"/>
      <c r="Z107" s="146"/>
      <c r="AA107" s="146"/>
      <c r="AB107" s="146"/>
      <c r="AC107" s="146"/>
      <c r="AD107" s="146"/>
      <c r="AE107" s="146"/>
      <c r="AF107" s="146"/>
      <c r="AG107" s="146" t="s">
        <v>215</v>
      </c>
      <c r="AH107" s="146">
        <v>0</v>
      </c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x14ac:dyDescent="0.2">
      <c r="A108" s="163" t="s">
        <v>204</v>
      </c>
      <c r="B108" s="164" t="s">
        <v>140</v>
      </c>
      <c r="C108" s="178" t="s">
        <v>141</v>
      </c>
      <c r="D108" s="165"/>
      <c r="E108" s="166"/>
      <c r="F108" s="167"/>
      <c r="G108" s="167">
        <f>SUMIF(AG109:AG117,"&lt;&gt;NOR",G109:G117)</f>
        <v>0</v>
      </c>
      <c r="H108" s="167"/>
      <c r="I108" s="167">
        <f>SUM(I109:I117)</f>
        <v>0</v>
      </c>
      <c r="J108" s="167"/>
      <c r="K108" s="167">
        <f>SUM(K109:K117)</f>
        <v>0</v>
      </c>
      <c r="L108" s="167"/>
      <c r="M108" s="167">
        <f>SUM(M109:M117)</f>
        <v>0</v>
      </c>
      <c r="N108" s="166"/>
      <c r="O108" s="166">
        <f>SUM(O109:O117)</f>
        <v>0</v>
      </c>
      <c r="P108" s="166"/>
      <c r="Q108" s="166">
        <f>SUM(Q109:Q117)</f>
        <v>0.02</v>
      </c>
      <c r="R108" s="167"/>
      <c r="S108" s="167"/>
      <c r="T108" s="168"/>
      <c r="U108" s="162"/>
      <c r="V108" s="162">
        <f>SUM(V109:V117)</f>
        <v>2.61</v>
      </c>
      <c r="W108" s="162"/>
      <c r="X108" s="162"/>
      <c r="Y108" s="162"/>
      <c r="AG108" t="s">
        <v>205</v>
      </c>
    </row>
    <row r="109" spans="1:60" ht="22.5" outlineLevel="1" x14ac:dyDescent="0.2">
      <c r="A109" s="170">
        <v>23</v>
      </c>
      <c r="B109" s="171" t="s">
        <v>497</v>
      </c>
      <c r="C109" s="179" t="s">
        <v>498</v>
      </c>
      <c r="D109" s="172" t="s">
        <v>238</v>
      </c>
      <c r="E109" s="173">
        <v>1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3">
        <v>0</v>
      </c>
      <c r="O109" s="173">
        <f>ROUND(E109*N109,2)</f>
        <v>0</v>
      </c>
      <c r="P109" s="173">
        <v>0</v>
      </c>
      <c r="Q109" s="173">
        <f>ROUND(E109*P109,2)</f>
        <v>0</v>
      </c>
      <c r="R109" s="175" t="s">
        <v>499</v>
      </c>
      <c r="S109" s="175" t="s">
        <v>210</v>
      </c>
      <c r="T109" s="176" t="s">
        <v>211</v>
      </c>
      <c r="U109" s="156">
        <v>1.659</v>
      </c>
      <c r="V109" s="156">
        <f>ROUND(E109*U109,2)</f>
        <v>1.66</v>
      </c>
      <c r="W109" s="156"/>
      <c r="X109" s="156" t="s">
        <v>212</v>
      </c>
      <c r="Y109" s="156" t="s">
        <v>213</v>
      </c>
      <c r="Z109" s="146"/>
      <c r="AA109" s="146"/>
      <c r="AB109" s="146"/>
      <c r="AC109" s="146"/>
      <c r="AD109" s="146"/>
      <c r="AE109" s="146"/>
      <c r="AF109" s="146"/>
      <c r="AG109" s="146" t="s">
        <v>214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2" x14ac:dyDescent="0.2">
      <c r="A110" s="153"/>
      <c r="B110" s="154"/>
      <c r="C110" s="247" t="s">
        <v>500</v>
      </c>
      <c r="D110" s="248"/>
      <c r="E110" s="248"/>
      <c r="F110" s="248"/>
      <c r="G110" s="248"/>
      <c r="H110" s="156"/>
      <c r="I110" s="156"/>
      <c r="J110" s="156"/>
      <c r="K110" s="156"/>
      <c r="L110" s="156"/>
      <c r="M110" s="156"/>
      <c r="N110" s="155"/>
      <c r="O110" s="155"/>
      <c r="P110" s="155"/>
      <c r="Q110" s="155"/>
      <c r="R110" s="156"/>
      <c r="S110" s="156"/>
      <c r="T110" s="156"/>
      <c r="U110" s="156"/>
      <c r="V110" s="156"/>
      <c r="W110" s="156"/>
      <c r="X110" s="156"/>
      <c r="Y110" s="156"/>
      <c r="Z110" s="146"/>
      <c r="AA110" s="146"/>
      <c r="AB110" s="146"/>
      <c r="AC110" s="146"/>
      <c r="AD110" s="146"/>
      <c r="AE110" s="146"/>
      <c r="AF110" s="146"/>
      <c r="AG110" s="146" t="s">
        <v>221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2" x14ac:dyDescent="0.2">
      <c r="A111" s="153"/>
      <c r="B111" s="154"/>
      <c r="C111" s="180" t="s">
        <v>501</v>
      </c>
      <c r="D111" s="157"/>
      <c r="E111" s="158">
        <v>1</v>
      </c>
      <c r="F111" s="156"/>
      <c r="G111" s="156"/>
      <c r="H111" s="156"/>
      <c r="I111" s="156"/>
      <c r="J111" s="156"/>
      <c r="K111" s="156"/>
      <c r="L111" s="156"/>
      <c r="M111" s="156"/>
      <c r="N111" s="155"/>
      <c r="O111" s="155"/>
      <c r="P111" s="155"/>
      <c r="Q111" s="155"/>
      <c r="R111" s="156"/>
      <c r="S111" s="156"/>
      <c r="T111" s="156"/>
      <c r="U111" s="156"/>
      <c r="V111" s="156"/>
      <c r="W111" s="156"/>
      <c r="X111" s="156"/>
      <c r="Y111" s="156"/>
      <c r="Z111" s="146"/>
      <c r="AA111" s="146"/>
      <c r="AB111" s="146"/>
      <c r="AC111" s="146"/>
      <c r="AD111" s="146"/>
      <c r="AE111" s="146"/>
      <c r="AF111" s="146"/>
      <c r="AG111" s="146" t="s">
        <v>215</v>
      </c>
      <c r="AH111" s="146">
        <v>5</v>
      </c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170">
        <v>24</v>
      </c>
      <c r="B112" s="171" t="s">
        <v>502</v>
      </c>
      <c r="C112" s="179" t="s">
        <v>503</v>
      </c>
      <c r="D112" s="172" t="s">
        <v>238</v>
      </c>
      <c r="E112" s="173">
        <v>1</v>
      </c>
      <c r="F112" s="174"/>
      <c r="G112" s="175">
        <f>ROUND(E112*F112,2)</f>
        <v>0</v>
      </c>
      <c r="H112" s="174"/>
      <c r="I112" s="175">
        <f>ROUND(E112*H112,2)</f>
        <v>0</v>
      </c>
      <c r="J112" s="174"/>
      <c r="K112" s="175">
        <f>ROUND(E112*J112,2)</f>
        <v>0</v>
      </c>
      <c r="L112" s="175">
        <v>21</v>
      </c>
      <c r="M112" s="175">
        <f>G112*(1+L112/100)</f>
        <v>0</v>
      </c>
      <c r="N112" s="173">
        <v>0</v>
      </c>
      <c r="O112" s="173">
        <f>ROUND(E112*N112,2)</f>
        <v>0</v>
      </c>
      <c r="P112" s="173">
        <v>0</v>
      </c>
      <c r="Q112" s="173">
        <f>ROUND(E112*P112,2)</f>
        <v>0</v>
      </c>
      <c r="R112" s="175" t="s">
        <v>499</v>
      </c>
      <c r="S112" s="175" t="s">
        <v>210</v>
      </c>
      <c r="T112" s="176" t="s">
        <v>211</v>
      </c>
      <c r="U112" s="156">
        <v>0.55500000000000005</v>
      </c>
      <c r="V112" s="156">
        <f>ROUND(E112*U112,2)</f>
        <v>0.56000000000000005</v>
      </c>
      <c r="W112" s="156"/>
      <c r="X112" s="156" t="s">
        <v>212</v>
      </c>
      <c r="Y112" s="156" t="s">
        <v>213</v>
      </c>
      <c r="Z112" s="146"/>
      <c r="AA112" s="146"/>
      <c r="AB112" s="146"/>
      <c r="AC112" s="146"/>
      <c r="AD112" s="146"/>
      <c r="AE112" s="146"/>
      <c r="AF112" s="146"/>
      <c r="AG112" s="146" t="s">
        <v>214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2" x14ac:dyDescent="0.2">
      <c r="A113" s="153"/>
      <c r="B113" s="154"/>
      <c r="C113" s="180" t="s">
        <v>504</v>
      </c>
      <c r="D113" s="157"/>
      <c r="E113" s="158">
        <v>1</v>
      </c>
      <c r="F113" s="156"/>
      <c r="G113" s="156"/>
      <c r="H113" s="156"/>
      <c r="I113" s="156"/>
      <c r="J113" s="156"/>
      <c r="K113" s="156"/>
      <c r="L113" s="156"/>
      <c r="M113" s="156"/>
      <c r="N113" s="155"/>
      <c r="O113" s="155"/>
      <c r="P113" s="155"/>
      <c r="Q113" s="155"/>
      <c r="R113" s="156"/>
      <c r="S113" s="156"/>
      <c r="T113" s="156"/>
      <c r="U113" s="156"/>
      <c r="V113" s="156"/>
      <c r="W113" s="156"/>
      <c r="X113" s="156"/>
      <c r="Y113" s="156"/>
      <c r="Z113" s="146"/>
      <c r="AA113" s="146"/>
      <c r="AB113" s="146"/>
      <c r="AC113" s="146"/>
      <c r="AD113" s="146"/>
      <c r="AE113" s="146"/>
      <c r="AF113" s="146"/>
      <c r="AG113" s="146" t="s">
        <v>215</v>
      </c>
      <c r="AH113" s="146">
        <v>5</v>
      </c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 x14ac:dyDescent="0.2">
      <c r="A114" s="170">
        <v>25</v>
      </c>
      <c r="B114" s="171" t="s">
        <v>505</v>
      </c>
      <c r="C114" s="179" t="s">
        <v>506</v>
      </c>
      <c r="D114" s="172" t="s">
        <v>238</v>
      </c>
      <c r="E114" s="173">
        <v>1</v>
      </c>
      <c r="F114" s="174"/>
      <c r="G114" s="175">
        <f>ROUND(E114*F114,2)</f>
        <v>0</v>
      </c>
      <c r="H114" s="174"/>
      <c r="I114" s="175">
        <f>ROUND(E114*H114,2)</f>
        <v>0</v>
      </c>
      <c r="J114" s="174"/>
      <c r="K114" s="175">
        <f>ROUND(E114*J114,2)</f>
        <v>0</v>
      </c>
      <c r="L114" s="175">
        <v>21</v>
      </c>
      <c r="M114" s="175">
        <f>G114*(1+L114/100)</f>
        <v>0</v>
      </c>
      <c r="N114" s="173">
        <v>1.0000000000000001E-5</v>
      </c>
      <c r="O114" s="173">
        <f>ROUND(E114*N114,2)</f>
        <v>0</v>
      </c>
      <c r="P114" s="173">
        <v>0</v>
      </c>
      <c r="Q114" s="173">
        <f>ROUND(E114*P114,2)</f>
        <v>0</v>
      </c>
      <c r="R114" s="175" t="s">
        <v>499</v>
      </c>
      <c r="S114" s="175" t="s">
        <v>210</v>
      </c>
      <c r="T114" s="176" t="s">
        <v>211</v>
      </c>
      <c r="U114" s="156">
        <v>0.28000000000000003</v>
      </c>
      <c r="V114" s="156">
        <f>ROUND(E114*U114,2)</f>
        <v>0.28000000000000003</v>
      </c>
      <c r="W114" s="156"/>
      <c r="X114" s="156" t="s">
        <v>212</v>
      </c>
      <c r="Y114" s="156" t="s">
        <v>213</v>
      </c>
      <c r="Z114" s="146"/>
      <c r="AA114" s="146"/>
      <c r="AB114" s="146"/>
      <c r="AC114" s="146"/>
      <c r="AD114" s="146"/>
      <c r="AE114" s="146"/>
      <c r="AF114" s="146"/>
      <c r="AG114" s="146" t="s">
        <v>214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2" x14ac:dyDescent="0.2">
      <c r="A115" s="153"/>
      <c r="B115" s="154"/>
      <c r="C115" s="180" t="s">
        <v>507</v>
      </c>
      <c r="D115" s="157"/>
      <c r="E115" s="158">
        <v>1</v>
      </c>
      <c r="F115" s="156"/>
      <c r="G115" s="156"/>
      <c r="H115" s="156"/>
      <c r="I115" s="156"/>
      <c r="J115" s="156"/>
      <c r="K115" s="156"/>
      <c r="L115" s="156"/>
      <c r="M115" s="156"/>
      <c r="N115" s="155"/>
      <c r="O115" s="155"/>
      <c r="P115" s="155"/>
      <c r="Q115" s="155"/>
      <c r="R115" s="156"/>
      <c r="S115" s="156"/>
      <c r="T115" s="156"/>
      <c r="U115" s="156"/>
      <c r="V115" s="156"/>
      <c r="W115" s="156"/>
      <c r="X115" s="156"/>
      <c r="Y115" s="156"/>
      <c r="Z115" s="146"/>
      <c r="AA115" s="146"/>
      <c r="AB115" s="146"/>
      <c r="AC115" s="146"/>
      <c r="AD115" s="146"/>
      <c r="AE115" s="146"/>
      <c r="AF115" s="146"/>
      <c r="AG115" s="146" t="s">
        <v>215</v>
      </c>
      <c r="AH115" s="146">
        <v>5</v>
      </c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1" x14ac:dyDescent="0.2">
      <c r="A116" s="170">
        <v>26</v>
      </c>
      <c r="B116" s="171" t="s">
        <v>508</v>
      </c>
      <c r="C116" s="179" t="s">
        <v>509</v>
      </c>
      <c r="D116" s="172" t="s">
        <v>238</v>
      </c>
      <c r="E116" s="173">
        <v>1</v>
      </c>
      <c r="F116" s="174"/>
      <c r="G116" s="175">
        <f>ROUND(E116*F116,2)</f>
        <v>0</v>
      </c>
      <c r="H116" s="174"/>
      <c r="I116" s="175">
        <f>ROUND(E116*H116,2)</f>
        <v>0</v>
      </c>
      <c r="J116" s="174"/>
      <c r="K116" s="175">
        <f>ROUND(E116*J116,2)</f>
        <v>0</v>
      </c>
      <c r="L116" s="175">
        <v>21</v>
      </c>
      <c r="M116" s="175">
        <f>G116*(1+L116/100)</f>
        <v>0</v>
      </c>
      <c r="N116" s="173">
        <v>0</v>
      </c>
      <c r="O116" s="173">
        <f>ROUND(E116*N116,2)</f>
        <v>0</v>
      </c>
      <c r="P116" s="173">
        <v>1.7500000000000002E-2</v>
      </c>
      <c r="Q116" s="173">
        <f>ROUND(E116*P116,2)</f>
        <v>0.02</v>
      </c>
      <c r="R116" s="175"/>
      <c r="S116" s="175" t="s">
        <v>242</v>
      </c>
      <c r="T116" s="176" t="s">
        <v>243</v>
      </c>
      <c r="U116" s="156">
        <v>0.11</v>
      </c>
      <c r="V116" s="156">
        <f>ROUND(E116*U116,2)</f>
        <v>0.11</v>
      </c>
      <c r="W116" s="156"/>
      <c r="X116" s="156" t="s">
        <v>212</v>
      </c>
      <c r="Y116" s="156" t="s">
        <v>213</v>
      </c>
      <c r="Z116" s="146"/>
      <c r="AA116" s="146"/>
      <c r="AB116" s="146"/>
      <c r="AC116" s="146"/>
      <c r="AD116" s="146"/>
      <c r="AE116" s="146"/>
      <c r="AF116" s="146"/>
      <c r="AG116" s="146" t="s">
        <v>214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2" x14ac:dyDescent="0.2">
      <c r="A117" s="153"/>
      <c r="B117" s="154"/>
      <c r="C117" s="180" t="s">
        <v>84</v>
      </c>
      <c r="D117" s="157"/>
      <c r="E117" s="158">
        <v>1</v>
      </c>
      <c r="F117" s="156"/>
      <c r="G117" s="156"/>
      <c r="H117" s="156"/>
      <c r="I117" s="156"/>
      <c r="J117" s="156"/>
      <c r="K117" s="156"/>
      <c r="L117" s="156"/>
      <c r="M117" s="156"/>
      <c r="N117" s="155"/>
      <c r="O117" s="155"/>
      <c r="P117" s="155"/>
      <c r="Q117" s="155"/>
      <c r="R117" s="156"/>
      <c r="S117" s="156"/>
      <c r="T117" s="156"/>
      <c r="U117" s="156"/>
      <c r="V117" s="156"/>
      <c r="W117" s="156"/>
      <c r="X117" s="156"/>
      <c r="Y117" s="156"/>
      <c r="Z117" s="146"/>
      <c r="AA117" s="146"/>
      <c r="AB117" s="146"/>
      <c r="AC117" s="146"/>
      <c r="AD117" s="146"/>
      <c r="AE117" s="146"/>
      <c r="AF117" s="146"/>
      <c r="AG117" s="146" t="s">
        <v>215</v>
      </c>
      <c r="AH117" s="146">
        <v>0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x14ac:dyDescent="0.2">
      <c r="A118" s="163" t="s">
        <v>204</v>
      </c>
      <c r="B118" s="164" t="s">
        <v>142</v>
      </c>
      <c r="C118" s="178" t="s">
        <v>143</v>
      </c>
      <c r="D118" s="165"/>
      <c r="E118" s="166"/>
      <c r="F118" s="167"/>
      <c r="G118" s="167">
        <f>SUMIF(AG119:AG125,"&lt;&gt;NOR",G119:G125)</f>
        <v>0</v>
      </c>
      <c r="H118" s="167"/>
      <c r="I118" s="167">
        <f>SUM(I119:I125)</f>
        <v>0</v>
      </c>
      <c r="J118" s="167"/>
      <c r="K118" s="167">
        <f>SUM(K119:K125)</f>
        <v>0</v>
      </c>
      <c r="L118" s="167"/>
      <c r="M118" s="167">
        <f>SUM(M119:M125)</f>
        <v>0</v>
      </c>
      <c r="N118" s="166"/>
      <c r="O118" s="166">
        <f>SUM(O119:O125)</f>
        <v>0.04</v>
      </c>
      <c r="P118" s="166"/>
      <c r="Q118" s="166">
        <f>SUM(Q119:Q125)</f>
        <v>0.01</v>
      </c>
      <c r="R118" s="167"/>
      <c r="S118" s="167"/>
      <c r="T118" s="168"/>
      <c r="U118" s="162"/>
      <c r="V118" s="162">
        <f>SUM(V119:V125)</f>
        <v>0.92</v>
      </c>
      <c r="W118" s="162"/>
      <c r="X118" s="162"/>
      <c r="Y118" s="162"/>
      <c r="AG118" t="s">
        <v>205</v>
      </c>
    </row>
    <row r="119" spans="1:60" outlineLevel="1" x14ac:dyDescent="0.2">
      <c r="A119" s="170">
        <v>27</v>
      </c>
      <c r="B119" s="171" t="s">
        <v>510</v>
      </c>
      <c r="C119" s="179" t="s">
        <v>511</v>
      </c>
      <c r="D119" s="172" t="s">
        <v>238</v>
      </c>
      <c r="E119" s="173">
        <v>1</v>
      </c>
      <c r="F119" s="174"/>
      <c r="G119" s="175">
        <f>ROUND(E119*F119,2)</f>
        <v>0</v>
      </c>
      <c r="H119" s="174"/>
      <c r="I119" s="175">
        <f>ROUND(E119*H119,2)</f>
        <v>0</v>
      </c>
      <c r="J119" s="174"/>
      <c r="K119" s="175">
        <f>ROUND(E119*J119,2)</f>
        <v>0</v>
      </c>
      <c r="L119" s="175">
        <v>21</v>
      </c>
      <c r="M119" s="175">
        <f>G119*(1+L119/100)</f>
        <v>0</v>
      </c>
      <c r="N119" s="173">
        <v>5.5999999999999995E-4</v>
      </c>
      <c r="O119" s="173">
        <f>ROUND(E119*N119,2)</f>
        <v>0</v>
      </c>
      <c r="P119" s="173">
        <v>5.0000000000000001E-3</v>
      </c>
      <c r="Q119" s="173">
        <f>ROUND(E119*P119,2)</f>
        <v>0.01</v>
      </c>
      <c r="R119" s="175" t="s">
        <v>512</v>
      </c>
      <c r="S119" s="175" t="s">
        <v>210</v>
      </c>
      <c r="T119" s="176" t="s">
        <v>211</v>
      </c>
      <c r="U119" s="156">
        <v>0.92</v>
      </c>
      <c r="V119" s="156">
        <f>ROUND(E119*U119,2)</f>
        <v>0.92</v>
      </c>
      <c r="W119" s="156"/>
      <c r="X119" s="156" t="s">
        <v>212</v>
      </c>
      <c r="Y119" s="156" t="s">
        <v>213</v>
      </c>
      <c r="Z119" s="146"/>
      <c r="AA119" s="146"/>
      <c r="AB119" s="146"/>
      <c r="AC119" s="146"/>
      <c r="AD119" s="146"/>
      <c r="AE119" s="146"/>
      <c r="AF119" s="146"/>
      <c r="AG119" s="146" t="s">
        <v>214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2" x14ac:dyDescent="0.2">
      <c r="A120" s="153"/>
      <c r="B120" s="154"/>
      <c r="C120" s="247" t="s">
        <v>513</v>
      </c>
      <c r="D120" s="248"/>
      <c r="E120" s="248"/>
      <c r="F120" s="248"/>
      <c r="G120" s="248"/>
      <c r="H120" s="156"/>
      <c r="I120" s="156"/>
      <c r="J120" s="156"/>
      <c r="K120" s="156"/>
      <c r="L120" s="156"/>
      <c r="M120" s="156"/>
      <c r="N120" s="155"/>
      <c r="O120" s="155"/>
      <c r="P120" s="155"/>
      <c r="Q120" s="155"/>
      <c r="R120" s="156"/>
      <c r="S120" s="156"/>
      <c r="T120" s="156"/>
      <c r="U120" s="156"/>
      <c r="V120" s="156"/>
      <c r="W120" s="156"/>
      <c r="X120" s="156"/>
      <c r="Y120" s="156"/>
      <c r="Z120" s="146"/>
      <c r="AA120" s="146"/>
      <c r="AB120" s="146"/>
      <c r="AC120" s="146"/>
      <c r="AD120" s="146"/>
      <c r="AE120" s="146"/>
      <c r="AF120" s="146"/>
      <c r="AG120" s="146" t="s">
        <v>221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77" t="str">
        <f>C120</f>
        <v>Úprava nových ocelových dveřních křídel pro zhotovení otvoru pro přívod vzduchu o rozměrech 100x300 mm.</v>
      </c>
      <c r="BB120" s="146"/>
      <c r="BC120" s="146"/>
      <c r="BD120" s="146"/>
      <c r="BE120" s="146"/>
      <c r="BF120" s="146"/>
      <c r="BG120" s="146"/>
      <c r="BH120" s="146"/>
    </row>
    <row r="121" spans="1:60" outlineLevel="2" x14ac:dyDescent="0.2">
      <c r="A121" s="153"/>
      <c r="B121" s="154"/>
      <c r="C121" s="180" t="s">
        <v>84</v>
      </c>
      <c r="D121" s="157"/>
      <c r="E121" s="158">
        <v>1</v>
      </c>
      <c r="F121" s="156"/>
      <c r="G121" s="156"/>
      <c r="H121" s="156"/>
      <c r="I121" s="156"/>
      <c r="J121" s="156"/>
      <c r="K121" s="156"/>
      <c r="L121" s="156"/>
      <c r="M121" s="156"/>
      <c r="N121" s="155"/>
      <c r="O121" s="155"/>
      <c r="P121" s="155"/>
      <c r="Q121" s="155"/>
      <c r="R121" s="156"/>
      <c r="S121" s="156"/>
      <c r="T121" s="156"/>
      <c r="U121" s="156"/>
      <c r="V121" s="156"/>
      <c r="W121" s="156"/>
      <c r="X121" s="156"/>
      <c r="Y121" s="156"/>
      <c r="Z121" s="146"/>
      <c r="AA121" s="146"/>
      <c r="AB121" s="146"/>
      <c r="AC121" s="146"/>
      <c r="AD121" s="146"/>
      <c r="AE121" s="146"/>
      <c r="AF121" s="146"/>
      <c r="AG121" s="146" t="s">
        <v>215</v>
      </c>
      <c r="AH121" s="146">
        <v>0</v>
      </c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ht="22.5" outlineLevel="1" x14ac:dyDescent="0.2">
      <c r="A122" s="170">
        <v>28</v>
      </c>
      <c r="B122" s="171" t="s">
        <v>514</v>
      </c>
      <c r="C122" s="179" t="s">
        <v>515</v>
      </c>
      <c r="D122" s="172" t="s">
        <v>238</v>
      </c>
      <c r="E122" s="173">
        <v>1</v>
      </c>
      <c r="F122" s="174"/>
      <c r="G122" s="175">
        <f>ROUND(E122*F122,2)</f>
        <v>0</v>
      </c>
      <c r="H122" s="174"/>
      <c r="I122" s="175">
        <f>ROUND(E122*H122,2)</f>
        <v>0</v>
      </c>
      <c r="J122" s="174"/>
      <c r="K122" s="175">
        <f>ROUND(E122*J122,2)</f>
        <v>0</v>
      </c>
      <c r="L122" s="175">
        <v>21</v>
      </c>
      <c r="M122" s="175">
        <f>G122*(1+L122/100)</f>
        <v>0</v>
      </c>
      <c r="N122" s="173">
        <v>4.2700000000000002E-2</v>
      </c>
      <c r="O122" s="173">
        <f>ROUND(E122*N122,2)</f>
        <v>0.04</v>
      </c>
      <c r="P122" s="173">
        <v>0</v>
      </c>
      <c r="Q122" s="173">
        <f>ROUND(E122*P122,2)</f>
        <v>0</v>
      </c>
      <c r="R122" s="175" t="s">
        <v>516</v>
      </c>
      <c r="S122" s="175" t="s">
        <v>210</v>
      </c>
      <c r="T122" s="176" t="s">
        <v>517</v>
      </c>
      <c r="U122" s="156">
        <v>0</v>
      </c>
      <c r="V122" s="156">
        <f>ROUND(E122*U122,2)</f>
        <v>0</v>
      </c>
      <c r="W122" s="156"/>
      <c r="X122" s="156" t="s">
        <v>493</v>
      </c>
      <c r="Y122" s="156" t="s">
        <v>213</v>
      </c>
      <c r="Z122" s="146"/>
      <c r="AA122" s="146"/>
      <c r="AB122" s="146"/>
      <c r="AC122" s="146"/>
      <c r="AD122" s="146"/>
      <c r="AE122" s="146"/>
      <c r="AF122" s="146"/>
      <c r="AG122" s="146" t="s">
        <v>494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2" x14ac:dyDescent="0.2">
      <c r="A123" s="153"/>
      <c r="B123" s="154"/>
      <c r="C123" s="180" t="s">
        <v>337</v>
      </c>
      <c r="D123" s="157"/>
      <c r="E123" s="158">
        <v>1</v>
      </c>
      <c r="F123" s="156"/>
      <c r="G123" s="156"/>
      <c r="H123" s="156"/>
      <c r="I123" s="156"/>
      <c r="J123" s="156"/>
      <c r="K123" s="156"/>
      <c r="L123" s="156"/>
      <c r="M123" s="156"/>
      <c r="N123" s="155"/>
      <c r="O123" s="155"/>
      <c r="P123" s="155"/>
      <c r="Q123" s="155"/>
      <c r="R123" s="156"/>
      <c r="S123" s="156"/>
      <c r="T123" s="156"/>
      <c r="U123" s="156"/>
      <c r="V123" s="156"/>
      <c r="W123" s="156"/>
      <c r="X123" s="156"/>
      <c r="Y123" s="156"/>
      <c r="Z123" s="146"/>
      <c r="AA123" s="146"/>
      <c r="AB123" s="146"/>
      <c r="AC123" s="146"/>
      <c r="AD123" s="146"/>
      <c r="AE123" s="146"/>
      <c r="AF123" s="146"/>
      <c r="AG123" s="146" t="s">
        <v>215</v>
      </c>
      <c r="AH123" s="146">
        <v>5</v>
      </c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1" x14ac:dyDescent="0.2">
      <c r="A124" s="170">
        <v>29</v>
      </c>
      <c r="B124" s="171" t="s">
        <v>518</v>
      </c>
      <c r="C124" s="179" t="s">
        <v>519</v>
      </c>
      <c r="D124" s="172" t="s">
        <v>238</v>
      </c>
      <c r="E124" s="173">
        <v>1</v>
      </c>
      <c r="F124" s="174"/>
      <c r="G124" s="175">
        <f>ROUND(E124*F124,2)</f>
        <v>0</v>
      </c>
      <c r="H124" s="174"/>
      <c r="I124" s="175">
        <f>ROUND(E124*H124,2)</f>
        <v>0</v>
      </c>
      <c r="J124" s="174"/>
      <c r="K124" s="175">
        <f>ROUND(E124*J124,2)</f>
        <v>0</v>
      </c>
      <c r="L124" s="175">
        <v>21</v>
      </c>
      <c r="M124" s="175">
        <f>G124*(1+L124/100)</f>
        <v>0</v>
      </c>
      <c r="N124" s="173">
        <v>1.6100000000000001E-3</v>
      </c>
      <c r="O124" s="173">
        <f>ROUND(E124*N124,2)</f>
        <v>0</v>
      </c>
      <c r="P124" s="173">
        <v>0</v>
      </c>
      <c r="Q124" s="173">
        <f>ROUND(E124*P124,2)</f>
        <v>0</v>
      </c>
      <c r="R124" s="175" t="s">
        <v>516</v>
      </c>
      <c r="S124" s="175" t="s">
        <v>210</v>
      </c>
      <c r="T124" s="176" t="s">
        <v>211</v>
      </c>
      <c r="U124" s="156">
        <v>0</v>
      </c>
      <c r="V124" s="156">
        <f>ROUND(E124*U124,2)</f>
        <v>0</v>
      </c>
      <c r="W124" s="156"/>
      <c r="X124" s="156" t="s">
        <v>493</v>
      </c>
      <c r="Y124" s="156" t="s">
        <v>213</v>
      </c>
      <c r="Z124" s="146"/>
      <c r="AA124" s="146"/>
      <c r="AB124" s="146"/>
      <c r="AC124" s="146"/>
      <c r="AD124" s="146"/>
      <c r="AE124" s="146"/>
      <c r="AF124" s="146"/>
      <c r="AG124" s="146" t="s">
        <v>494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2" x14ac:dyDescent="0.2">
      <c r="A125" s="153"/>
      <c r="B125" s="154"/>
      <c r="C125" s="180" t="s">
        <v>84</v>
      </c>
      <c r="D125" s="157"/>
      <c r="E125" s="158">
        <v>1</v>
      </c>
      <c r="F125" s="156"/>
      <c r="G125" s="156"/>
      <c r="H125" s="156"/>
      <c r="I125" s="156"/>
      <c r="J125" s="156"/>
      <c r="K125" s="156"/>
      <c r="L125" s="156"/>
      <c r="M125" s="156"/>
      <c r="N125" s="155"/>
      <c r="O125" s="155"/>
      <c r="P125" s="155"/>
      <c r="Q125" s="155"/>
      <c r="R125" s="156"/>
      <c r="S125" s="156"/>
      <c r="T125" s="156"/>
      <c r="U125" s="156"/>
      <c r="V125" s="156"/>
      <c r="W125" s="156"/>
      <c r="X125" s="156"/>
      <c r="Y125" s="156"/>
      <c r="Z125" s="146"/>
      <c r="AA125" s="146"/>
      <c r="AB125" s="146"/>
      <c r="AC125" s="146"/>
      <c r="AD125" s="146"/>
      <c r="AE125" s="146"/>
      <c r="AF125" s="146"/>
      <c r="AG125" s="146" t="s">
        <v>215</v>
      </c>
      <c r="AH125" s="146">
        <v>0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x14ac:dyDescent="0.2">
      <c r="A126" s="163" t="s">
        <v>204</v>
      </c>
      <c r="B126" s="164" t="s">
        <v>144</v>
      </c>
      <c r="C126" s="178" t="s">
        <v>145</v>
      </c>
      <c r="D126" s="165"/>
      <c r="E126" s="166"/>
      <c r="F126" s="167"/>
      <c r="G126" s="167">
        <f>SUMIF(AG127:AG130,"&lt;&gt;NOR",G127:G130)</f>
        <v>0</v>
      </c>
      <c r="H126" s="167"/>
      <c r="I126" s="167">
        <f>SUM(I127:I130)</f>
        <v>0</v>
      </c>
      <c r="J126" s="167"/>
      <c r="K126" s="167">
        <f>SUM(K127:K130)</f>
        <v>0</v>
      </c>
      <c r="L126" s="167"/>
      <c r="M126" s="167">
        <f>SUM(M127:M130)</f>
        <v>0</v>
      </c>
      <c r="N126" s="166"/>
      <c r="O126" s="166">
        <f>SUM(O127:O130)</f>
        <v>0</v>
      </c>
      <c r="P126" s="166"/>
      <c r="Q126" s="166">
        <f>SUM(Q127:Q130)</f>
        <v>0</v>
      </c>
      <c r="R126" s="167"/>
      <c r="S126" s="167"/>
      <c r="T126" s="168"/>
      <c r="U126" s="162"/>
      <c r="V126" s="162">
        <f>SUM(V127:V130)</f>
        <v>0.2</v>
      </c>
      <c r="W126" s="162"/>
      <c r="X126" s="162"/>
      <c r="Y126" s="162"/>
      <c r="AG126" t="s">
        <v>205</v>
      </c>
    </row>
    <row r="127" spans="1:60" outlineLevel="1" x14ac:dyDescent="0.2">
      <c r="A127" s="170">
        <v>30</v>
      </c>
      <c r="B127" s="171" t="s">
        <v>520</v>
      </c>
      <c r="C127" s="179" t="s">
        <v>521</v>
      </c>
      <c r="D127" s="172" t="s">
        <v>208</v>
      </c>
      <c r="E127" s="173">
        <v>0.5</v>
      </c>
      <c r="F127" s="174"/>
      <c r="G127" s="175">
        <f>ROUND(E127*F127,2)</f>
        <v>0</v>
      </c>
      <c r="H127" s="174"/>
      <c r="I127" s="175">
        <f>ROUND(E127*H127,2)</f>
        <v>0</v>
      </c>
      <c r="J127" s="174"/>
      <c r="K127" s="175">
        <f>ROUND(E127*J127,2)</f>
        <v>0</v>
      </c>
      <c r="L127" s="175">
        <v>21</v>
      </c>
      <c r="M127" s="175">
        <f>G127*(1+L127/100)</f>
        <v>0</v>
      </c>
      <c r="N127" s="173">
        <v>3.1E-4</v>
      </c>
      <c r="O127" s="173">
        <f>ROUND(E127*N127,2)</f>
        <v>0</v>
      </c>
      <c r="P127" s="173">
        <v>0</v>
      </c>
      <c r="Q127" s="173">
        <f>ROUND(E127*P127,2)</f>
        <v>0</v>
      </c>
      <c r="R127" s="175" t="s">
        <v>398</v>
      </c>
      <c r="S127" s="175" t="s">
        <v>210</v>
      </c>
      <c r="T127" s="176" t="s">
        <v>211</v>
      </c>
      <c r="U127" s="156">
        <v>0.40300000000000002</v>
      </c>
      <c r="V127" s="156">
        <f>ROUND(E127*U127,2)</f>
        <v>0.2</v>
      </c>
      <c r="W127" s="156"/>
      <c r="X127" s="156" t="s">
        <v>212</v>
      </c>
      <c r="Y127" s="156" t="s">
        <v>213</v>
      </c>
      <c r="Z127" s="146"/>
      <c r="AA127" s="146"/>
      <c r="AB127" s="146"/>
      <c r="AC127" s="146"/>
      <c r="AD127" s="146"/>
      <c r="AE127" s="146"/>
      <c r="AF127" s="146"/>
      <c r="AG127" s="146" t="s">
        <v>214</v>
      </c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2" x14ac:dyDescent="0.2">
      <c r="A128" s="153"/>
      <c r="B128" s="154"/>
      <c r="C128" s="247" t="s">
        <v>556</v>
      </c>
      <c r="D128" s="248"/>
      <c r="E128" s="248"/>
      <c r="F128" s="248"/>
      <c r="G128" s="248"/>
      <c r="H128" s="156"/>
      <c r="I128" s="156"/>
      <c r="J128" s="156"/>
      <c r="K128" s="156"/>
      <c r="L128" s="156"/>
      <c r="M128" s="156"/>
      <c r="N128" s="155"/>
      <c r="O128" s="155"/>
      <c r="P128" s="155"/>
      <c r="Q128" s="155"/>
      <c r="R128" s="156"/>
      <c r="S128" s="156"/>
      <c r="T128" s="156"/>
      <c r="U128" s="156"/>
      <c r="V128" s="156"/>
      <c r="W128" s="156"/>
      <c r="X128" s="156"/>
      <c r="Y128" s="156"/>
      <c r="Z128" s="146"/>
      <c r="AA128" s="146"/>
      <c r="AB128" s="146"/>
      <c r="AC128" s="146"/>
      <c r="AD128" s="146"/>
      <c r="AE128" s="146"/>
      <c r="AF128" s="146"/>
      <c r="AG128" s="146" t="s">
        <v>221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3" x14ac:dyDescent="0.2">
      <c r="A129" s="153"/>
      <c r="B129" s="154"/>
      <c r="C129" s="251" t="s">
        <v>522</v>
      </c>
      <c r="D129" s="252"/>
      <c r="E129" s="252"/>
      <c r="F129" s="252"/>
      <c r="G129" s="252"/>
      <c r="H129" s="156"/>
      <c r="I129" s="156"/>
      <c r="J129" s="156"/>
      <c r="K129" s="156"/>
      <c r="L129" s="156"/>
      <c r="M129" s="156"/>
      <c r="N129" s="155"/>
      <c r="O129" s="155"/>
      <c r="P129" s="155"/>
      <c r="Q129" s="155"/>
      <c r="R129" s="156"/>
      <c r="S129" s="156"/>
      <c r="T129" s="156"/>
      <c r="U129" s="156"/>
      <c r="V129" s="156"/>
      <c r="W129" s="156"/>
      <c r="X129" s="156"/>
      <c r="Y129" s="156"/>
      <c r="Z129" s="146"/>
      <c r="AA129" s="146"/>
      <c r="AB129" s="146"/>
      <c r="AC129" s="146"/>
      <c r="AD129" s="146"/>
      <c r="AE129" s="146"/>
      <c r="AF129" s="146"/>
      <c r="AG129" s="146" t="s">
        <v>221</v>
      </c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2" x14ac:dyDescent="0.2">
      <c r="A130" s="153"/>
      <c r="B130" s="154"/>
      <c r="C130" s="180" t="s">
        <v>401</v>
      </c>
      <c r="D130" s="157"/>
      <c r="E130" s="158">
        <v>0.5</v>
      </c>
      <c r="F130" s="156"/>
      <c r="G130" s="156"/>
      <c r="H130" s="156"/>
      <c r="I130" s="156"/>
      <c r="J130" s="156"/>
      <c r="K130" s="156"/>
      <c r="L130" s="156"/>
      <c r="M130" s="156"/>
      <c r="N130" s="155"/>
      <c r="O130" s="155"/>
      <c r="P130" s="155"/>
      <c r="Q130" s="155"/>
      <c r="R130" s="156"/>
      <c r="S130" s="156"/>
      <c r="T130" s="156"/>
      <c r="U130" s="156"/>
      <c r="V130" s="156"/>
      <c r="W130" s="156"/>
      <c r="X130" s="156"/>
      <c r="Y130" s="156"/>
      <c r="Z130" s="146"/>
      <c r="AA130" s="146"/>
      <c r="AB130" s="146"/>
      <c r="AC130" s="146"/>
      <c r="AD130" s="146"/>
      <c r="AE130" s="146"/>
      <c r="AF130" s="146"/>
      <c r="AG130" s="146" t="s">
        <v>215</v>
      </c>
      <c r="AH130" s="146">
        <v>0</v>
      </c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x14ac:dyDescent="0.2">
      <c r="A131" s="163" t="s">
        <v>204</v>
      </c>
      <c r="B131" s="164" t="s">
        <v>146</v>
      </c>
      <c r="C131" s="178" t="s">
        <v>147</v>
      </c>
      <c r="D131" s="165"/>
      <c r="E131" s="166"/>
      <c r="F131" s="167"/>
      <c r="G131" s="167">
        <f>SUMIF(AG132:AG148,"&lt;&gt;NOR",G132:G148)</f>
        <v>0</v>
      </c>
      <c r="H131" s="167"/>
      <c r="I131" s="167">
        <f>SUM(I132:I148)</f>
        <v>0</v>
      </c>
      <c r="J131" s="167"/>
      <c r="K131" s="167">
        <f>SUM(K132:K148)</f>
        <v>0</v>
      </c>
      <c r="L131" s="167"/>
      <c r="M131" s="167">
        <f>SUM(M132:M148)</f>
        <v>0</v>
      </c>
      <c r="N131" s="166"/>
      <c r="O131" s="166">
        <f>SUM(O132:O148)</f>
        <v>0.05</v>
      </c>
      <c r="P131" s="166"/>
      <c r="Q131" s="166">
        <f>SUM(Q132:Q148)</f>
        <v>0</v>
      </c>
      <c r="R131" s="167"/>
      <c r="S131" s="167"/>
      <c r="T131" s="168"/>
      <c r="U131" s="162"/>
      <c r="V131" s="162">
        <f>SUM(V132:V148)</f>
        <v>12.09</v>
      </c>
      <c r="W131" s="162"/>
      <c r="X131" s="162"/>
      <c r="Y131" s="162"/>
      <c r="AG131" t="s">
        <v>205</v>
      </c>
    </row>
    <row r="132" spans="1:60" outlineLevel="1" x14ac:dyDescent="0.2">
      <c r="A132" s="170">
        <v>31</v>
      </c>
      <c r="B132" s="171" t="s">
        <v>523</v>
      </c>
      <c r="C132" s="179" t="s">
        <v>524</v>
      </c>
      <c r="D132" s="172" t="s">
        <v>208</v>
      </c>
      <c r="E132" s="173">
        <v>18.8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3">
        <v>6.9999999999999994E-5</v>
      </c>
      <c r="O132" s="173">
        <f>ROUND(E132*N132,2)</f>
        <v>0</v>
      </c>
      <c r="P132" s="173">
        <v>0</v>
      </c>
      <c r="Q132" s="173">
        <f>ROUND(E132*P132,2)</f>
        <v>0</v>
      </c>
      <c r="R132" s="175" t="s">
        <v>525</v>
      </c>
      <c r="S132" s="175" t="s">
        <v>210</v>
      </c>
      <c r="T132" s="176" t="s">
        <v>211</v>
      </c>
      <c r="U132" s="156">
        <v>3.2480000000000002E-2</v>
      </c>
      <c r="V132" s="156">
        <f>ROUND(E132*U132,2)</f>
        <v>0.61</v>
      </c>
      <c r="W132" s="156"/>
      <c r="X132" s="156" t="s">
        <v>212</v>
      </c>
      <c r="Y132" s="156" t="s">
        <v>213</v>
      </c>
      <c r="Z132" s="146"/>
      <c r="AA132" s="146"/>
      <c r="AB132" s="146"/>
      <c r="AC132" s="146"/>
      <c r="AD132" s="146"/>
      <c r="AE132" s="146"/>
      <c r="AF132" s="146"/>
      <c r="AG132" s="146" t="s">
        <v>214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2" x14ac:dyDescent="0.2">
      <c r="A133" s="153"/>
      <c r="B133" s="154"/>
      <c r="C133" s="247" t="s">
        <v>526</v>
      </c>
      <c r="D133" s="248"/>
      <c r="E133" s="248"/>
      <c r="F133" s="248"/>
      <c r="G133" s="248"/>
      <c r="H133" s="156"/>
      <c r="I133" s="156"/>
      <c r="J133" s="156"/>
      <c r="K133" s="156"/>
      <c r="L133" s="156"/>
      <c r="M133" s="156"/>
      <c r="N133" s="155"/>
      <c r="O133" s="155"/>
      <c r="P133" s="155"/>
      <c r="Q133" s="155"/>
      <c r="R133" s="156"/>
      <c r="S133" s="156"/>
      <c r="T133" s="156"/>
      <c r="U133" s="156"/>
      <c r="V133" s="156"/>
      <c r="W133" s="156"/>
      <c r="X133" s="156"/>
      <c r="Y133" s="156"/>
      <c r="Z133" s="146"/>
      <c r="AA133" s="146"/>
      <c r="AB133" s="146"/>
      <c r="AC133" s="146"/>
      <c r="AD133" s="146"/>
      <c r="AE133" s="146"/>
      <c r="AF133" s="146"/>
      <c r="AG133" s="146" t="s">
        <v>221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3" x14ac:dyDescent="0.2">
      <c r="A134" s="153"/>
      <c r="B134" s="154"/>
      <c r="C134" s="251" t="s">
        <v>555</v>
      </c>
      <c r="D134" s="252"/>
      <c r="E134" s="252"/>
      <c r="F134" s="252"/>
      <c r="G134" s="252"/>
      <c r="H134" s="156"/>
      <c r="I134" s="156"/>
      <c r="J134" s="156"/>
      <c r="K134" s="156"/>
      <c r="L134" s="156"/>
      <c r="M134" s="156"/>
      <c r="N134" s="155"/>
      <c r="O134" s="155"/>
      <c r="P134" s="155"/>
      <c r="Q134" s="155"/>
      <c r="R134" s="156"/>
      <c r="S134" s="156"/>
      <c r="T134" s="156"/>
      <c r="U134" s="156"/>
      <c r="V134" s="156"/>
      <c r="W134" s="156"/>
      <c r="X134" s="156"/>
      <c r="Y134" s="156"/>
      <c r="Z134" s="146"/>
      <c r="AA134" s="146"/>
      <c r="AB134" s="146"/>
      <c r="AC134" s="146"/>
      <c r="AD134" s="146"/>
      <c r="AE134" s="146"/>
      <c r="AF134" s="146"/>
      <c r="AG134" s="146" t="s">
        <v>221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3" x14ac:dyDescent="0.2">
      <c r="A135" s="153"/>
      <c r="B135" s="154"/>
      <c r="C135" s="251" t="s">
        <v>441</v>
      </c>
      <c r="D135" s="252"/>
      <c r="E135" s="252"/>
      <c r="F135" s="252"/>
      <c r="G135" s="252"/>
      <c r="H135" s="156"/>
      <c r="I135" s="156"/>
      <c r="J135" s="156"/>
      <c r="K135" s="156"/>
      <c r="L135" s="156"/>
      <c r="M135" s="156"/>
      <c r="N135" s="155"/>
      <c r="O135" s="155"/>
      <c r="P135" s="155"/>
      <c r="Q135" s="155"/>
      <c r="R135" s="156"/>
      <c r="S135" s="156"/>
      <c r="T135" s="156"/>
      <c r="U135" s="156"/>
      <c r="V135" s="156"/>
      <c r="W135" s="156"/>
      <c r="X135" s="156"/>
      <c r="Y135" s="156"/>
      <c r="Z135" s="146"/>
      <c r="AA135" s="146"/>
      <c r="AB135" s="146"/>
      <c r="AC135" s="146"/>
      <c r="AD135" s="146"/>
      <c r="AE135" s="146"/>
      <c r="AF135" s="146"/>
      <c r="AG135" s="146" t="s">
        <v>221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3" x14ac:dyDescent="0.2">
      <c r="A136" s="153"/>
      <c r="B136" s="154"/>
      <c r="C136" s="184" t="s">
        <v>442</v>
      </c>
      <c r="D136" s="159"/>
      <c r="E136" s="160"/>
      <c r="F136" s="161"/>
      <c r="G136" s="161"/>
      <c r="H136" s="156"/>
      <c r="I136" s="156"/>
      <c r="J136" s="156"/>
      <c r="K136" s="156"/>
      <c r="L136" s="156"/>
      <c r="M136" s="156"/>
      <c r="N136" s="155"/>
      <c r="O136" s="155"/>
      <c r="P136" s="155"/>
      <c r="Q136" s="155"/>
      <c r="R136" s="156"/>
      <c r="S136" s="156"/>
      <c r="T136" s="156"/>
      <c r="U136" s="156"/>
      <c r="V136" s="156"/>
      <c r="W136" s="156"/>
      <c r="X136" s="156"/>
      <c r="Y136" s="156"/>
      <c r="Z136" s="146"/>
      <c r="AA136" s="146"/>
      <c r="AB136" s="146"/>
      <c r="AC136" s="146"/>
      <c r="AD136" s="146"/>
      <c r="AE136" s="146"/>
      <c r="AF136" s="146"/>
      <c r="AG136" s="146" t="s">
        <v>221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3" x14ac:dyDescent="0.2">
      <c r="A137" s="153"/>
      <c r="B137" s="154"/>
      <c r="C137" s="251" t="s">
        <v>443</v>
      </c>
      <c r="D137" s="252"/>
      <c r="E137" s="252"/>
      <c r="F137" s="252"/>
      <c r="G137" s="252"/>
      <c r="H137" s="156"/>
      <c r="I137" s="156"/>
      <c r="J137" s="156"/>
      <c r="K137" s="156"/>
      <c r="L137" s="156"/>
      <c r="M137" s="156"/>
      <c r="N137" s="155"/>
      <c r="O137" s="155"/>
      <c r="P137" s="155"/>
      <c r="Q137" s="155"/>
      <c r="R137" s="156"/>
      <c r="S137" s="156"/>
      <c r="T137" s="156"/>
      <c r="U137" s="156"/>
      <c r="V137" s="156"/>
      <c r="W137" s="156"/>
      <c r="X137" s="156"/>
      <c r="Y137" s="156"/>
      <c r="Z137" s="146"/>
      <c r="AA137" s="146"/>
      <c r="AB137" s="146"/>
      <c r="AC137" s="146"/>
      <c r="AD137" s="146"/>
      <c r="AE137" s="146"/>
      <c r="AF137" s="146"/>
      <c r="AG137" s="146" t="s">
        <v>221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2" x14ac:dyDescent="0.2">
      <c r="A138" s="153"/>
      <c r="B138" s="154"/>
      <c r="C138" s="180" t="s">
        <v>457</v>
      </c>
      <c r="D138" s="157"/>
      <c r="E138" s="158">
        <v>18.8</v>
      </c>
      <c r="F138" s="156"/>
      <c r="G138" s="156"/>
      <c r="H138" s="156"/>
      <c r="I138" s="156"/>
      <c r="J138" s="156"/>
      <c r="K138" s="156"/>
      <c r="L138" s="156"/>
      <c r="M138" s="156"/>
      <c r="N138" s="155"/>
      <c r="O138" s="155"/>
      <c r="P138" s="155"/>
      <c r="Q138" s="155"/>
      <c r="R138" s="156"/>
      <c r="S138" s="156"/>
      <c r="T138" s="156"/>
      <c r="U138" s="156"/>
      <c r="V138" s="156"/>
      <c r="W138" s="156"/>
      <c r="X138" s="156"/>
      <c r="Y138" s="156"/>
      <c r="Z138" s="146"/>
      <c r="AA138" s="146"/>
      <c r="AB138" s="146"/>
      <c r="AC138" s="146"/>
      <c r="AD138" s="146"/>
      <c r="AE138" s="146"/>
      <c r="AF138" s="146"/>
      <c r="AG138" s="146" t="s">
        <v>215</v>
      </c>
      <c r="AH138" s="146">
        <v>5</v>
      </c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ht="22.5" outlineLevel="1" x14ac:dyDescent="0.2">
      <c r="A139" s="170">
        <v>32</v>
      </c>
      <c r="B139" s="171" t="s">
        <v>527</v>
      </c>
      <c r="C139" s="179" t="s">
        <v>528</v>
      </c>
      <c r="D139" s="172" t="s">
        <v>208</v>
      </c>
      <c r="E139" s="173">
        <v>81.8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3">
        <v>6.4000000000000005E-4</v>
      </c>
      <c r="O139" s="173">
        <f>ROUND(E139*N139,2)</f>
        <v>0.05</v>
      </c>
      <c r="P139" s="173">
        <v>0</v>
      </c>
      <c r="Q139" s="173">
        <f>ROUND(E139*P139,2)</f>
        <v>0</v>
      </c>
      <c r="R139" s="175" t="s">
        <v>525</v>
      </c>
      <c r="S139" s="175" t="s">
        <v>210</v>
      </c>
      <c r="T139" s="176" t="s">
        <v>211</v>
      </c>
      <c r="U139" s="156">
        <v>0.13874</v>
      </c>
      <c r="V139" s="156">
        <f>ROUND(E139*U139,2)</f>
        <v>11.35</v>
      </c>
      <c r="W139" s="156"/>
      <c r="X139" s="156" t="s">
        <v>212</v>
      </c>
      <c r="Y139" s="156" t="s">
        <v>213</v>
      </c>
      <c r="Z139" s="146"/>
      <c r="AA139" s="146"/>
      <c r="AB139" s="146"/>
      <c r="AC139" s="146"/>
      <c r="AD139" s="146"/>
      <c r="AE139" s="146"/>
      <c r="AF139" s="146"/>
      <c r="AG139" s="146" t="s">
        <v>529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2" x14ac:dyDescent="0.2">
      <c r="A140" s="153"/>
      <c r="B140" s="154"/>
      <c r="C140" s="180" t="s">
        <v>530</v>
      </c>
      <c r="D140" s="157"/>
      <c r="E140" s="158">
        <v>18.8</v>
      </c>
      <c r="F140" s="156"/>
      <c r="G140" s="156"/>
      <c r="H140" s="156"/>
      <c r="I140" s="156"/>
      <c r="J140" s="156"/>
      <c r="K140" s="156"/>
      <c r="L140" s="156"/>
      <c r="M140" s="156"/>
      <c r="N140" s="155"/>
      <c r="O140" s="155"/>
      <c r="P140" s="155"/>
      <c r="Q140" s="155"/>
      <c r="R140" s="156"/>
      <c r="S140" s="156"/>
      <c r="T140" s="156"/>
      <c r="U140" s="156"/>
      <c r="V140" s="156"/>
      <c r="W140" s="156"/>
      <c r="X140" s="156"/>
      <c r="Y140" s="156"/>
      <c r="Z140" s="146"/>
      <c r="AA140" s="146"/>
      <c r="AB140" s="146"/>
      <c r="AC140" s="146"/>
      <c r="AD140" s="146"/>
      <c r="AE140" s="146"/>
      <c r="AF140" s="146"/>
      <c r="AG140" s="146" t="s">
        <v>215</v>
      </c>
      <c r="AH140" s="146">
        <v>5</v>
      </c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3" x14ac:dyDescent="0.2">
      <c r="A141" s="153"/>
      <c r="B141" s="154"/>
      <c r="C141" s="180" t="s">
        <v>531</v>
      </c>
      <c r="D141" s="157"/>
      <c r="E141" s="158">
        <v>63</v>
      </c>
      <c r="F141" s="156"/>
      <c r="G141" s="156"/>
      <c r="H141" s="156"/>
      <c r="I141" s="156"/>
      <c r="J141" s="156"/>
      <c r="K141" s="156"/>
      <c r="L141" s="156"/>
      <c r="M141" s="156"/>
      <c r="N141" s="155"/>
      <c r="O141" s="155"/>
      <c r="P141" s="155"/>
      <c r="Q141" s="155"/>
      <c r="R141" s="156"/>
      <c r="S141" s="156"/>
      <c r="T141" s="156"/>
      <c r="U141" s="156"/>
      <c r="V141" s="156"/>
      <c r="W141" s="156"/>
      <c r="X141" s="156"/>
      <c r="Y141" s="156"/>
      <c r="Z141" s="146"/>
      <c r="AA141" s="146"/>
      <c r="AB141" s="146"/>
      <c r="AC141" s="146"/>
      <c r="AD141" s="146"/>
      <c r="AE141" s="146"/>
      <c r="AF141" s="146"/>
      <c r="AG141" s="146" t="s">
        <v>215</v>
      </c>
      <c r="AH141" s="146">
        <v>5</v>
      </c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1" x14ac:dyDescent="0.2">
      <c r="A142" s="170">
        <v>33</v>
      </c>
      <c r="B142" s="171" t="s">
        <v>532</v>
      </c>
      <c r="C142" s="179" t="s">
        <v>533</v>
      </c>
      <c r="D142" s="172" t="s">
        <v>208</v>
      </c>
      <c r="E142" s="173">
        <v>18.8</v>
      </c>
      <c r="F142" s="174"/>
      <c r="G142" s="175">
        <f>ROUND(E142*F142,2)</f>
        <v>0</v>
      </c>
      <c r="H142" s="174"/>
      <c r="I142" s="175">
        <f>ROUND(E142*H142,2)</f>
        <v>0</v>
      </c>
      <c r="J142" s="174"/>
      <c r="K142" s="175">
        <f>ROUND(E142*J142,2)</f>
        <v>0</v>
      </c>
      <c r="L142" s="175">
        <v>21</v>
      </c>
      <c r="M142" s="175">
        <f>G142*(1+L142/100)</f>
        <v>0</v>
      </c>
      <c r="N142" s="173">
        <v>0</v>
      </c>
      <c r="O142" s="173">
        <f>ROUND(E142*N142,2)</f>
        <v>0</v>
      </c>
      <c r="P142" s="173">
        <v>0</v>
      </c>
      <c r="Q142" s="173">
        <f>ROUND(E142*P142,2)</f>
        <v>0</v>
      </c>
      <c r="R142" s="175" t="s">
        <v>525</v>
      </c>
      <c r="S142" s="175" t="s">
        <v>210</v>
      </c>
      <c r="T142" s="176" t="s">
        <v>211</v>
      </c>
      <c r="U142" s="156">
        <v>7.0000000000000001E-3</v>
      </c>
      <c r="V142" s="156">
        <f>ROUND(E142*U142,2)</f>
        <v>0.13</v>
      </c>
      <c r="W142" s="156"/>
      <c r="X142" s="156" t="s">
        <v>212</v>
      </c>
      <c r="Y142" s="156" t="s">
        <v>213</v>
      </c>
      <c r="Z142" s="146"/>
      <c r="AA142" s="146"/>
      <c r="AB142" s="146"/>
      <c r="AC142" s="146"/>
      <c r="AD142" s="146"/>
      <c r="AE142" s="146"/>
      <c r="AF142" s="146"/>
      <c r="AG142" s="146" t="s">
        <v>214</v>
      </c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2" x14ac:dyDescent="0.2">
      <c r="A143" s="153"/>
      <c r="B143" s="154"/>
      <c r="C143" s="247" t="s">
        <v>534</v>
      </c>
      <c r="D143" s="248"/>
      <c r="E143" s="248"/>
      <c r="F143" s="248"/>
      <c r="G143" s="248"/>
      <c r="H143" s="156"/>
      <c r="I143" s="156"/>
      <c r="J143" s="156"/>
      <c r="K143" s="156"/>
      <c r="L143" s="156"/>
      <c r="M143" s="156"/>
      <c r="N143" s="155"/>
      <c r="O143" s="155"/>
      <c r="P143" s="155"/>
      <c r="Q143" s="155"/>
      <c r="R143" s="156"/>
      <c r="S143" s="156"/>
      <c r="T143" s="156"/>
      <c r="U143" s="156"/>
      <c r="V143" s="156"/>
      <c r="W143" s="156"/>
      <c r="X143" s="156"/>
      <c r="Y143" s="156"/>
      <c r="Z143" s="146"/>
      <c r="AA143" s="146"/>
      <c r="AB143" s="146"/>
      <c r="AC143" s="146"/>
      <c r="AD143" s="146"/>
      <c r="AE143" s="146"/>
      <c r="AF143" s="146"/>
      <c r="AG143" s="146" t="s">
        <v>221</v>
      </c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3" x14ac:dyDescent="0.2">
      <c r="A144" s="153"/>
      <c r="B144" s="154"/>
      <c r="C144" s="251" t="s">
        <v>555</v>
      </c>
      <c r="D144" s="252"/>
      <c r="E144" s="252"/>
      <c r="F144" s="252"/>
      <c r="G144" s="252"/>
      <c r="H144" s="156"/>
      <c r="I144" s="156"/>
      <c r="J144" s="156"/>
      <c r="K144" s="156"/>
      <c r="L144" s="156"/>
      <c r="M144" s="156"/>
      <c r="N144" s="155"/>
      <c r="O144" s="155"/>
      <c r="P144" s="155"/>
      <c r="Q144" s="155"/>
      <c r="R144" s="156"/>
      <c r="S144" s="156"/>
      <c r="T144" s="156"/>
      <c r="U144" s="156"/>
      <c r="V144" s="156"/>
      <c r="W144" s="156"/>
      <c r="X144" s="156"/>
      <c r="Y144" s="156"/>
      <c r="Z144" s="146"/>
      <c r="AA144" s="146"/>
      <c r="AB144" s="146"/>
      <c r="AC144" s="146"/>
      <c r="AD144" s="146"/>
      <c r="AE144" s="146"/>
      <c r="AF144" s="146"/>
      <c r="AG144" s="146" t="s">
        <v>221</v>
      </c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3" x14ac:dyDescent="0.2">
      <c r="A145" s="153"/>
      <c r="B145" s="154"/>
      <c r="C145" s="251" t="s">
        <v>441</v>
      </c>
      <c r="D145" s="252"/>
      <c r="E145" s="252"/>
      <c r="F145" s="252"/>
      <c r="G145" s="252"/>
      <c r="H145" s="156"/>
      <c r="I145" s="156"/>
      <c r="J145" s="156"/>
      <c r="K145" s="156"/>
      <c r="L145" s="156"/>
      <c r="M145" s="156"/>
      <c r="N145" s="155"/>
      <c r="O145" s="155"/>
      <c r="P145" s="155"/>
      <c r="Q145" s="155"/>
      <c r="R145" s="156"/>
      <c r="S145" s="156"/>
      <c r="T145" s="156"/>
      <c r="U145" s="156"/>
      <c r="V145" s="156"/>
      <c r="W145" s="156"/>
      <c r="X145" s="156"/>
      <c r="Y145" s="156"/>
      <c r="Z145" s="146"/>
      <c r="AA145" s="146"/>
      <c r="AB145" s="146"/>
      <c r="AC145" s="146"/>
      <c r="AD145" s="146"/>
      <c r="AE145" s="146"/>
      <c r="AF145" s="146"/>
      <c r="AG145" s="146" t="s">
        <v>221</v>
      </c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3" x14ac:dyDescent="0.2">
      <c r="A146" s="153"/>
      <c r="B146" s="154"/>
      <c r="C146" s="184" t="s">
        <v>442</v>
      </c>
      <c r="D146" s="159"/>
      <c r="E146" s="160"/>
      <c r="F146" s="161"/>
      <c r="G146" s="161"/>
      <c r="H146" s="156"/>
      <c r="I146" s="156"/>
      <c r="J146" s="156"/>
      <c r="K146" s="156"/>
      <c r="L146" s="156"/>
      <c r="M146" s="156"/>
      <c r="N146" s="155"/>
      <c r="O146" s="155"/>
      <c r="P146" s="155"/>
      <c r="Q146" s="155"/>
      <c r="R146" s="156"/>
      <c r="S146" s="156"/>
      <c r="T146" s="156"/>
      <c r="U146" s="156"/>
      <c r="V146" s="156"/>
      <c r="W146" s="156"/>
      <c r="X146" s="156"/>
      <c r="Y146" s="156"/>
      <c r="Z146" s="146"/>
      <c r="AA146" s="146"/>
      <c r="AB146" s="146"/>
      <c r="AC146" s="146"/>
      <c r="AD146" s="146"/>
      <c r="AE146" s="146"/>
      <c r="AF146" s="146"/>
      <c r="AG146" s="146" t="s">
        <v>221</v>
      </c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3" x14ac:dyDescent="0.2">
      <c r="A147" s="153"/>
      <c r="B147" s="154"/>
      <c r="C147" s="251" t="s">
        <v>443</v>
      </c>
      <c r="D147" s="252"/>
      <c r="E147" s="252"/>
      <c r="F147" s="252"/>
      <c r="G147" s="252"/>
      <c r="H147" s="156"/>
      <c r="I147" s="156"/>
      <c r="J147" s="156"/>
      <c r="K147" s="156"/>
      <c r="L147" s="156"/>
      <c r="M147" s="156"/>
      <c r="N147" s="155"/>
      <c r="O147" s="155"/>
      <c r="P147" s="155"/>
      <c r="Q147" s="155"/>
      <c r="R147" s="156"/>
      <c r="S147" s="156"/>
      <c r="T147" s="156"/>
      <c r="U147" s="156"/>
      <c r="V147" s="156"/>
      <c r="W147" s="156"/>
      <c r="X147" s="156"/>
      <c r="Y147" s="156"/>
      <c r="Z147" s="146"/>
      <c r="AA147" s="146"/>
      <c r="AB147" s="146"/>
      <c r="AC147" s="146"/>
      <c r="AD147" s="146"/>
      <c r="AE147" s="146"/>
      <c r="AF147" s="146"/>
      <c r="AG147" s="146" t="s">
        <v>221</v>
      </c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2" x14ac:dyDescent="0.2">
      <c r="A148" s="153"/>
      <c r="B148" s="154"/>
      <c r="C148" s="180" t="s">
        <v>447</v>
      </c>
      <c r="D148" s="157"/>
      <c r="E148" s="158">
        <v>18.8</v>
      </c>
      <c r="F148" s="156"/>
      <c r="G148" s="156"/>
      <c r="H148" s="156"/>
      <c r="I148" s="156"/>
      <c r="J148" s="156"/>
      <c r="K148" s="156"/>
      <c r="L148" s="156"/>
      <c r="M148" s="156"/>
      <c r="N148" s="155"/>
      <c r="O148" s="155"/>
      <c r="P148" s="155"/>
      <c r="Q148" s="155"/>
      <c r="R148" s="156"/>
      <c r="S148" s="156"/>
      <c r="T148" s="156"/>
      <c r="U148" s="156"/>
      <c r="V148" s="156"/>
      <c r="W148" s="156"/>
      <c r="X148" s="156"/>
      <c r="Y148" s="156"/>
      <c r="Z148" s="146"/>
      <c r="AA148" s="146"/>
      <c r="AB148" s="146"/>
      <c r="AC148" s="146"/>
      <c r="AD148" s="146"/>
      <c r="AE148" s="146"/>
      <c r="AF148" s="146"/>
      <c r="AG148" s="146" t="s">
        <v>215</v>
      </c>
      <c r="AH148" s="146">
        <v>5</v>
      </c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x14ac:dyDescent="0.2">
      <c r="A149" s="163" t="s">
        <v>204</v>
      </c>
      <c r="B149" s="164" t="s">
        <v>173</v>
      </c>
      <c r="C149" s="178" t="s">
        <v>115</v>
      </c>
      <c r="D149" s="165"/>
      <c r="E149" s="166"/>
      <c r="F149" s="167"/>
      <c r="G149" s="167">
        <f>SUMIF(AG150:AG172,"&lt;&gt;NOR",G150:G172)</f>
        <v>0</v>
      </c>
      <c r="H149" s="167"/>
      <c r="I149" s="167">
        <f>SUM(I150:I172)</f>
        <v>0</v>
      </c>
      <c r="J149" s="167"/>
      <c r="K149" s="167">
        <f>SUM(K150:K172)</f>
        <v>0</v>
      </c>
      <c r="L149" s="167"/>
      <c r="M149" s="167">
        <f>SUM(M150:M172)</f>
        <v>0</v>
      </c>
      <c r="N149" s="166"/>
      <c r="O149" s="166">
        <f>SUM(O150:O172)</f>
        <v>0</v>
      </c>
      <c r="P149" s="166"/>
      <c r="Q149" s="166">
        <f>SUM(Q150:Q172)</f>
        <v>0</v>
      </c>
      <c r="R149" s="167"/>
      <c r="S149" s="167"/>
      <c r="T149" s="168"/>
      <c r="U149" s="162"/>
      <c r="V149" s="162">
        <f>SUM(V150:V172)</f>
        <v>1.8299999999999998</v>
      </c>
      <c r="W149" s="162"/>
      <c r="X149" s="162"/>
      <c r="Y149" s="162"/>
      <c r="AG149" t="s">
        <v>205</v>
      </c>
    </row>
    <row r="150" spans="1:60" outlineLevel="1" x14ac:dyDescent="0.2">
      <c r="A150" s="170">
        <v>34</v>
      </c>
      <c r="B150" s="171" t="s">
        <v>535</v>
      </c>
      <c r="C150" s="179" t="s">
        <v>536</v>
      </c>
      <c r="D150" s="172" t="s">
        <v>218</v>
      </c>
      <c r="E150" s="173">
        <v>1.5448999999999999</v>
      </c>
      <c r="F150" s="174"/>
      <c r="G150" s="175">
        <f>ROUND(E150*F150,2)</f>
        <v>0</v>
      </c>
      <c r="H150" s="174"/>
      <c r="I150" s="175">
        <f>ROUND(E150*H150,2)</f>
        <v>0</v>
      </c>
      <c r="J150" s="174"/>
      <c r="K150" s="175">
        <f>ROUND(E150*J150,2)</f>
        <v>0</v>
      </c>
      <c r="L150" s="175">
        <v>21</v>
      </c>
      <c r="M150" s="175">
        <f>G150*(1+L150/100)</f>
        <v>0</v>
      </c>
      <c r="N150" s="173">
        <v>0</v>
      </c>
      <c r="O150" s="173">
        <f>ROUND(E150*N150,2)</f>
        <v>0</v>
      </c>
      <c r="P150" s="173">
        <v>0</v>
      </c>
      <c r="Q150" s="173">
        <f>ROUND(E150*P150,2)</f>
        <v>0</v>
      </c>
      <c r="R150" s="175" t="s">
        <v>219</v>
      </c>
      <c r="S150" s="175" t="s">
        <v>210</v>
      </c>
      <c r="T150" s="176" t="s">
        <v>211</v>
      </c>
      <c r="U150" s="156">
        <v>0</v>
      </c>
      <c r="V150" s="156">
        <f>ROUND(E150*U150,2)</f>
        <v>0</v>
      </c>
      <c r="W150" s="156"/>
      <c r="X150" s="156" t="s">
        <v>212</v>
      </c>
      <c r="Y150" s="156" t="s">
        <v>213</v>
      </c>
      <c r="Z150" s="146"/>
      <c r="AA150" s="146"/>
      <c r="AB150" s="146"/>
      <c r="AC150" s="146"/>
      <c r="AD150" s="146"/>
      <c r="AE150" s="146"/>
      <c r="AF150" s="146"/>
      <c r="AG150" s="146" t="s">
        <v>214</v>
      </c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2" x14ac:dyDescent="0.2">
      <c r="A151" s="153"/>
      <c r="B151" s="154"/>
      <c r="C151" s="180" t="s">
        <v>537</v>
      </c>
      <c r="D151" s="157"/>
      <c r="E151" s="158">
        <v>1.5448999999999999</v>
      </c>
      <c r="F151" s="156"/>
      <c r="G151" s="156"/>
      <c r="H151" s="156"/>
      <c r="I151" s="156"/>
      <c r="J151" s="156"/>
      <c r="K151" s="156"/>
      <c r="L151" s="156"/>
      <c r="M151" s="156"/>
      <c r="N151" s="155"/>
      <c r="O151" s="155"/>
      <c r="P151" s="155"/>
      <c r="Q151" s="155"/>
      <c r="R151" s="156"/>
      <c r="S151" s="156"/>
      <c r="T151" s="156"/>
      <c r="U151" s="156"/>
      <c r="V151" s="156"/>
      <c r="W151" s="156"/>
      <c r="X151" s="156"/>
      <c r="Y151" s="156"/>
      <c r="Z151" s="146"/>
      <c r="AA151" s="146"/>
      <c r="AB151" s="146"/>
      <c r="AC151" s="146"/>
      <c r="AD151" s="146"/>
      <c r="AE151" s="146"/>
      <c r="AF151" s="146"/>
      <c r="AG151" s="146" t="s">
        <v>215</v>
      </c>
      <c r="AH151" s="146">
        <v>5</v>
      </c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1" x14ac:dyDescent="0.2">
      <c r="A152" s="170">
        <v>35</v>
      </c>
      <c r="B152" s="171" t="s">
        <v>264</v>
      </c>
      <c r="C152" s="179" t="s">
        <v>265</v>
      </c>
      <c r="D152" s="172" t="s">
        <v>218</v>
      </c>
      <c r="E152" s="173">
        <v>1.5448999999999999</v>
      </c>
      <c r="F152" s="174"/>
      <c r="G152" s="175">
        <f>ROUND(E152*F152,2)</f>
        <v>0</v>
      </c>
      <c r="H152" s="174"/>
      <c r="I152" s="175">
        <f>ROUND(E152*H152,2)</f>
        <v>0</v>
      </c>
      <c r="J152" s="174"/>
      <c r="K152" s="175">
        <f>ROUND(E152*J152,2)</f>
        <v>0</v>
      </c>
      <c r="L152" s="175">
        <v>21</v>
      </c>
      <c r="M152" s="175">
        <f>G152*(1+L152/100)</f>
        <v>0</v>
      </c>
      <c r="N152" s="173">
        <v>0</v>
      </c>
      <c r="O152" s="173">
        <f>ROUND(E152*N152,2)</f>
        <v>0</v>
      </c>
      <c r="P152" s="173">
        <v>0</v>
      </c>
      <c r="Q152" s="173">
        <f>ROUND(E152*P152,2)</f>
        <v>0</v>
      </c>
      <c r="R152" s="175" t="s">
        <v>219</v>
      </c>
      <c r="S152" s="175" t="s">
        <v>210</v>
      </c>
      <c r="T152" s="176" t="s">
        <v>211</v>
      </c>
      <c r="U152" s="156">
        <v>0.94199999999999995</v>
      </c>
      <c r="V152" s="156">
        <f>ROUND(E152*U152,2)</f>
        <v>1.46</v>
      </c>
      <c r="W152" s="156"/>
      <c r="X152" s="156" t="s">
        <v>212</v>
      </c>
      <c r="Y152" s="156" t="s">
        <v>213</v>
      </c>
      <c r="Z152" s="146"/>
      <c r="AA152" s="146"/>
      <c r="AB152" s="146"/>
      <c r="AC152" s="146"/>
      <c r="AD152" s="146"/>
      <c r="AE152" s="146"/>
      <c r="AF152" s="146"/>
      <c r="AG152" s="146" t="s">
        <v>214</v>
      </c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2" x14ac:dyDescent="0.2">
      <c r="A153" s="153"/>
      <c r="B153" s="154"/>
      <c r="C153" s="180" t="s">
        <v>537</v>
      </c>
      <c r="D153" s="157"/>
      <c r="E153" s="158">
        <v>1.5448999999999999</v>
      </c>
      <c r="F153" s="156"/>
      <c r="G153" s="156"/>
      <c r="H153" s="156"/>
      <c r="I153" s="156"/>
      <c r="J153" s="156"/>
      <c r="K153" s="156"/>
      <c r="L153" s="156"/>
      <c r="M153" s="156"/>
      <c r="N153" s="155"/>
      <c r="O153" s="155"/>
      <c r="P153" s="155"/>
      <c r="Q153" s="155"/>
      <c r="R153" s="156"/>
      <c r="S153" s="156"/>
      <c r="T153" s="156"/>
      <c r="U153" s="156"/>
      <c r="V153" s="156"/>
      <c r="W153" s="156"/>
      <c r="X153" s="156"/>
      <c r="Y153" s="156"/>
      <c r="Z153" s="146"/>
      <c r="AA153" s="146"/>
      <c r="AB153" s="146"/>
      <c r="AC153" s="146"/>
      <c r="AD153" s="146"/>
      <c r="AE153" s="146"/>
      <c r="AF153" s="146"/>
      <c r="AG153" s="146" t="s">
        <v>215</v>
      </c>
      <c r="AH153" s="146">
        <v>5</v>
      </c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ht="22.5" outlineLevel="1" x14ac:dyDescent="0.2">
      <c r="A154" s="170">
        <v>36</v>
      </c>
      <c r="B154" s="171" t="s">
        <v>538</v>
      </c>
      <c r="C154" s="179" t="s">
        <v>539</v>
      </c>
      <c r="D154" s="172" t="s">
        <v>218</v>
      </c>
      <c r="E154" s="173">
        <v>1.5448999999999999</v>
      </c>
      <c r="F154" s="174"/>
      <c r="G154" s="175">
        <f>ROUND(E154*F154,2)</f>
        <v>0</v>
      </c>
      <c r="H154" s="174"/>
      <c r="I154" s="175">
        <f>ROUND(E154*H154,2)</f>
        <v>0</v>
      </c>
      <c r="J154" s="174"/>
      <c r="K154" s="175">
        <f>ROUND(E154*J154,2)</f>
        <v>0</v>
      </c>
      <c r="L154" s="175">
        <v>21</v>
      </c>
      <c r="M154" s="175">
        <f>G154*(1+L154/100)</f>
        <v>0</v>
      </c>
      <c r="N154" s="173">
        <v>0</v>
      </c>
      <c r="O154" s="173">
        <f>ROUND(E154*N154,2)</f>
        <v>0</v>
      </c>
      <c r="P154" s="173">
        <v>0</v>
      </c>
      <c r="Q154" s="173">
        <f>ROUND(E154*P154,2)</f>
        <v>0</v>
      </c>
      <c r="R154" s="175" t="s">
        <v>219</v>
      </c>
      <c r="S154" s="175" t="s">
        <v>210</v>
      </c>
      <c r="T154" s="176" t="s">
        <v>211</v>
      </c>
      <c r="U154" s="156">
        <v>0.105</v>
      </c>
      <c r="V154" s="156">
        <f>ROUND(E154*U154,2)</f>
        <v>0.16</v>
      </c>
      <c r="W154" s="156"/>
      <c r="X154" s="156" t="s">
        <v>212</v>
      </c>
      <c r="Y154" s="156" t="s">
        <v>213</v>
      </c>
      <c r="Z154" s="146"/>
      <c r="AA154" s="146"/>
      <c r="AB154" s="146"/>
      <c r="AC154" s="146"/>
      <c r="AD154" s="146"/>
      <c r="AE154" s="146"/>
      <c r="AF154" s="146"/>
      <c r="AG154" s="146" t="s">
        <v>214</v>
      </c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2" x14ac:dyDescent="0.2">
      <c r="A155" s="153"/>
      <c r="B155" s="154"/>
      <c r="C155" s="180" t="s">
        <v>537</v>
      </c>
      <c r="D155" s="157"/>
      <c r="E155" s="158">
        <v>1.5448999999999999</v>
      </c>
      <c r="F155" s="156"/>
      <c r="G155" s="156"/>
      <c r="H155" s="156"/>
      <c r="I155" s="156"/>
      <c r="J155" s="156"/>
      <c r="K155" s="156"/>
      <c r="L155" s="156"/>
      <c r="M155" s="156"/>
      <c r="N155" s="155"/>
      <c r="O155" s="155"/>
      <c r="P155" s="155"/>
      <c r="Q155" s="155"/>
      <c r="R155" s="156"/>
      <c r="S155" s="156"/>
      <c r="T155" s="156"/>
      <c r="U155" s="156"/>
      <c r="V155" s="156"/>
      <c r="W155" s="156"/>
      <c r="X155" s="156"/>
      <c r="Y155" s="156"/>
      <c r="Z155" s="146"/>
      <c r="AA155" s="146"/>
      <c r="AB155" s="146"/>
      <c r="AC155" s="146"/>
      <c r="AD155" s="146"/>
      <c r="AE155" s="146"/>
      <c r="AF155" s="146"/>
      <c r="AG155" s="146" t="s">
        <v>215</v>
      </c>
      <c r="AH155" s="146">
        <v>5</v>
      </c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ht="22.5" outlineLevel="1" x14ac:dyDescent="0.2">
      <c r="A156" s="170">
        <v>37</v>
      </c>
      <c r="B156" s="171" t="s">
        <v>267</v>
      </c>
      <c r="C156" s="179" t="s">
        <v>540</v>
      </c>
      <c r="D156" s="172" t="s">
        <v>218</v>
      </c>
      <c r="E156" s="173">
        <v>1.5448999999999999</v>
      </c>
      <c r="F156" s="174"/>
      <c r="G156" s="175">
        <f>ROUND(E156*F156,2)</f>
        <v>0</v>
      </c>
      <c r="H156" s="174"/>
      <c r="I156" s="175">
        <f>ROUND(E156*H156,2)</f>
        <v>0</v>
      </c>
      <c r="J156" s="174"/>
      <c r="K156" s="175">
        <f>ROUND(E156*J156,2)</f>
        <v>0</v>
      </c>
      <c r="L156" s="175">
        <v>21</v>
      </c>
      <c r="M156" s="175">
        <f>G156*(1+L156/100)</f>
        <v>0</v>
      </c>
      <c r="N156" s="173">
        <v>0</v>
      </c>
      <c r="O156" s="173">
        <f>ROUND(E156*N156,2)</f>
        <v>0</v>
      </c>
      <c r="P156" s="173">
        <v>0</v>
      </c>
      <c r="Q156" s="173">
        <f>ROUND(E156*P156,2)</f>
        <v>0</v>
      </c>
      <c r="R156" s="175" t="s">
        <v>219</v>
      </c>
      <c r="S156" s="175" t="s">
        <v>210</v>
      </c>
      <c r="T156" s="176" t="s">
        <v>211</v>
      </c>
      <c r="U156" s="156">
        <v>0</v>
      </c>
      <c r="V156" s="156">
        <f>ROUND(E156*U156,2)</f>
        <v>0</v>
      </c>
      <c r="W156" s="156"/>
      <c r="X156" s="156" t="s">
        <v>212</v>
      </c>
      <c r="Y156" s="156" t="s">
        <v>213</v>
      </c>
      <c r="Z156" s="146"/>
      <c r="AA156" s="146"/>
      <c r="AB156" s="146"/>
      <c r="AC156" s="146"/>
      <c r="AD156" s="146"/>
      <c r="AE156" s="146"/>
      <c r="AF156" s="146"/>
      <c r="AG156" s="146" t="s">
        <v>214</v>
      </c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2" x14ac:dyDescent="0.2">
      <c r="A157" s="153"/>
      <c r="B157" s="154"/>
      <c r="C157" s="180" t="s">
        <v>541</v>
      </c>
      <c r="D157" s="157"/>
      <c r="E157" s="158">
        <v>0.17449999999999999</v>
      </c>
      <c r="F157" s="156"/>
      <c r="G157" s="156"/>
      <c r="H157" s="156"/>
      <c r="I157" s="156"/>
      <c r="J157" s="156"/>
      <c r="K157" s="156"/>
      <c r="L157" s="156"/>
      <c r="M157" s="156"/>
      <c r="N157" s="155"/>
      <c r="O157" s="155"/>
      <c r="P157" s="155"/>
      <c r="Q157" s="155"/>
      <c r="R157" s="156"/>
      <c r="S157" s="156"/>
      <c r="T157" s="156"/>
      <c r="U157" s="156"/>
      <c r="V157" s="156"/>
      <c r="W157" s="156"/>
      <c r="X157" s="156"/>
      <c r="Y157" s="156"/>
      <c r="Z157" s="146"/>
      <c r="AA157" s="146"/>
      <c r="AB157" s="146"/>
      <c r="AC157" s="146"/>
      <c r="AD157" s="146"/>
      <c r="AE157" s="146"/>
      <c r="AF157" s="146"/>
      <c r="AG157" s="146" t="s">
        <v>215</v>
      </c>
      <c r="AH157" s="146">
        <v>5</v>
      </c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3" x14ac:dyDescent="0.2">
      <c r="A158" s="153"/>
      <c r="B158" s="154"/>
      <c r="C158" s="180" t="s">
        <v>542</v>
      </c>
      <c r="D158" s="157"/>
      <c r="E158" s="158">
        <v>0.41399999999999998</v>
      </c>
      <c r="F158" s="156"/>
      <c r="G158" s="156"/>
      <c r="H158" s="156"/>
      <c r="I158" s="156"/>
      <c r="J158" s="156"/>
      <c r="K158" s="156"/>
      <c r="L158" s="156"/>
      <c r="M158" s="156"/>
      <c r="N158" s="155"/>
      <c r="O158" s="155"/>
      <c r="P158" s="155"/>
      <c r="Q158" s="155"/>
      <c r="R158" s="156"/>
      <c r="S158" s="156"/>
      <c r="T158" s="156"/>
      <c r="U158" s="156"/>
      <c r="V158" s="156"/>
      <c r="W158" s="156"/>
      <c r="X158" s="156"/>
      <c r="Y158" s="156"/>
      <c r="Z158" s="146"/>
      <c r="AA158" s="146"/>
      <c r="AB158" s="146"/>
      <c r="AC158" s="146"/>
      <c r="AD158" s="146"/>
      <c r="AE158" s="146"/>
      <c r="AF158" s="146"/>
      <c r="AG158" s="146" t="s">
        <v>215</v>
      </c>
      <c r="AH158" s="146">
        <v>5</v>
      </c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3" x14ac:dyDescent="0.2">
      <c r="A159" s="153"/>
      <c r="B159" s="154"/>
      <c r="C159" s="180" t="s">
        <v>543</v>
      </c>
      <c r="D159" s="157"/>
      <c r="E159" s="158">
        <v>0.80640000000000001</v>
      </c>
      <c r="F159" s="156"/>
      <c r="G159" s="156"/>
      <c r="H159" s="156"/>
      <c r="I159" s="156"/>
      <c r="J159" s="156"/>
      <c r="K159" s="156"/>
      <c r="L159" s="156"/>
      <c r="M159" s="156"/>
      <c r="N159" s="155"/>
      <c r="O159" s="155"/>
      <c r="P159" s="155"/>
      <c r="Q159" s="155"/>
      <c r="R159" s="156"/>
      <c r="S159" s="156"/>
      <c r="T159" s="156"/>
      <c r="U159" s="156"/>
      <c r="V159" s="156"/>
      <c r="W159" s="156"/>
      <c r="X159" s="156"/>
      <c r="Y159" s="156"/>
      <c r="Z159" s="146"/>
      <c r="AA159" s="146"/>
      <c r="AB159" s="146"/>
      <c r="AC159" s="146"/>
      <c r="AD159" s="146"/>
      <c r="AE159" s="146"/>
      <c r="AF159" s="146"/>
      <c r="AG159" s="146" t="s">
        <v>215</v>
      </c>
      <c r="AH159" s="146">
        <v>5</v>
      </c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outlineLevel="3" x14ac:dyDescent="0.2">
      <c r="A160" s="153"/>
      <c r="B160" s="154"/>
      <c r="C160" s="180" t="s">
        <v>544</v>
      </c>
      <c r="D160" s="157"/>
      <c r="E160" s="158">
        <v>0.15</v>
      </c>
      <c r="F160" s="156"/>
      <c r="G160" s="156"/>
      <c r="H160" s="156"/>
      <c r="I160" s="156"/>
      <c r="J160" s="156"/>
      <c r="K160" s="156"/>
      <c r="L160" s="156"/>
      <c r="M160" s="156"/>
      <c r="N160" s="155"/>
      <c r="O160" s="155"/>
      <c r="P160" s="155"/>
      <c r="Q160" s="155"/>
      <c r="R160" s="156"/>
      <c r="S160" s="156"/>
      <c r="T160" s="156"/>
      <c r="U160" s="156"/>
      <c r="V160" s="156"/>
      <c r="W160" s="156"/>
      <c r="X160" s="156"/>
      <c r="Y160" s="156"/>
      <c r="Z160" s="146"/>
      <c r="AA160" s="146"/>
      <c r="AB160" s="146"/>
      <c r="AC160" s="146"/>
      <c r="AD160" s="146"/>
      <c r="AE160" s="146"/>
      <c r="AF160" s="146"/>
      <c r="AG160" s="146" t="s">
        <v>215</v>
      </c>
      <c r="AH160" s="146">
        <v>5</v>
      </c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1" x14ac:dyDescent="0.2">
      <c r="A161" s="170">
        <v>38</v>
      </c>
      <c r="B161" s="171" t="s">
        <v>274</v>
      </c>
      <c r="C161" s="179" t="s">
        <v>363</v>
      </c>
      <c r="D161" s="172" t="s">
        <v>218</v>
      </c>
      <c r="E161" s="173">
        <v>1.5448999999999999</v>
      </c>
      <c r="F161" s="174"/>
      <c r="G161" s="175">
        <f>ROUND(E161*F161,2)</f>
        <v>0</v>
      </c>
      <c r="H161" s="174"/>
      <c r="I161" s="175">
        <f>ROUND(E161*H161,2)</f>
        <v>0</v>
      </c>
      <c r="J161" s="174"/>
      <c r="K161" s="175">
        <f>ROUND(E161*J161,2)</f>
        <v>0</v>
      </c>
      <c r="L161" s="175">
        <v>21</v>
      </c>
      <c r="M161" s="175">
        <f>G161*(1+L161/100)</f>
        <v>0</v>
      </c>
      <c r="N161" s="173">
        <v>0</v>
      </c>
      <c r="O161" s="173">
        <f>ROUND(E161*N161,2)</f>
        <v>0</v>
      </c>
      <c r="P161" s="173">
        <v>0</v>
      </c>
      <c r="Q161" s="173">
        <f>ROUND(E161*P161,2)</f>
        <v>0</v>
      </c>
      <c r="R161" s="175" t="s">
        <v>276</v>
      </c>
      <c r="S161" s="175" t="s">
        <v>210</v>
      </c>
      <c r="T161" s="176" t="s">
        <v>211</v>
      </c>
      <c r="U161" s="156">
        <v>4.2000000000000003E-2</v>
      </c>
      <c r="V161" s="156">
        <f>ROUND(E161*U161,2)</f>
        <v>0.06</v>
      </c>
      <c r="W161" s="156"/>
      <c r="X161" s="156" t="s">
        <v>212</v>
      </c>
      <c r="Y161" s="156" t="s">
        <v>213</v>
      </c>
      <c r="Z161" s="146"/>
      <c r="AA161" s="146"/>
      <c r="AB161" s="146"/>
      <c r="AC161" s="146"/>
      <c r="AD161" s="146"/>
      <c r="AE161" s="146"/>
      <c r="AF161" s="146"/>
      <c r="AG161" s="146" t="s">
        <v>214</v>
      </c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2" x14ac:dyDescent="0.2">
      <c r="A162" s="153"/>
      <c r="B162" s="154"/>
      <c r="C162" s="249" t="s">
        <v>277</v>
      </c>
      <c r="D162" s="250"/>
      <c r="E162" s="250"/>
      <c r="F162" s="250"/>
      <c r="G162" s="250"/>
      <c r="H162" s="156"/>
      <c r="I162" s="156"/>
      <c r="J162" s="156"/>
      <c r="K162" s="156"/>
      <c r="L162" s="156"/>
      <c r="M162" s="156"/>
      <c r="N162" s="155"/>
      <c r="O162" s="155"/>
      <c r="P162" s="155"/>
      <c r="Q162" s="155"/>
      <c r="R162" s="156"/>
      <c r="S162" s="156"/>
      <c r="T162" s="156"/>
      <c r="U162" s="156"/>
      <c r="V162" s="156"/>
      <c r="W162" s="156"/>
      <c r="X162" s="156"/>
      <c r="Y162" s="156"/>
      <c r="Z162" s="146"/>
      <c r="AA162" s="146"/>
      <c r="AB162" s="146"/>
      <c r="AC162" s="146"/>
      <c r="AD162" s="146"/>
      <c r="AE162" s="146"/>
      <c r="AF162" s="146"/>
      <c r="AG162" s="146" t="s">
        <v>278</v>
      </c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outlineLevel="2" x14ac:dyDescent="0.2">
      <c r="A163" s="153"/>
      <c r="B163" s="154"/>
      <c r="C163" s="180" t="s">
        <v>537</v>
      </c>
      <c r="D163" s="157"/>
      <c r="E163" s="158">
        <v>1.5448999999999999</v>
      </c>
      <c r="F163" s="156"/>
      <c r="G163" s="156"/>
      <c r="H163" s="156"/>
      <c r="I163" s="156"/>
      <c r="J163" s="156"/>
      <c r="K163" s="156"/>
      <c r="L163" s="156"/>
      <c r="M163" s="156"/>
      <c r="N163" s="155"/>
      <c r="O163" s="155"/>
      <c r="P163" s="155"/>
      <c r="Q163" s="155"/>
      <c r="R163" s="156"/>
      <c r="S163" s="156"/>
      <c r="T163" s="156"/>
      <c r="U163" s="156"/>
      <c r="V163" s="156"/>
      <c r="W163" s="156"/>
      <c r="X163" s="156"/>
      <c r="Y163" s="156"/>
      <c r="Z163" s="146"/>
      <c r="AA163" s="146"/>
      <c r="AB163" s="146"/>
      <c r="AC163" s="146"/>
      <c r="AD163" s="146"/>
      <c r="AE163" s="146"/>
      <c r="AF163" s="146"/>
      <c r="AG163" s="146" t="s">
        <v>215</v>
      </c>
      <c r="AH163" s="146">
        <v>5</v>
      </c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ht="22.5" outlineLevel="1" x14ac:dyDescent="0.2">
      <c r="A164" s="170">
        <v>39</v>
      </c>
      <c r="B164" s="171" t="s">
        <v>545</v>
      </c>
      <c r="C164" s="179" t="s">
        <v>546</v>
      </c>
      <c r="D164" s="172" t="s">
        <v>218</v>
      </c>
      <c r="E164" s="173">
        <v>0.41399999999999998</v>
      </c>
      <c r="F164" s="174"/>
      <c r="G164" s="175">
        <f>ROUND(E164*F164,2)</f>
        <v>0</v>
      </c>
      <c r="H164" s="174"/>
      <c r="I164" s="175">
        <f>ROUND(E164*H164,2)</f>
        <v>0</v>
      </c>
      <c r="J164" s="174"/>
      <c r="K164" s="175">
        <f>ROUND(E164*J164,2)</f>
        <v>0</v>
      </c>
      <c r="L164" s="175">
        <v>21</v>
      </c>
      <c r="M164" s="175">
        <f>G164*(1+L164/100)</f>
        <v>0</v>
      </c>
      <c r="N164" s="173">
        <v>0</v>
      </c>
      <c r="O164" s="173">
        <f>ROUND(E164*N164,2)</f>
        <v>0</v>
      </c>
      <c r="P164" s="173">
        <v>0</v>
      </c>
      <c r="Q164" s="173">
        <f>ROUND(E164*P164,2)</f>
        <v>0</v>
      </c>
      <c r="R164" s="175" t="s">
        <v>219</v>
      </c>
      <c r="S164" s="175" t="s">
        <v>210</v>
      </c>
      <c r="T164" s="176" t="s">
        <v>211</v>
      </c>
      <c r="U164" s="156">
        <v>0</v>
      </c>
      <c r="V164" s="156">
        <f>ROUND(E164*U164,2)</f>
        <v>0</v>
      </c>
      <c r="W164" s="156"/>
      <c r="X164" s="156" t="s">
        <v>212</v>
      </c>
      <c r="Y164" s="156" t="s">
        <v>213</v>
      </c>
      <c r="Z164" s="146"/>
      <c r="AA164" s="146"/>
      <c r="AB164" s="146"/>
      <c r="AC164" s="146"/>
      <c r="AD164" s="146"/>
      <c r="AE164" s="146"/>
      <c r="AF164" s="146"/>
      <c r="AG164" s="146" t="s">
        <v>214</v>
      </c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outlineLevel="2" x14ac:dyDescent="0.2">
      <c r="A165" s="153"/>
      <c r="B165" s="154"/>
      <c r="C165" s="180" t="s">
        <v>547</v>
      </c>
      <c r="D165" s="157"/>
      <c r="E165" s="158">
        <v>0.41399999999999998</v>
      </c>
      <c r="F165" s="156"/>
      <c r="G165" s="156"/>
      <c r="H165" s="156"/>
      <c r="I165" s="156"/>
      <c r="J165" s="156"/>
      <c r="K165" s="156"/>
      <c r="L165" s="156"/>
      <c r="M165" s="156"/>
      <c r="N165" s="155"/>
      <c r="O165" s="155"/>
      <c r="P165" s="155"/>
      <c r="Q165" s="155"/>
      <c r="R165" s="156"/>
      <c r="S165" s="156"/>
      <c r="T165" s="156"/>
      <c r="U165" s="156"/>
      <c r="V165" s="156"/>
      <c r="W165" s="156"/>
      <c r="X165" s="156"/>
      <c r="Y165" s="156"/>
      <c r="Z165" s="146"/>
      <c r="AA165" s="146"/>
      <c r="AB165" s="146"/>
      <c r="AC165" s="146"/>
      <c r="AD165" s="146"/>
      <c r="AE165" s="146"/>
      <c r="AF165" s="146"/>
      <c r="AG165" s="146" t="s">
        <v>215</v>
      </c>
      <c r="AH165" s="146">
        <v>7</v>
      </c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outlineLevel="1" x14ac:dyDescent="0.2">
      <c r="A166" s="170">
        <v>40</v>
      </c>
      <c r="B166" s="171" t="s">
        <v>548</v>
      </c>
      <c r="C166" s="179" t="s">
        <v>549</v>
      </c>
      <c r="D166" s="172" t="s">
        <v>218</v>
      </c>
      <c r="E166" s="173">
        <v>0.80640000000000001</v>
      </c>
      <c r="F166" s="174"/>
      <c r="G166" s="175">
        <f>ROUND(E166*F166,2)</f>
        <v>0</v>
      </c>
      <c r="H166" s="174"/>
      <c r="I166" s="175">
        <f>ROUND(E166*H166,2)</f>
        <v>0</v>
      </c>
      <c r="J166" s="174"/>
      <c r="K166" s="175">
        <f>ROUND(E166*J166,2)</f>
        <v>0</v>
      </c>
      <c r="L166" s="175">
        <v>21</v>
      </c>
      <c r="M166" s="175">
        <f>G166*(1+L166/100)</f>
        <v>0</v>
      </c>
      <c r="N166" s="173">
        <v>0</v>
      </c>
      <c r="O166" s="173">
        <f>ROUND(E166*N166,2)</f>
        <v>0</v>
      </c>
      <c r="P166" s="173">
        <v>0</v>
      </c>
      <c r="Q166" s="173">
        <f>ROUND(E166*P166,2)</f>
        <v>0</v>
      </c>
      <c r="R166" s="175" t="s">
        <v>219</v>
      </c>
      <c r="S166" s="175" t="s">
        <v>210</v>
      </c>
      <c r="T166" s="176" t="s">
        <v>211</v>
      </c>
      <c r="U166" s="156">
        <v>0</v>
      </c>
      <c r="V166" s="156">
        <f>ROUND(E166*U166,2)</f>
        <v>0</v>
      </c>
      <c r="W166" s="156"/>
      <c r="X166" s="156" t="s">
        <v>212</v>
      </c>
      <c r="Y166" s="156" t="s">
        <v>213</v>
      </c>
      <c r="Z166" s="146"/>
      <c r="AA166" s="146"/>
      <c r="AB166" s="146"/>
      <c r="AC166" s="146"/>
      <c r="AD166" s="146"/>
      <c r="AE166" s="146"/>
      <c r="AF166" s="146"/>
      <c r="AG166" s="146" t="s">
        <v>214</v>
      </c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2" x14ac:dyDescent="0.2">
      <c r="A167" s="153"/>
      <c r="B167" s="154"/>
      <c r="C167" s="180" t="s">
        <v>550</v>
      </c>
      <c r="D167" s="157"/>
      <c r="E167" s="158">
        <v>0.80640000000000001</v>
      </c>
      <c r="F167" s="156"/>
      <c r="G167" s="156"/>
      <c r="H167" s="156"/>
      <c r="I167" s="156"/>
      <c r="J167" s="156"/>
      <c r="K167" s="156"/>
      <c r="L167" s="156"/>
      <c r="M167" s="156"/>
      <c r="N167" s="155"/>
      <c r="O167" s="155"/>
      <c r="P167" s="155"/>
      <c r="Q167" s="155"/>
      <c r="R167" s="156"/>
      <c r="S167" s="156"/>
      <c r="T167" s="156"/>
      <c r="U167" s="156"/>
      <c r="V167" s="156"/>
      <c r="W167" s="156"/>
      <c r="X167" s="156"/>
      <c r="Y167" s="156"/>
      <c r="Z167" s="146"/>
      <c r="AA167" s="146"/>
      <c r="AB167" s="146"/>
      <c r="AC167" s="146"/>
      <c r="AD167" s="146"/>
      <c r="AE167" s="146"/>
      <c r="AF167" s="146"/>
      <c r="AG167" s="146" t="s">
        <v>215</v>
      </c>
      <c r="AH167" s="146">
        <v>7</v>
      </c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1" x14ac:dyDescent="0.2">
      <c r="A168" s="170">
        <v>41</v>
      </c>
      <c r="B168" s="171" t="s">
        <v>285</v>
      </c>
      <c r="C168" s="179" t="s">
        <v>369</v>
      </c>
      <c r="D168" s="172" t="s">
        <v>218</v>
      </c>
      <c r="E168" s="173">
        <v>0.15</v>
      </c>
      <c r="F168" s="174"/>
      <c r="G168" s="175">
        <f>ROUND(E168*F168,2)</f>
        <v>0</v>
      </c>
      <c r="H168" s="174"/>
      <c r="I168" s="175">
        <f>ROUND(E168*H168,2)</f>
        <v>0</v>
      </c>
      <c r="J168" s="174"/>
      <c r="K168" s="175">
        <f>ROUND(E168*J168,2)</f>
        <v>0</v>
      </c>
      <c r="L168" s="175">
        <v>21</v>
      </c>
      <c r="M168" s="175">
        <f>G168*(1+L168/100)</f>
        <v>0</v>
      </c>
      <c r="N168" s="173">
        <v>0</v>
      </c>
      <c r="O168" s="173">
        <f>ROUND(E168*N168,2)</f>
        <v>0</v>
      </c>
      <c r="P168" s="173">
        <v>0</v>
      </c>
      <c r="Q168" s="173">
        <f>ROUND(E168*P168,2)</f>
        <v>0</v>
      </c>
      <c r="R168" s="175" t="s">
        <v>219</v>
      </c>
      <c r="S168" s="175" t="s">
        <v>210</v>
      </c>
      <c r="T168" s="176" t="s">
        <v>211</v>
      </c>
      <c r="U168" s="156">
        <v>0</v>
      </c>
      <c r="V168" s="156">
        <f>ROUND(E168*U168,2)</f>
        <v>0</v>
      </c>
      <c r="W168" s="156"/>
      <c r="X168" s="156" t="s">
        <v>212</v>
      </c>
      <c r="Y168" s="156" t="s">
        <v>213</v>
      </c>
      <c r="Z168" s="146"/>
      <c r="AA168" s="146"/>
      <c r="AB168" s="146"/>
      <c r="AC168" s="146"/>
      <c r="AD168" s="146"/>
      <c r="AE168" s="146"/>
      <c r="AF168" s="146"/>
      <c r="AG168" s="146" t="s">
        <v>214</v>
      </c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outlineLevel="2" x14ac:dyDescent="0.2">
      <c r="A169" s="153"/>
      <c r="B169" s="154"/>
      <c r="C169" s="180" t="s">
        <v>551</v>
      </c>
      <c r="D169" s="157"/>
      <c r="E169" s="158">
        <v>0.15</v>
      </c>
      <c r="F169" s="156"/>
      <c r="G169" s="156"/>
      <c r="H169" s="156"/>
      <c r="I169" s="156"/>
      <c r="J169" s="156"/>
      <c r="K169" s="156"/>
      <c r="L169" s="156"/>
      <c r="M169" s="156"/>
      <c r="N169" s="155"/>
      <c r="O169" s="155"/>
      <c r="P169" s="155"/>
      <c r="Q169" s="155"/>
      <c r="R169" s="156"/>
      <c r="S169" s="156"/>
      <c r="T169" s="156"/>
      <c r="U169" s="156"/>
      <c r="V169" s="156"/>
      <c r="W169" s="156"/>
      <c r="X169" s="156"/>
      <c r="Y169" s="156"/>
      <c r="Z169" s="146"/>
      <c r="AA169" s="146"/>
      <c r="AB169" s="146"/>
      <c r="AC169" s="146"/>
      <c r="AD169" s="146"/>
      <c r="AE169" s="146"/>
      <c r="AF169" s="146"/>
      <c r="AG169" s="146" t="s">
        <v>215</v>
      </c>
      <c r="AH169" s="146">
        <v>0</v>
      </c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outlineLevel="1" x14ac:dyDescent="0.2">
      <c r="A170" s="170">
        <v>42</v>
      </c>
      <c r="B170" s="171" t="s">
        <v>293</v>
      </c>
      <c r="C170" s="179" t="s">
        <v>370</v>
      </c>
      <c r="D170" s="172" t="s">
        <v>218</v>
      </c>
      <c r="E170" s="173">
        <v>1.5448999999999999</v>
      </c>
      <c r="F170" s="174"/>
      <c r="G170" s="175">
        <f>ROUND(E170*F170,2)</f>
        <v>0</v>
      </c>
      <c r="H170" s="174"/>
      <c r="I170" s="175">
        <f>ROUND(E170*H170,2)</f>
        <v>0</v>
      </c>
      <c r="J170" s="174"/>
      <c r="K170" s="175">
        <f>ROUND(E170*J170,2)</f>
        <v>0</v>
      </c>
      <c r="L170" s="175">
        <v>21</v>
      </c>
      <c r="M170" s="175">
        <f>G170*(1+L170/100)</f>
        <v>0</v>
      </c>
      <c r="N170" s="173">
        <v>0</v>
      </c>
      <c r="O170" s="173">
        <f>ROUND(E170*N170,2)</f>
        <v>0</v>
      </c>
      <c r="P170" s="173">
        <v>0</v>
      </c>
      <c r="Q170" s="173">
        <f>ROUND(E170*P170,2)</f>
        <v>0</v>
      </c>
      <c r="R170" s="175" t="s">
        <v>290</v>
      </c>
      <c r="S170" s="175" t="s">
        <v>210</v>
      </c>
      <c r="T170" s="176" t="s">
        <v>211</v>
      </c>
      <c r="U170" s="156">
        <v>9.9000000000000005E-2</v>
      </c>
      <c r="V170" s="156">
        <f>ROUND(E170*U170,2)</f>
        <v>0.15</v>
      </c>
      <c r="W170" s="156"/>
      <c r="X170" s="156" t="s">
        <v>212</v>
      </c>
      <c r="Y170" s="156" t="s">
        <v>213</v>
      </c>
      <c r="Z170" s="146"/>
      <c r="AA170" s="146"/>
      <c r="AB170" s="146"/>
      <c r="AC170" s="146"/>
      <c r="AD170" s="146"/>
      <c r="AE170" s="146"/>
      <c r="AF170" s="146"/>
      <c r="AG170" s="146" t="s">
        <v>214</v>
      </c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outlineLevel="2" x14ac:dyDescent="0.2">
      <c r="A171" s="153"/>
      <c r="B171" s="154"/>
      <c r="C171" s="249" t="s">
        <v>295</v>
      </c>
      <c r="D171" s="250"/>
      <c r="E171" s="250"/>
      <c r="F171" s="250"/>
      <c r="G171" s="250"/>
      <c r="H171" s="156"/>
      <c r="I171" s="156"/>
      <c r="J171" s="156"/>
      <c r="K171" s="156"/>
      <c r="L171" s="156"/>
      <c r="M171" s="156"/>
      <c r="N171" s="155"/>
      <c r="O171" s="155"/>
      <c r="P171" s="155"/>
      <c r="Q171" s="155"/>
      <c r="R171" s="156"/>
      <c r="S171" s="156"/>
      <c r="T171" s="156"/>
      <c r="U171" s="156"/>
      <c r="V171" s="156"/>
      <c r="W171" s="156"/>
      <c r="X171" s="156"/>
      <c r="Y171" s="156"/>
      <c r="Z171" s="146"/>
      <c r="AA171" s="146"/>
      <c r="AB171" s="146"/>
      <c r="AC171" s="146"/>
      <c r="AD171" s="146"/>
      <c r="AE171" s="146"/>
      <c r="AF171" s="146"/>
      <c r="AG171" s="146" t="s">
        <v>278</v>
      </c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2" x14ac:dyDescent="0.2">
      <c r="A172" s="153"/>
      <c r="B172" s="154"/>
      <c r="C172" s="180" t="s">
        <v>537</v>
      </c>
      <c r="D172" s="157"/>
      <c r="E172" s="158">
        <v>1.5448999999999999</v>
      </c>
      <c r="F172" s="156"/>
      <c r="G172" s="156"/>
      <c r="H172" s="156"/>
      <c r="I172" s="156"/>
      <c r="J172" s="156"/>
      <c r="K172" s="156"/>
      <c r="L172" s="156"/>
      <c r="M172" s="156"/>
      <c r="N172" s="155"/>
      <c r="O172" s="155"/>
      <c r="P172" s="155"/>
      <c r="Q172" s="155"/>
      <c r="R172" s="156"/>
      <c r="S172" s="156"/>
      <c r="T172" s="156"/>
      <c r="U172" s="156"/>
      <c r="V172" s="156"/>
      <c r="W172" s="156"/>
      <c r="X172" s="156"/>
      <c r="Y172" s="156"/>
      <c r="Z172" s="146"/>
      <c r="AA172" s="146"/>
      <c r="AB172" s="146"/>
      <c r="AC172" s="146"/>
      <c r="AD172" s="146"/>
      <c r="AE172" s="146"/>
      <c r="AF172" s="146"/>
      <c r="AG172" s="146" t="s">
        <v>215</v>
      </c>
      <c r="AH172" s="146">
        <v>5</v>
      </c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x14ac:dyDescent="0.2">
      <c r="A173" s="163" t="s">
        <v>204</v>
      </c>
      <c r="B173" s="164" t="s">
        <v>176</v>
      </c>
      <c r="C173" s="178" t="s">
        <v>28</v>
      </c>
      <c r="D173" s="165"/>
      <c r="E173" s="166"/>
      <c r="F173" s="167"/>
      <c r="G173" s="167">
        <f>SUMIF(AG174:AG174,"&lt;&gt;NOR",G174:G174)</f>
        <v>0</v>
      </c>
      <c r="H173" s="167"/>
      <c r="I173" s="167">
        <f>SUM(I174:I174)</f>
        <v>0</v>
      </c>
      <c r="J173" s="167"/>
      <c r="K173" s="167">
        <f>SUM(K174:K174)</f>
        <v>0</v>
      </c>
      <c r="L173" s="167"/>
      <c r="M173" s="167">
        <f>SUM(M174:M174)</f>
        <v>0</v>
      </c>
      <c r="N173" s="166"/>
      <c r="O173" s="166">
        <f>SUM(O174:O174)</f>
        <v>0</v>
      </c>
      <c r="P173" s="166"/>
      <c r="Q173" s="166">
        <f>SUM(Q174:Q174)</f>
        <v>0</v>
      </c>
      <c r="R173" s="167"/>
      <c r="S173" s="167"/>
      <c r="T173" s="168"/>
      <c r="U173" s="162"/>
      <c r="V173" s="162">
        <f>SUM(V174:V174)</f>
        <v>0</v>
      </c>
      <c r="W173" s="162"/>
      <c r="X173" s="162"/>
      <c r="Y173" s="162"/>
      <c r="AG173" t="s">
        <v>205</v>
      </c>
    </row>
    <row r="174" spans="1:60" outlineLevel="1" x14ac:dyDescent="0.2">
      <c r="A174" s="170">
        <v>43</v>
      </c>
      <c r="B174" s="171" t="s">
        <v>552</v>
      </c>
      <c r="C174" s="179" t="s">
        <v>553</v>
      </c>
      <c r="D174" s="172" t="s">
        <v>554</v>
      </c>
      <c r="E174" s="173">
        <v>1000</v>
      </c>
      <c r="F174" s="174"/>
      <c r="G174" s="175">
        <f>ROUND(E174*F174,2)</f>
        <v>0</v>
      </c>
      <c r="H174" s="174"/>
      <c r="I174" s="175">
        <f>ROUND(E174*H174,2)</f>
        <v>0</v>
      </c>
      <c r="J174" s="174"/>
      <c r="K174" s="175">
        <f>ROUND(E174*J174,2)</f>
        <v>0</v>
      </c>
      <c r="L174" s="175">
        <v>21</v>
      </c>
      <c r="M174" s="175">
        <f>G174*(1+L174/100)</f>
        <v>0</v>
      </c>
      <c r="N174" s="173">
        <v>0</v>
      </c>
      <c r="O174" s="173">
        <f>ROUND(E174*N174,2)</f>
        <v>0</v>
      </c>
      <c r="P174" s="173">
        <v>0</v>
      </c>
      <c r="Q174" s="173">
        <f>ROUND(E174*P174,2)</f>
        <v>0</v>
      </c>
      <c r="R174" s="175" t="s">
        <v>516</v>
      </c>
      <c r="S174" s="175" t="s">
        <v>211</v>
      </c>
      <c r="T174" s="176" t="s">
        <v>211</v>
      </c>
      <c r="U174" s="156">
        <v>0</v>
      </c>
      <c r="V174" s="156">
        <f>ROUND(E174*U174,2)</f>
        <v>0</v>
      </c>
      <c r="W174" s="156"/>
      <c r="X174" s="156" t="s">
        <v>493</v>
      </c>
      <c r="Y174" s="156" t="s">
        <v>213</v>
      </c>
      <c r="Z174" s="146"/>
      <c r="AA174" s="146"/>
      <c r="AB174" s="146"/>
      <c r="AC174" s="146"/>
      <c r="AD174" s="146"/>
      <c r="AE174" s="146"/>
      <c r="AF174" s="146"/>
      <c r="AG174" s="146" t="s">
        <v>494</v>
      </c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x14ac:dyDescent="0.2">
      <c r="A175" s="3"/>
      <c r="B175" s="4"/>
      <c r="C175" s="181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AE175">
        <v>15</v>
      </c>
      <c r="AF175">
        <v>21</v>
      </c>
      <c r="AG175" t="s">
        <v>190</v>
      </c>
    </row>
    <row r="176" spans="1:60" x14ac:dyDescent="0.2">
      <c r="A176" s="149"/>
      <c r="B176" s="150" t="s">
        <v>29</v>
      </c>
      <c r="C176" s="182"/>
      <c r="D176" s="151"/>
      <c r="E176" s="152"/>
      <c r="F176" s="152"/>
      <c r="G176" s="169">
        <f>G8+G18+G51+G56+G67+G70+G74+G78+G91+G97+G100+G108+G118+G126+G131+G149+G173</f>
        <v>0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AE176">
        <f>SUMIF(L7:L174,AE175,G7:G174)</f>
        <v>0</v>
      </c>
      <c r="AF176">
        <f>SUMIF(L7:L174,AF175,G7:G174)</f>
        <v>0</v>
      </c>
      <c r="AG176" t="s">
        <v>296</v>
      </c>
    </row>
    <row r="177" spans="3:33" x14ac:dyDescent="0.2">
      <c r="C177" s="183"/>
      <c r="D177" s="10"/>
      <c r="AG177" t="s">
        <v>297</v>
      </c>
    </row>
    <row r="178" spans="3:33" x14ac:dyDescent="0.2">
      <c r="D178" s="10"/>
    </row>
    <row r="179" spans="3:33" x14ac:dyDescent="0.2">
      <c r="D179" s="10"/>
    </row>
    <row r="180" spans="3:33" x14ac:dyDescent="0.2">
      <c r="D180" s="10"/>
    </row>
    <row r="181" spans="3:33" x14ac:dyDescent="0.2">
      <c r="D181" s="10"/>
    </row>
    <row r="182" spans="3:33" x14ac:dyDescent="0.2">
      <c r="D182" s="10"/>
    </row>
    <row r="183" spans="3:33" x14ac:dyDescent="0.2">
      <c r="D183" s="10"/>
    </row>
    <row r="184" spans="3:33" x14ac:dyDescent="0.2">
      <c r="D184" s="10"/>
    </row>
    <row r="185" spans="3:33" x14ac:dyDescent="0.2">
      <c r="D185" s="10"/>
    </row>
    <row r="186" spans="3:33" x14ac:dyDescent="0.2">
      <c r="D186" s="10"/>
    </row>
    <row r="187" spans="3:33" x14ac:dyDescent="0.2">
      <c r="D187" s="10"/>
    </row>
    <row r="188" spans="3:33" x14ac:dyDescent="0.2">
      <c r="D188" s="10"/>
    </row>
    <row r="189" spans="3:33" x14ac:dyDescent="0.2">
      <c r="D189" s="10"/>
    </row>
    <row r="190" spans="3:33" x14ac:dyDescent="0.2">
      <c r="D190" s="10"/>
    </row>
    <row r="191" spans="3:33" x14ac:dyDescent="0.2">
      <c r="D191" s="10"/>
    </row>
    <row r="192" spans="3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NPYDzn+zyKFlOs37Upe94PcHJ5lhsTEvlcrKv2L3r4hNrpmXLnHCoGT1UTCdZzJYmBz/xAq6Cuu4Cjv3ve2Zw==" saltValue="RW36zgxxjZ9oJFdMNyOtFA==" spinCount="100000" sheet="1" formatRows="0"/>
  <mergeCells count="54">
    <mergeCell ref="C11:G11"/>
    <mergeCell ref="A1:G1"/>
    <mergeCell ref="C2:G2"/>
    <mergeCell ref="C3:G3"/>
    <mergeCell ref="C4:G4"/>
    <mergeCell ref="C10:G10"/>
    <mergeCell ref="C42:G42"/>
    <mergeCell ref="C14:G14"/>
    <mergeCell ref="C15:G15"/>
    <mergeCell ref="C16:G16"/>
    <mergeCell ref="C20:G20"/>
    <mergeCell ref="C23:G23"/>
    <mergeCell ref="C29:G29"/>
    <mergeCell ref="C30:G30"/>
    <mergeCell ref="C33:G33"/>
    <mergeCell ref="C38:G38"/>
    <mergeCell ref="C39:G39"/>
    <mergeCell ref="C40:G40"/>
    <mergeCell ref="C65:G65"/>
    <mergeCell ref="C45:G45"/>
    <mergeCell ref="C46:G46"/>
    <mergeCell ref="C47:G47"/>
    <mergeCell ref="C49:G49"/>
    <mergeCell ref="C53:G53"/>
    <mergeCell ref="C54:G54"/>
    <mergeCell ref="C58:G58"/>
    <mergeCell ref="C59:G59"/>
    <mergeCell ref="C61:G61"/>
    <mergeCell ref="C62:G62"/>
    <mergeCell ref="C63:G63"/>
    <mergeCell ref="C120:G120"/>
    <mergeCell ref="C72:G72"/>
    <mergeCell ref="C76:G76"/>
    <mergeCell ref="C80:G80"/>
    <mergeCell ref="C81:G81"/>
    <mergeCell ref="C86:G86"/>
    <mergeCell ref="C87:G87"/>
    <mergeCell ref="C88:G88"/>
    <mergeCell ref="C89:G89"/>
    <mergeCell ref="C93:G93"/>
    <mergeCell ref="C99:G99"/>
    <mergeCell ref="C110:G110"/>
    <mergeCell ref="C171:G171"/>
    <mergeCell ref="C128:G128"/>
    <mergeCell ref="C129:G129"/>
    <mergeCell ref="C133:G133"/>
    <mergeCell ref="C134:G134"/>
    <mergeCell ref="C135:G135"/>
    <mergeCell ref="C137:G137"/>
    <mergeCell ref="C143:G143"/>
    <mergeCell ref="C144:G144"/>
    <mergeCell ref="C145:G145"/>
    <mergeCell ref="C147:G147"/>
    <mergeCell ref="C162:G16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773C9-1359-4E89-8DB9-4DFE00578EC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177</v>
      </c>
      <c r="B1" s="253"/>
      <c r="C1" s="253"/>
      <c r="D1" s="253"/>
      <c r="E1" s="253"/>
      <c r="F1" s="253"/>
      <c r="G1" s="253"/>
      <c r="AG1" t="s">
        <v>178</v>
      </c>
    </row>
    <row r="2" spans="1:60" ht="24.95" customHeight="1" x14ac:dyDescent="0.2">
      <c r="A2" s="50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179</v>
      </c>
    </row>
    <row r="3" spans="1:60" ht="24.95" customHeight="1" x14ac:dyDescent="0.2">
      <c r="A3" s="50" t="s">
        <v>8</v>
      </c>
      <c r="B3" s="49" t="s">
        <v>47</v>
      </c>
      <c r="C3" s="254" t="s">
        <v>48</v>
      </c>
      <c r="D3" s="255"/>
      <c r="E3" s="255"/>
      <c r="F3" s="255"/>
      <c r="G3" s="256"/>
      <c r="AC3" s="120" t="s">
        <v>179</v>
      </c>
      <c r="AG3" t="s">
        <v>180</v>
      </c>
    </row>
    <row r="4" spans="1:60" ht="24.95" customHeight="1" x14ac:dyDescent="0.2">
      <c r="A4" s="139" t="s">
        <v>9</v>
      </c>
      <c r="B4" s="140" t="s">
        <v>57</v>
      </c>
      <c r="C4" s="257" t="s">
        <v>58</v>
      </c>
      <c r="D4" s="258"/>
      <c r="E4" s="258"/>
      <c r="F4" s="258"/>
      <c r="G4" s="259"/>
      <c r="AG4" t="s">
        <v>181</v>
      </c>
    </row>
    <row r="5" spans="1:60" x14ac:dyDescent="0.2">
      <c r="D5" s="10"/>
    </row>
    <row r="6" spans="1:60" ht="38.25" x14ac:dyDescent="0.2">
      <c r="A6" s="142" t="s">
        <v>182</v>
      </c>
      <c r="B6" s="144" t="s">
        <v>183</v>
      </c>
      <c r="C6" s="144" t="s">
        <v>184</v>
      </c>
      <c r="D6" s="143" t="s">
        <v>185</v>
      </c>
      <c r="E6" s="142" t="s">
        <v>186</v>
      </c>
      <c r="F6" s="141" t="s">
        <v>187</v>
      </c>
      <c r="G6" s="142" t="s">
        <v>29</v>
      </c>
      <c r="H6" s="145" t="s">
        <v>30</v>
      </c>
      <c r="I6" s="145" t="s">
        <v>188</v>
      </c>
      <c r="J6" s="145" t="s">
        <v>31</v>
      </c>
      <c r="K6" s="145" t="s">
        <v>189</v>
      </c>
      <c r="L6" s="145" t="s">
        <v>190</v>
      </c>
      <c r="M6" s="145" t="s">
        <v>191</v>
      </c>
      <c r="N6" s="145" t="s">
        <v>192</v>
      </c>
      <c r="O6" s="145" t="s">
        <v>193</v>
      </c>
      <c r="P6" s="145" t="s">
        <v>194</v>
      </c>
      <c r="Q6" s="145" t="s">
        <v>195</v>
      </c>
      <c r="R6" s="145" t="s">
        <v>196</v>
      </c>
      <c r="S6" s="145" t="s">
        <v>197</v>
      </c>
      <c r="T6" s="145" t="s">
        <v>198</v>
      </c>
      <c r="U6" s="145" t="s">
        <v>199</v>
      </c>
      <c r="V6" s="145" t="s">
        <v>200</v>
      </c>
      <c r="W6" s="145" t="s">
        <v>201</v>
      </c>
      <c r="X6" s="145" t="s">
        <v>202</v>
      </c>
      <c r="Y6" s="145" t="s">
        <v>203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3" t="s">
        <v>204</v>
      </c>
      <c r="B8" s="164" t="s">
        <v>108</v>
      </c>
      <c r="C8" s="178" t="s">
        <v>109</v>
      </c>
      <c r="D8" s="165"/>
      <c r="E8" s="166"/>
      <c r="F8" s="167"/>
      <c r="G8" s="167">
        <f>SUMIF(AG9:AG10,"&lt;&gt;NOR",G9:G10)</f>
        <v>0</v>
      </c>
      <c r="H8" s="167"/>
      <c r="I8" s="167">
        <f>SUM(I9:I10)</f>
        <v>0</v>
      </c>
      <c r="J8" s="167"/>
      <c r="K8" s="167">
        <f>SUM(K9:K10)</f>
        <v>0</v>
      </c>
      <c r="L8" s="167"/>
      <c r="M8" s="167">
        <f>SUM(M9:M10)</f>
        <v>0</v>
      </c>
      <c r="N8" s="166"/>
      <c r="O8" s="166">
        <f>SUM(O9:O10)</f>
        <v>0.06</v>
      </c>
      <c r="P8" s="166"/>
      <c r="Q8" s="166">
        <f>SUM(Q9:Q10)</f>
        <v>0</v>
      </c>
      <c r="R8" s="167"/>
      <c r="S8" s="167"/>
      <c r="T8" s="168"/>
      <c r="U8" s="162"/>
      <c r="V8" s="162">
        <f>SUM(V9:V10)</f>
        <v>2.6</v>
      </c>
      <c r="W8" s="162"/>
      <c r="X8" s="162"/>
      <c r="Y8" s="162"/>
      <c r="AG8" t="s">
        <v>205</v>
      </c>
    </row>
    <row r="9" spans="1:60" outlineLevel="1" x14ac:dyDescent="0.2">
      <c r="A9" s="170">
        <v>1</v>
      </c>
      <c r="B9" s="171" t="s">
        <v>206</v>
      </c>
      <c r="C9" s="179" t="s">
        <v>207</v>
      </c>
      <c r="D9" s="172" t="s">
        <v>208</v>
      </c>
      <c r="E9" s="173">
        <v>10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5.9199999999999999E-3</v>
      </c>
      <c r="O9" s="173">
        <f>ROUND(E9*N9,2)</f>
        <v>0.06</v>
      </c>
      <c r="P9" s="173">
        <v>0</v>
      </c>
      <c r="Q9" s="173">
        <f>ROUND(E9*P9,2)</f>
        <v>0</v>
      </c>
      <c r="R9" s="175" t="s">
        <v>209</v>
      </c>
      <c r="S9" s="175" t="s">
        <v>210</v>
      </c>
      <c r="T9" s="176" t="s">
        <v>211</v>
      </c>
      <c r="U9" s="156">
        <v>0.26</v>
      </c>
      <c r="V9" s="156">
        <f>ROUND(E9*U9,2)</f>
        <v>2.6</v>
      </c>
      <c r="W9" s="156"/>
      <c r="X9" s="156" t="s">
        <v>212</v>
      </c>
      <c r="Y9" s="156" t="s">
        <v>213</v>
      </c>
      <c r="Z9" s="146"/>
      <c r="AA9" s="146"/>
      <c r="AB9" s="146"/>
      <c r="AC9" s="146"/>
      <c r="AD9" s="146"/>
      <c r="AE9" s="146"/>
      <c r="AF9" s="146"/>
      <c r="AG9" s="146" t="s">
        <v>214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80" t="s">
        <v>461</v>
      </c>
      <c r="D10" s="157"/>
      <c r="E10" s="158">
        <v>10</v>
      </c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215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x14ac:dyDescent="0.2">
      <c r="A11" s="163" t="s">
        <v>204</v>
      </c>
      <c r="B11" s="164" t="s">
        <v>122</v>
      </c>
      <c r="C11" s="178" t="s">
        <v>123</v>
      </c>
      <c r="D11" s="165"/>
      <c r="E11" s="166"/>
      <c r="F11" s="167"/>
      <c r="G11" s="167">
        <f>SUMIF(AG12:AG27,"&lt;&gt;NOR",G12:G27)</f>
        <v>0</v>
      </c>
      <c r="H11" s="167"/>
      <c r="I11" s="167">
        <f>SUM(I12:I27)</f>
        <v>0</v>
      </c>
      <c r="J11" s="167"/>
      <c r="K11" s="167">
        <f>SUM(K12:K27)</f>
        <v>0</v>
      </c>
      <c r="L11" s="167"/>
      <c r="M11" s="167">
        <f>SUM(M12:M27)</f>
        <v>0</v>
      </c>
      <c r="N11" s="166"/>
      <c r="O11" s="166">
        <f>SUM(O12:O27)</f>
        <v>0.13</v>
      </c>
      <c r="P11" s="166"/>
      <c r="Q11" s="166">
        <f>SUM(Q12:Q27)</f>
        <v>0</v>
      </c>
      <c r="R11" s="167"/>
      <c r="S11" s="167"/>
      <c r="T11" s="168"/>
      <c r="U11" s="162"/>
      <c r="V11" s="162">
        <f>SUM(V12:V27)</f>
        <v>0.4</v>
      </c>
      <c r="W11" s="162"/>
      <c r="X11" s="162"/>
      <c r="Y11" s="162"/>
      <c r="AG11" t="s">
        <v>205</v>
      </c>
    </row>
    <row r="12" spans="1:60" outlineLevel="1" x14ac:dyDescent="0.2">
      <c r="A12" s="170">
        <v>2</v>
      </c>
      <c r="B12" s="171" t="s">
        <v>557</v>
      </c>
      <c r="C12" s="179" t="s">
        <v>558</v>
      </c>
      <c r="D12" s="172" t="s">
        <v>252</v>
      </c>
      <c r="E12" s="173">
        <v>12.7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1E-3</v>
      </c>
      <c r="O12" s="173">
        <f>ROUND(E12*N12,2)</f>
        <v>0.01</v>
      </c>
      <c r="P12" s="173">
        <v>0</v>
      </c>
      <c r="Q12" s="173">
        <f>ROUND(E12*P12,2)</f>
        <v>0</v>
      </c>
      <c r="R12" s="175"/>
      <c r="S12" s="175" t="s">
        <v>242</v>
      </c>
      <c r="T12" s="176" t="s">
        <v>243</v>
      </c>
      <c r="U12" s="156">
        <v>0</v>
      </c>
      <c r="V12" s="156">
        <f>ROUND(E12*U12,2)</f>
        <v>0</v>
      </c>
      <c r="W12" s="156"/>
      <c r="X12" s="156" t="s">
        <v>212</v>
      </c>
      <c r="Y12" s="156" t="s">
        <v>213</v>
      </c>
      <c r="Z12" s="146"/>
      <c r="AA12" s="146"/>
      <c r="AB12" s="146"/>
      <c r="AC12" s="146"/>
      <c r="AD12" s="146"/>
      <c r="AE12" s="146"/>
      <c r="AF12" s="146"/>
      <c r="AG12" s="146" t="s">
        <v>214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2" x14ac:dyDescent="0.2">
      <c r="A13" s="153"/>
      <c r="B13" s="154"/>
      <c r="C13" s="247" t="s">
        <v>559</v>
      </c>
      <c r="D13" s="248"/>
      <c r="E13" s="248"/>
      <c r="F13" s="248"/>
      <c r="G13" s="248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221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2" x14ac:dyDescent="0.2">
      <c r="A14" s="153"/>
      <c r="B14" s="154"/>
      <c r="C14" s="180" t="s">
        <v>560</v>
      </c>
      <c r="D14" s="157"/>
      <c r="E14" s="158">
        <v>12.7</v>
      </c>
      <c r="F14" s="156"/>
      <c r="G14" s="156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215</v>
      </c>
      <c r="AH14" s="146">
        <v>5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70">
        <v>3</v>
      </c>
      <c r="B15" s="171" t="s">
        <v>561</v>
      </c>
      <c r="C15" s="179" t="s">
        <v>562</v>
      </c>
      <c r="D15" s="172" t="s">
        <v>252</v>
      </c>
      <c r="E15" s="173">
        <v>28.2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1E-3</v>
      </c>
      <c r="O15" s="173">
        <f>ROUND(E15*N15,2)</f>
        <v>0.03</v>
      </c>
      <c r="P15" s="173">
        <v>0</v>
      </c>
      <c r="Q15" s="173">
        <f>ROUND(E15*P15,2)</f>
        <v>0</v>
      </c>
      <c r="R15" s="175"/>
      <c r="S15" s="175" t="s">
        <v>242</v>
      </c>
      <c r="T15" s="176" t="s">
        <v>243</v>
      </c>
      <c r="U15" s="156">
        <v>0</v>
      </c>
      <c r="V15" s="156">
        <f>ROUND(E15*U15,2)</f>
        <v>0</v>
      </c>
      <c r="W15" s="156"/>
      <c r="X15" s="156" t="s">
        <v>212</v>
      </c>
      <c r="Y15" s="156" t="s">
        <v>213</v>
      </c>
      <c r="Z15" s="146"/>
      <c r="AA15" s="146"/>
      <c r="AB15" s="146"/>
      <c r="AC15" s="146"/>
      <c r="AD15" s="146"/>
      <c r="AE15" s="146"/>
      <c r="AF15" s="146"/>
      <c r="AG15" s="146" t="s">
        <v>214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2" x14ac:dyDescent="0.2">
      <c r="A16" s="153"/>
      <c r="B16" s="154"/>
      <c r="C16" s="247" t="s">
        <v>559</v>
      </c>
      <c r="D16" s="248"/>
      <c r="E16" s="248"/>
      <c r="F16" s="248"/>
      <c r="G16" s="248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221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2" x14ac:dyDescent="0.2">
      <c r="A17" s="153"/>
      <c r="B17" s="154"/>
      <c r="C17" s="180" t="s">
        <v>563</v>
      </c>
      <c r="D17" s="157"/>
      <c r="E17" s="158">
        <v>28.2</v>
      </c>
      <c r="F17" s="156"/>
      <c r="G17" s="156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215</v>
      </c>
      <c r="AH17" s="146">
        <v>5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70">
        <v>4</v>
      </c>
      <c r="B18" s="171" t="s">
        <v>564</v>
      </c>
      <c r="C18" s="179" t="s">
        <v>565</v>
      </c>
      <c r="D18" s="172" t="s">
        <v>252</v>
      </c>
      <c r="E18" s="173">
        <v>77.099999999999994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3">
        <v>1E-3</v>
      </c>
      <c r="O18" s="173">
        <f>ROUND(E18*N18,2)</f>
        <v>0.08</v>
      </c>
      <c r="P18" s="173">
        <v>0</v>
      </c>
      <c r="Q18" s="173">
        <f>ROUND(E18*P18,2)</f>
        <v>0</v>
      </c>
      <c r="R18" s="175"/>
      <c r="S18" s="175" t="s">
        <v>242</v>
      </c>
      <c r="T18" s="176" t="s">
        <v>243</v>
      </c>
      <c r="U18" s="156">
        <v>0</v>
      </c>
      <c r="V18" s="156">
        <f>ROUND(E18*U18,2)</f>
        <v>0</v>
      </c>
      <c r="W18" s="156"/>
      <c r="X18" s="156" t="s">
        <v>212</v>
      </c>
      <c r="Y18" s="156" t="s">
        <v>213</v>
      </c>
      <c r="Z18" s="146"/>
      <c r="AA18" s="146"/>
      <c r="AB18" s="146"/>
      <c r="AC18" s="146"/>
      <c r="AD18" s="146"/>
      <c r="AE18" s="146"/>
      <c r="AF18" s="146"/>
      <c r="AG18" s="146" t="s">
        <v>214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2" x14ac:dyDescent="0.2">
      <c r="A19" s="153"/>
      <c r="B19" s="154"/>
      <c r="C19" s="247" t="s">
        <v>559</v>
      </c>
      <c r="D19" s="248"/>
      <c r="E19" s="248"/>
      <c r="F19" s="248"/>
      <c r="G19" s="248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221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2" x14ac:dyDescent="0.2">
      <c r="A20" s="153"/>
      <c r="B20" s="154"/>
      <c r="C20" s="180" t="s">
        <v>566</v>
      </c>
      <c r="D20" s="157"/>
      <c r="E20" s="158">
        <v>77.099999999999994</v>
      </c>
      <c r="F20" s="156"/>
      <c r="G20" s="156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215</v>
      </c>
      <c r="AH20" s="146">
        <v>5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22.5" outlineLevel="1" x14ac:dyDescent="0.2">
      <c r="A21" s="170">
        <v>5</v>
      </c>
      <c r="B21" s="171" t="s">
        <v>567</v>
      </c>
      <c r="C21" s="179" t="s">
        <v>568</v>
      </c>
      <c r="D21" s="172" t="s">
        <v>252</v>
      </c>
      <c r="E21" s="173">
        <v>13.1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3">
        <v>1E-3</v>
      </c>
      <c r="O21" s="173">
        <f>ROUND(E21*N21,2)</f>
        <v>0.01</v>
      </c>
      <c r="P21" s="173">
        <v>0</v>
      </c>
      <c r="Q21" s="173">
        <f>ROUND(E21*P21,2)</f>
        <v>0</v>
      </c>
      <c r="R21" s="175"/>
      <c r="S21" s="175" t="s">
        <v>242</v>
      </c>
      <c r="T21" s="176" t="s">
        <v>243</v>
      </c>
      <c r="U21" s="156">
        <v>0</v>
      </c>
      <c r="V21" s="156">
        <f>ROUND(E21*U21,2)</f>
        <v>0</v>
      </c>
      <c r="W21" s="156"/>
      <c r="X21" s="156" t="s">
        <v>212</v>
      </c>
      <c r="Y21" s="156" t="s">
        <v>213</v>
      </c>
      <c r="Z21" s="146"/>
      <c r="AA21" s="146"/>
      <c r="AB21" s="146"/>
      <c r="AC21" s="146"/>
      <c r="AD21" s="146"/>
      <c r="AE21" s="146"/>
      <c r="AF21" s="146"/>
      <c r="AG21" s="146" t="s">
        <v>214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2" x14ac:dyDescent="0.2">
      <c r="A22" s="153"/>
      <c r="B22" s="154"/>
      <c r="C22" s="247" t="s">
        <v>559</v>
      </c>
      <c r="D22" s="248"/>
      <c r="E22" s="248"/>
      <c r="F22" s="248"/>
      <c r="G22" s="248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221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2" x14ac:dyDescent="0.2">
      <c r="A23" s="153"/>
      <c r="B23" s="154"/>
      <c r="C23" s="180" t="s">
        <v>569</v>
      </c>
      <c r="D23" s="157"/>
      <c r="E23" s="158">
        <v>13.1</v>
      </c>
      <c r="F23" s="156"/>
      <c r="G23" s="156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215</v>
      </c>
      <c r="AH23" s="146">
        <v>5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70">
        <v>6</v>
      </c>
      <c r="B24" s="171" t="s">
        <v>570</v>
      </c>
      <c r="C24" s="179" t="s">
        <v>571</v>
      </c>
      <c r="D24" s="172" t="s">
        <v>218</v>
      </c>
      <c r="E24" s="173">
        <v>0.13109999999999999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5" t="s">
        <v>232</v>
      </c>
      <c r="S24" s="175" t="s">
        <v>210</v>
      </c>
      <c r="T24" s="176" t="s">
        <v>211</v>
      </c>
      <c r="U24" s="156">
        <v>1.74</v>
      </c>
      <c r="V24" s="156">
        <f>ROUND(E24*U24,2)</f>
        <v>0.23</v>
      </c>
      <c r="W24" s="156"/>
      <c r="X24" s="156" t="s">
        <v>484</v>
      </c>
      <c r="Y24" s="156" t="s">
        <v>213</v>
      </c>
      <c r="Z24" s="146"/>
      <c r="AA24" s="146"/>
      <c r="AB24" s="146"/>
      <c r="AC24" s="146"/>
      <c r="AD24" s="146"/>
      <c r="AE24" s="146"/>
      <c r="AF24" s="146"/>
      <c r="AG24" s="146" t="s">
        <v>485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2" x14ac:dyDescent="0.2">
      <c r="A25" s="153"/>
      <c r="B25" s="154"/>
      <c r="C25" s="249" t="s">
        <v>572</v>
      </c>
      <c r="D25" s="250"/>
      <c r="E25" s="250"/>
      <c r="F25" s="250"/>
      <c r="G25" s="250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278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22.5" outlineLevel="1" x14ac:dyDescent="0.2">
      <c r="A26" s="170">
        <v>7</v>
      </c>
      <c r="B26" s="171" t="s">
        <v>573</v>
      </c>
      <c r="C26" s="179" t="s">
        <v>574</v>
      </c>
      <c r="D26" s="172" t="s">
        <v>218</v>
      </c>
      <c r="E26" s="173">
        <v>0.13109999999999999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5" t="s">
        <v>232</v>
      </c>
      <c r="S26" s="175" t="s">
        <v>210</v>
      </c>
      <c r="T26" s="176" t="s">
        <v>211</v>
      </c>
      <c r="U26" s="156">
        <v>1.282</v>
      </c>
      <c r="V26" s="156">
        <f>ROUND(E26*U26,2)</f>
        <v>0.17</v>
      </c>
      <c r="W26" s="156"/>
      <c r="X26" s="156" t="s">
        <v>484</v>
      </c>
      <c r="Y26" s="156" t="s">
        <v>213</v>
      </c>
      <c r="Z26" s="146"/>
      <c r="AA26" s="146"/>
      <c r="AB26" s="146"/>
      <c r="AC26" s="146"/>
      <c r="AD26" s="146"/>
      <c r="AE26" s="146"/>
      <c r="AF26" s="146"/>
      <c r="AG26" s="146" t="s">
        <v>485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2" x14ac:dyDescent="0.2">
      <c r="A27" s="153"/>
      <c r="B27" s="154"/>
      <c r="C27" s="249" t="s">
        <v>572</v>
      </c>
      <c r="D27" s="250"/>
      <c r="E27" s="250"/>
      <c r="F27" s="250"/>
      <c r="G27" s="250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278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x14ac:dyDescent="0.2">
      <c r="A28" s="163" t="s">
        <v>204</v>
      </c>
      <c r="B28" s="164" t="s">
        <v>124</v>
      </c>
      <c r="C28" s="178" t="s">
        <v>125</v>
      </c>
      <c r="D28" s="165"/>
      <c r="E28" s="166"/>
      <c r="F28" s="167"/>
      <c r="G28" s="167">
        <f>SUMIF(AG29:AG118,"&lt;&gt;NOR",G29:G118)</f>
        <v>0</v>
      </c>
      <c r="H28" s="167"/>
      <c r="I28" s="167">
        <f>SUM(I29:I118)</f>
        <v>0</v>
      </c>
      <c r="J28" s="167"/>
      <c r="K28" s="167">
        <f>SUM(K29:K118)</f>
        <v>0</v>
      </c>
      <c r="L28" s="167"/>
      <c r="M28" s="167">
        <f>SUM(M29:M118)</f>
        <v>0</v>
      </c>
      <c r="N28" s="166"/>
      <c r="O28" s="166">
        <f>SUM(O29:O118)</f>
        <v>0.05</v>
      </c>
      <c r="P28" s="166"/>
      <c r="Q28" s="166">
        <f>SUM(Q29:Q118)</f>
        <v>0</v>
      </c>
      <c r="R28" s="167"/>
      <c r="S28" s="167"/>
      <c r="T28" s="168"/>
      <c r="U28" s="162"/>
      <c r="V28" s="162">
        <f>SUM(V29:V118)</f>
        <v>27.58</v>
      </c>
      <c r="W28" s="162"/>
      <c r="X28" s="162"/>
      <c r="Y28" s="162"/>
      <c r="AG28" t="s">
        <v>205</v>
      </c>
    </row>
    <row r="29" spans="1:60" ht="22.5" outlineLevel="1" x14ac:dyDescent="0.2">
      <c r="A29" s="170">
        <v>8</v>
      </c>
      <c r="B29" s="171" t="s">
        <v>575</v>
      </c>
      <c r="C29" s="179" t="s">
        <v>576</v>
      </c>
      <c r="D29" s="172" t="s">
        <v>252</v>
      </c>
      <c r="E29" s="173">
        <v>8.35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3">
        <v>7.1000000000000002E-4</v>
      </c>
      <c r="O29" s="173">
        <f>ROUND(E29*N29,2)</f>
        <v>0.01</v>
      </c>
      <c r="P29" s="173">
        <v>0</v>
      </c>
      <c r="Q29" s="173">
        <f>ROUND(E29*P29,2)</f>
        <v>0</v>
      </c>
      <c r="R29" s="175" t="s">
        <v>322</v>
      </c>
      <c r="S29" s="175" t="s">
        <v>210</v>
      </c>
      <c r="T29" s="176" t="s">
        <v>211</v>
      </c>
      <c r="U29" s="156">
        <v>0.33279999999999998</v>
      </c>
      <c r="V29" s="156">
        <f>ROUND(E29*U29,2)</f>
        <v>2.78</v>
      </c>
      <c r="W29" s="156"/>
      <c r="X29" s="156" t="s">
        <v>212</v>
      </c>
      <c r="Y29" s="156" t="s">
        <v>213</v>
      </c>
      <c r="Z29" s="146"/>
      <c r="AA29" s="146"/>
      <c r="AB29" s="146"/>
      <c r="AC29" s="146"/>
      <c r="AD29" s="146"/>
      <c r="AE29" s="146"/>
      <c r="AF29" s="146"/>
      <c r="AG29" s="146" t="s">
        <v>214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2" x14ac:dyDescent="0.2">
      <c r="A30" s="153"/>
      <c r="B30" s="154"/>
      <c r="C30" s="249" t="s">
        <v>577</v>
      </c>
      <c r="D30" s="250"/>
      <c r="E30" s="250"/>
      <c r="F30" s="250"/>
      <c r="G30" s="250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278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2" x14ac:dyDescent="0.2">
      <c r="A31" s="153"/>
      <c r="B31" s="154"/>
      <c r="C31" s="251" t="s">
        <v>578</v>
      </c>
      <c r="D31" s="252"/>
      <c r="E31" s="252"/>
      <c r="F31" s="252"/>
      <c r="G31" s="252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221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3" x14ac:dyDescent="0.2">
      <c r="A32" s="153"/>
      <c r="B32" s="154"/>
      <c r="C32" s="251" t="s">
        <v>579</v>
      </c>
      <c r="D32" s="252"/>
      <c r="E32" s="252"/>
      <c r="F32" s="252"/>
      <c r="G32" s="252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221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2" x14ac:dyDescent="0.2">
      <c r="A33" s="153"/>
      <c r="B33" s="154"/>
      <c r="C33" s="180" t="s">
        <v>580</v>
      </c>
      <c r="D33" s="157"/>
      <c r="E33" s="158">
        <v>2.35</v>
      </c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215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3" x14ac:dyDescent="0.2">
      <c r="A34" s="153"/>
      <c r="B34" s="154"/>
      <c r="C34" s="180" t="s">
        <v>352</v>
      </c>
      <c r="D34" s="157"/>
      <c r="E34" s="158">
        <v>6</v>
      </c>
      <c r="F34" s="156"/>
      <c r="G34" s="156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56"/>
      <c r="Z34" s="146"/>
      <c r="AA34" s="146"/>
      <c r="AB34" s="146"/>
      <c r="AC34" s="146"/>
      <c r="AD34" s="146"/>
      <c r="AE34" s="146"/>
      <c r="AF34" s="146"/>
      <c r="AG34" s="146" t="s">
        <v>215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ht="22.5" outlineLevel="1" x14ac:dyDescent="0.2">
      <c r="A35" s="170">
        <v>9</v>
      </c>
      <c r="B35" s="171" t="s">
        <v>581</v>
      </c>
      <c r="C35" s="179" t="s">
        <v>582</v>
      </c>
      <c r="D35" s="172" t="s">
        <v>252</v>
      </c>
      <c r="E35" s="173">
        <v>9.9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3">
        <v>1.0399999999999999E-3</v>
      </c>
      <c r="O35" s="173">
        <f>ROUND(E35*N35,2)</f>
        <v>0.01</v>
      </c>
      <c r="P35" s="173">
        <v>0</v>
      </c>
      <c r="Q35" s="173">
        <f>ROUND(E35*P35,2)</f>
        <v>0</v>
      </c>
      <c r="R35" s="175" t="s">
        <v>322</v>
      </c>
      <c r="S35" s="175" t="s">
        <v>210</v>
      </c>
      <c r="T35" s="176" t="s">
        <v>211</v>
      </c>
      <c r="U35" s="156">
        <v>0.38469999999999999</v>
      </c>
      <c r="V35" s="156">
        <f>ROUND(E35*U35,2)</f>
        <v>3.81</v>
      </c>
      <c r="W35" s="156"/>
      <c r="X35" s="156" t="s">
        <v>212</v>
      </c>
      <c r="Y35" s="156" t="s">
        <v>213</v>
      </c>
      <c r="Z35" s="146"/>
      <c r="AA35" s="146"/>
      <c r="AB35" s="146"/>
      <c r="AC35" s="146"/>
      <c r="AD35" s="146"/>
      <c r="AE35" s="146"/>
      <c r="AF35" s="146"/>
      <c r="AG35" s="146" t="s">
        <v>214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2" x14ac:dyDescent="0.2">
      <c r="A36" s="153"/>
      <c r="B36" s="154"/>
      <c r="C36" s="249" t="s">
        <v>577</v>
      </c>
      <c r="D36" s="250"/>
      <c r="E36" s="250"/>
      <c r="F36" s="250"/>
      <c r="G36" s="250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56"/>
      <c r="Z36" s="146"/>
      <c r="AA36" s="146"/>
      <c r="AB36" s="146"/>
      <c r="AC36" s="146"/>
      <c r="AD36" s="146"/>
      <c r="AE36" s="146"/>
      <c r="AF36" s="146"/>
      <c r="AG36" s="146" t="s">
        <v>278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2" x14ac:dyDescent="0.2">
      <c r="A37" s="153"/>
      <c r="B37" s="154"/>
      <c r="C37" s="251" t="s">
        <v>578</v>
      </c>
      <c r="D37" s="252"/>
      <c r="E37" s="252"/>
      <c r="F37" s="252"/>
      <c r="G37" s="252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221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3" x14ac:dyDescent="0.2">
      <c r="A38" s="153"/>
      <c r="B38" s="154"/>
      <c r="C38" s="251" t="s">
        <v>579</v>
      </c>
      <c r="D38" s="252"/>
      <c r="E38" s="252"/>
      <c r="F38" s="252"/>
      <c r="G38" s="252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221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2" x14ac:dyDescent="0.2">
      <c r="A39" s="153"/>
      <c r="B39" s="154"/>
      <c r="C39" s="180" t="s">
        <v>583</v>
      </c>
      <c r="D39" s="157"/>
      <c r="E39" s="158">
        <v>3.9</v>
      </c>
      <c r="F39" s="156"/>
      <c r="G39" s="156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215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3" x14ac:dyDescent="0.2">
      <c r="A40" s="153"/>
      <c r="B40" s="154"/>
      <c r="C40" s="180" t="s">
        <v>352</v>
      </c>
      <c r="D40" s="157"/>
      <c r="E40" s="158">
        <v>6</v>
      </c>
      <c r="F40" s="156"/>
      <c r="G40" s="156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215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ht="22.5" outlineLevel="1" x14ac:dyDescent="0.2">
      <c r="A41" s="170">
        <v>10</v>
      </c>
      <c r="B41" s="171" t="s">
        <v>584</v>
      </c>
      <c r="C41" s="179" t="s">
        <v>585</v>
      </c>
      <c r="D41" s="172" t="s">
        <v>252</v>
      </c>
      <c r="E41" s="173">
        <v>13.4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3">
        <v>1.47E-3</v>
      </c>
      <c r="O41" s="173">
        <f>ROUND(E41*N41,2)</f>
        <v>0.02</v>
      </c>
      <c r="P41" s="173">
        <v>0</v>
      </c>
      <c r="Q41" s="173">
        <f>ROUND(E41*P41,2)</f>
        <v>0</v>
      </c>
      <c r="R41" s="175" t="s">
        <v>322</v>
      </c>
      <c r="S41" s="175" t="s">
        <v>210</v>
      </c>
      <c r="T41" s="176" t="s">
        <v>211</v>
      </c>
      <c r="U41" s="156">
        <v>0.47670000000000001</v>
      </c>
      <c r="V41" s="156">
        <f>ROUND(E41*U41,2)</f>
        <v>6.39</v>
      </c>
      <c r="W41" s="156"/>
      <c r="X41" s="156" t="s">
        <v>212</v>
      </c>
      <c r="Y41" s="156" t="s">
        <v>213</v>
      </c>
      <c r="Z41" s="146"/>
      <c r="AA41" s="146"/>
      <c r="AB41" s="146"/>
      <c r="AC41" s="146"/>
      <c r="AD41" s="146"/>
      <c r="AE41" s="146"/>
      <c r="AF41" s="146"/>
      <c r="AG41" s="146" t="s">
        <v>214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2" x14ac:dyDescent="0.2">
      <c r="A42" s="153"/>
      <c r="B42" s="154"/>
      <c r="C42" s="249" t="s">
        <v>577</v>
      </c>
      <c r="D42" s="250"/>
      <c r="E42" s="250"/>
      <c r="F42" s="250"/>
      <c r="G42" s="250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278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2" x14ac:dyDescent="0.2">
      <c r="A43" s="153"/>
      <c r="B43" s="154"/>
      <c r="C43" s="251" t="s">
        <v>578</v>
      </c>
      <c r="D43" s="252"/>
      <c r="E43" s="252"/>
      <c r="F43" s="252"/>
      <c r="G43" s="252"/>
      <c r="H43" s="156"/>
      <c r="I43" s="156"/>
      <c r="J43" s="156"/>
      <c r="K43" s="156"/>
      <c r="L43" s="156"/>
      <c r="M43" s="156"/>
      <c r="N43" s="155"/>
      <c r="O43" s="155"/>
      <c r="P43" s="155"/>
      <c r="Q43" s="155"/>
      <c r="R43" s="156"/>
      <c r="S43" s="156"/>
      <c r="T43" s="156"/>
      <c r="U43" s="156"/>
      <c r="V43" s="156"/>
      <c r="W43" s="156"/>
      <c r="X43" s="156"/>
      <c r="Y43" s="156"/>
      <c r="Z43" s="146"/>
      <c r="AA43" s="146"/>
      <c r="AB43" s="146"/>
      <c r="AC43" s="146"/>
      <c r="AD43" s="146"/>
      <c r="AE43" s="146"/>
      <c r="AF43" s="146"/>
      <c r="AG43" s="146" t="s">
        <v>221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3" x14ac:dyDescent="0.2">
      <c r="A44" s="153"/>
      <c r="B44" s="154"/>
      <c r="C44" s="251" t="s">
        <v>579</v>
      </c>
      <c r="D44" s="252"/>
      <c r="E44" s="252"/>
      <c r="F44" s="252"/>
      <c r="G44" s="252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221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2" x14ac:dyDescent="0.2">
      <c r="A45" s="153"/>
      <c r="B45" s="154"/>
      <c r="C45" s="180" t="s">
        <v>586</v>
      </c>
      <c r="D45" s="157"/>
      <c r="E45" s="158">
        <v>7.4</v>
      </c>
      <c r="F45" s="156"/>
      <c r="G45" s="156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215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3" x14ac:dyDescent="0.2">
      <c r="A46" s="153"/>
      <c r="B46" s="154"/>
      <c r="C46" s="180" t="s">
        <v>352</v>
      </c>
      <c r="D46" s="157"/>
      <c r="E46" s="158">
        <v>6</v>
      </c>
      <c r="F46" s="156"/>
      <c r="G46" s="156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215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ht="22.5" outlineLevel="1" x14ac:dyDescent="0.2">
      <c r="A47" s="170">
        <v>11</v>
      </c>
      <c r="B47" s="171" t="s">
        <v>587</v>
      </c>
      <c r="C47" s="179" t="s">
        <v>588</v>
      </c>
      <c r="D47" s="172" t="s">
        <v>252</v>
      </c>
      <c r="E47" s="173">
        <v>9.9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3">
        <v>1.1E-4</v>
      </c>
      <c r="O47" s="173">
        <f>ROUND(E47*N47,2)</f>
        <v>0</v>
      </c>
      <c r="P47" s="173">
        <v>0</v>
      </c>
      <c r="Q47" s="173">
        <f>ROUND(E47*P47,2)</f>
        <v>0</v>
      </c>
      <c r="R47" s="175" t="s">
        <v>322</v>
      </c>
      <c r="S47" s="175" t="s">
        <v>210</v>
      </c>
      <c r="T47" s="176" t="s">
        <v>211</v>
      </c>
      <c r="U47" s="156">
        <v>0.157</v>
      </c>
      <c r="V47" s="156">
        <f>ROUND(E47*U47,2)</f>
        <v>1.55</v>
      </c>
      <c r="W47" s="156"/>
      <c r="X47" s="156" t="s">
        <v>212</v>
      </c>
      <c r="Y47" s="156" t="s">
        <v>213</v>
      </c>
      <c r="Z47" s="146"/>
      <c r="AA47" s="146"/>
      <c r="AB47" s="146"/>
      <c r="AC47" s="146"/>
      <c r="AD47" s="146"/>
      <c r="AE47" s="146"/>
      <c r="AF47" s="146"/>
      <c r="AG47" s="146" t="s">
        <v>214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2" x14ac:dyDescent="0.2">
      <c r="A48" s="153"/>
      <c r="B48" s="154"/>
      <c r="C48" s="247" t="s">
        <v>589</v>
      </c>
      <c r="D48" s="248"/>
      <c r="E48" s="248"/>
      <c r="F48" s="248"/>
      <c r="G48" s="248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221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2" x14ac:dyDescent="0.2">
      <c r="A49" s="153"/>
      <c r="B49" s="154"/>
      <c r="C49" s="180" t="s">
        <v>590</v>
      </c>
      <c r="D49" s="157"/>
      <c r="E49" s="158">
        <v>9.9</v>
      </c>
      <c r="F49" s="156"/>
      <c r="G49" s="156"/>
      <c r="H49" s="156"/>
      <c r="I49" s="156"/>
      <c r="J49" s="156"/>
      <c r="K49" s="156"/>
      <c r="L49" s="156"/>
      <c r="M49" s="156"/>
      <c r="N49" s="155"/>
      <c r="O49" s="155"/>
      <c r="P49" s="155"/>
      <c r="Q49" s="155"/>
      <c r="R49" s="156"/>
      <c r="S49" s="156"/>
      <c r="T49" s="156"/>
      <c r="U49" s="156"/>
      <c r="V49" s="156"/>
      <c r="W49" s="156"/>
      <c r="X49" s="156"/>
      <c r="Y49" s="156"/>
      <c r="Z49" s="146"/>
      <c r="AA49" s="146"/>
      <c r="AB49" s="146"/>
      <c r="AC49" s="146"/>
      <c r="AD49" s="146"/>
      <c r="AE49" s="146"/>
      <c r="AF49" s="146"/>
      <c r="AG49" s="146" t="s">
        <v>215</v>
      </c>
      <c r="AH49" s="146">
        <v>5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22.5" outlineLevel="1" x14ac:dyDescent="0.2">
      <c r="A50" s="170">
        <v>12</v>
      </c>
      <c r="B50" s="171" t="s">
        <v>591</v>
      </c>
      <c r="C50" s="179" t="s">
        <v>592</v>
      </c>
      <c r="D50" s="172" t="s">
        <v>252</v>
      </c>
      <c r="E50" s="173">
        <v>8.35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3">
        <v>8.0000000000000007E-5</v>
      </c>
      <c r="O50" s="173">
        <f>ROUND(E50*N50,2)</f>
        <v>0</v>
      </c>
      <c r="P50" s="173">
        <v>0</v>
      </c>
      <c r="Q50" s="173">
        <f>ROUND(E50*P50,2)</f>
        <v>0</v>
      </c>
      <c r="R50" s="175" t="s">
        <v>322</v>
      </c>
      <c r="S50" s="175" t="s">
        <v>210</v>
      </c>
      <c r="T50" s="176" t="s">
        <v>211</v>
      </c>
      <c r="U50" s="156">
        <v>0.14199999999999999</v>
      </c>
      <c r="V50" s="156">
        <f>ROUND(E50*U50,2)</f>
        <v>1.19</v>
      </c>
      <c r="W50" s="156"/>
      <c r="X50" s="156" t="s">
        <v>212</v>
      </c>
      <c r="Y50" s="156" t="s">
        <v>213</v>
      </c>
      <c r="Z50" s="146"/>
      <c r="AA50" s="146"/>
      <c r="AB50" s="146"/>
      <c r="AC50" s="146"/>
      <c r="AD50" s="146"/>
      <c r="AE50" s="146"/>
      <c r="AF50" s="146"/>
      <c r="AG50" s="146" t="s">
        <v>214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2" x14ac:dyDescent="0.2">
      <c r="A51" s="153"/>
      <c r="B51" s="154"/>
      <c r="C51" s="247" t="s">
        <v>589</v>
      </c>
      <c r="D51" s="248"/>
      <c r="E51" s="248"/>
      <c r="F51" s="248"/>
      <c r="G51" s="248"/>
      <c r="H51" s="156"/>
      <c r="I51" s="156"/>
      <c r="J51" s="156"/>
      <c r="K51" s="156"/>
      <c r="L51" s="156"/>
      <c r="M51" s="156"/>
      <c r="N51" s="155"/>
      <c r="O51" s="155"/>
      <c r="P51" s="155"/>
      <c r="Q51" s="155"/>
      <c r="R51" s="156"/>
      <c r="S51" s="156"/>
      <c r="T51" s="156"/>
      <c r="U51" s="156"/>
      <c r="V51" s="156"/>
      <c r="W51" s="156"/>
      <c r="X51" s="156"/>
      <c r="Y51" s="156"/>
      <c r="Z51" s="146"/>
      <c r="AA51" s="146"/>
      <c r="AB51" s="146"/>
      <c r="AC51" s="146"/>
      <c r="AD51" s="146"/>
      <c r="AE51" s="146"/>
      <c r="AF51" s="146"/>
      <c r="AG51" s="146" t="s">
        <v>221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2" x14ac:dyDescent="0.2">
      <c r="A52" s="153"/>
      <c r="B52" s="154"/>
      <c r="C52" s="180" t="s">
        <v>593</v>
      </c>
      <c r="D52" s="157"/>
      <c r="E52" s="158">
        <v>8.35</v>
      </c>
      <c r="F52" s="156"/>
      <c r="G52" s="156"/>
      <c r="H52" s="156"/>
      <c r="I52" s="156"/>
      <c r="J52" s="156"/>
      <c r="K52" s="156"/>
      <c r="L52" s="156"/>
      <c r="M52" s="156"/>
      <c r="N52" s="155"/>
      <c r="O52" s="155"/>
      <c r="P52" s="155"/>
      <c r="Q52" s="155"/>
      <c r="R52" s="156"/>
      <c r="S52" s="156"/>
      <c r="T52" s="156"/>
      <c r="U52" s="156"/>
      <c r="V52" s="156"/>
      <c r="W52" s="156"/>
      <c r="X52" s="156"/>
      <c r="Y52" s="156"/>
      <c r="Z52" s="146"/>
      <c r="AA52" s="146"/>
      <c r="AB52" s="146"/>
      <c r="AC52" s="146"/>
      <c r="AD52" s="146"/>
      <c r="AE52" s="146"/>
      <c r="AF52" s="146"/>
      <c r="AG52" s="146" t="s">
        <v>215</v>
      </c>
      <c r="AH52" s="146">
        <v>5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ht="22.5" outlineLevel="1" x14ac:dyDescent="0.2">
      <c r="A53" s="170">
        <v>13</v>
      </c>
      <c r="B53" s="171" t="s">
        <v>594</v>
      </c>
      <c r="C53" s="179" t="s">
        <v>595</v>
      </c>
      <c r="D53" s="172" t="s">
        <v>252</v>
      </c>
      <c r="E53" s="173">
        <v>13.4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3">
        <v>1.9000000000000001E-4</v>
      </c>
      <c r="O53" s="173">
        <f>ROUND(E53*N53,2)</f>
        <v>0</v>
      </c>
      <c r="P53" s="173">
        <v>0</v>
      </c>
      <c r="Q53" s="173">
        <f>ROUND(E53*P53,2)</f>
        <v>0</v>
      </c>
      <c r="R53" s="175" t="s">
        <v>322</v>
      </c>
      <c r="S53" s="175" t="s">
        <v>210</v>
      </c>
      <c r="T53" s="176" t="s">
        <v>211</v>
      </c>
      <c r="U53" s="156">
        <v>0.17</v>
      </c>
      <c r="V53" s="156">
        <f>ROUND(E53*U53,2)</f>
        <v>2.2799999999999998</v>
      </c>
      <c r="W53" s="156"/>
      <c r="X53" s="156" t="s">
        <v>212</v>
      </c>
      <c r="Y53" s="156" t="s">
        <v>213</v>
      </c>
      <c r="Z53" s="146"/>
      <c r="AA53" s="146"/>
      <c r="AB53" s="146"/>
      <c r="AC53" s="146"/>
      <c r="AD53" s="146"/>
      <c r="AE53" s="146"/>
      <c r="AF53" s="146"/>
      <c r="AG53" s="146" t="s">
        <v>214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2" x14ac:dyDescent="0.2">
      <c r="A54" s="153"/>
      <c r="B54" s="154"/>
      <c r="C54" s="247" t="s">
        <v>589</v>
      </c>
      <c r="D54" s="248"/>
      <c r="E54" s="248"/>
      <c r="F54" s="248"/>
      <c r="G54" s="248"/>
      <c r="H54" s="156"/>
      <c r="I54" s="156"/>
      <c r="J54" s="156"/>
      <c r="K54" s="156"/>
      <c r="L54" s="156"/>
      <c r="M54" s="156"/>
      <c r="N54" s="155"/>
      <c r="O54" s="155"/>
      <c r="P54" s="155"/>
      <c r="Q54" s="155"/>
      <c r="R54" s="156"/>
      <c r="S54" s="156"/>
      <c r="T54" s="156"/>
      <c r="U54" s="156"/>
      <c r="V54" s="156"/>
      <c r="W54" s="156"/>
      <c r="X54" s="156"/>
      <c r="Y54" s="156"/>
      <c r="Z54" s="146"/>
      <c r="AA54" s="146"/>
      <c r="AB54" s="146"/>
      <c r="AC54" s="146"/>
      <c r="AD54" s="146"/>
      <c r="AE54" s="146"/>
      <c r="AF54" s="146"/>
      <c r="AG54" s="146" t="s">
        <v>221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2" x14ac:dyDescent="0.2">
      <c r="A55" s="153"/>
      <c r="B55" s="154"/>
      <c r="C55" s="180" t="s">
        <v>596</v>
      </c>
      <c r="D55" s="157"/>
      <c r="E55" s="158">
        <v>13.4</v>
      </c>
      <c r="F55" s="156"/>
      <c r="G55" s="156"/>
      <c r="H55" s="156"/>
      <c r="I55" s="156"/>
      <c r="J55" s="156"/>
      <c r="K55" s="156"/>
      <c r="L55" s="156"/>
      <c r="M55" s="156"/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56"/>
      <c r="Z55" s="146"/>
      <c r="AA55" s="146"/>
      <c r="AB55" s="146"/>
      <c r="AC55" s="146"/>
      <c r="AD55" s="146"/>
      <c r="AE55" s="146"/>
      <c r="AF55" s="146"/>
      <c r="AG55" s="146" t="s">
        <v>215</v>
      </c>
      <c r="AH55" s="146">
        <v>5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22.5" outlineLevel="1" x14ac:dyDescent="0.2">
      <c r="A56" s="170">
        <v>14</v>
      </c>
      <c r="B56" s="171" t="s">
        <v>597</v>
      </c>
      <c r="C56" s="179" t="s">
        <v>598</v>
      </c>
      <c r="D56" s="172" t="s">
        <v>238</v>
      </c>
      <c r="E56" s="173">
        <v>7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3">
        <v>2.9999999999999997E-4</v>
      </c>
      <c r="O56" s="173">
        <f>ROUND(E56*N56,2)</f>
        <v>0</v>
      </c>
      <c r="P56" s="173">
        <v>0</v>
      </c>
      <c r="Q56" s="173">
        <f>ROUND(E56*P56,2)</f>
        <v>0</v>
      </c>
      <c r="R56" s="175" t="s">
        <v>322</v>
      </c>
      <c r="S56" s="175" t="s">
        <v>210</v>
      </c>
      <c r="T56" s="176" t="s">
        <v>211</v>
      </c>
      <c r="U56" s="156">
        <v>8.3000000000000004E-2</v>
      </c>
      <c r="V56" s="156">
        <f>ROUND(E56*U56,2)</f>
        <v>0.57999999999999996</v>
      </c>
      <c r="W56" s="156"/>
      <c r="X56" s="156" t="s">
        <v>212</v>
      </c>
      <c r="Y56" s="156" t="s">
        <v>213</v>
      </c>
      <c r="Z56" s="146"/>
      <c r="AA56" s="146"/>
      <c r="AB56" s="146"/>
      <c r="AC56" s="146"/>
      <c r="AD56" s="146"/>
      <c r="AE56" s="146"/>
      <c r="AF56" s="146"/>
      <c r="AG56" s="146" t="s">
        <v>214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2" x14ac:dyDescent="0.2">
      <c r="A57" s="153"/>
      <c r="B57" s="154"/>
      <c r="C57" s="180" t="s">
        <v>599</v>
      </c>
      <c r="D57" s="157"/>
      <c r="E57" s="158">
        <v>7</v>
      </c>
      <c r="F57" s="156"/>
      <c r="G57" s="156"/>
      <c r="H57" s="156"/>
      <c r="I57" s="156"/>
      <c r="J57" s="156"/>
      <c r="K57" s="156"/>
      <c r="L57" s="156"/>
      <c r="M57" s="156"/>
      <c r="N57" s="155"/>
      <c r="O57" s="155"/>
      <c r="P57" s="155"/>
      <c r="Q57" s="155"/>
      <c r="R57" s="156"/>
      <c r="S57" s="156"/>
      <c r="T57" s="156"/>
      <c r="U57" s="156"/>
      <c r="V57" s="156"/>
      <c r="W57" s="156"/>
      <c r="X57" s="156"/>
      <c r="Y57" s="156"/>
      <c r="Z57" s="146"/>
      <c r="AA57" s="146"/>
      <c r="AB57" s="146"/>
      <c r="AC57" s="146"/>
      <c r="AD57" s="146"/>
      <c r="AE57" s="146"/>
      <c r="AF57" s="146"/>
      <c r="AG57" s="146" t="s">
        <v>215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70">
        <v>15</v>
      </c>
      <c r="B58" s="171" t="s">
        <v>600</v>
      </c>
      <c r="C58" s="179" t="s">
        <v>601</v>
      </c>
      <c r="D58" s="172" t="s">
        <v>238</v>
      </c>
      <c r="E58" s="173">
        <v>1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3">
        <v>3.6999999999999999E-4</v>
      </c>
      <c r="O58" s="173">
        <f>ROUND(E58*N58,2)</f>
        <v>0</v>
      </c>
      <c r="P58" s="173">
        <v>0</v>
      </c>
      <c r="Q58" s="173">
        <f>ROUND(E58*P58,2)</f>
        <v>0</v>
      </c>
      <c r="R58" s="175" t="s">
        <v>322</v>
      </c>
      <c r="S58" s="175" t="s">
        <v>210</v>
      </c>
      <c r="T58" s="176" t="s">
        <v>211</v>
      </c>
      <c r="U58" s="156">
        <v>0.22700000000000001</v>
      </c>
      <c r="V58" s="156">
        <f>ROUND(E58*U58,2)</f>
        <v>0.23</v>
      </c>
      <c r="W58" s="156"/>
      <c r="X58" s="156" t="s">
        <v>212</v>
      </c>
      <c r="Y58" s="156" t="s">
        <v>213</v>
      </c>
      <c r="Z58" s="146"/>
      <c r="AA58" s="146"/>
      <c r="AB58" s="146"/>
      <c r="AC58" s="146"/>
      <c r="AD58" s="146"/>
      <c r="AE58" s="146"/>
      <c r="AF58" s="146"/>
      <c r="AG58" s="146" t="s">
        <v>214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2" x14ac:dyDescent="0.2">
      <c r="A59" s="153"/>
      <c r="B59" s="154"/>
      <c r="C59" s="180" t="s">
        <v>84</v>
      </c>
      <c r="D59" s="157"/>
      <c r="E59" s="158">
        <v>1</v>
      </c>
      <c r="F59" s="156"/>
      <c r="G59" s="156"/>
      <c r="H59" s="156"/>
      <c r="I59" s="156"/>
      <c r="J59" s="156"/>
      <c r="K59" s="156"/>
      <c r="L59" s="156"/>
      <c r="M59" s="156"/>
      <c r="N59" s="155"/>
      <c r="O59" s="155"/>
      <c r="P59" s="155"/>
      <c r="Q59" s="155"/>
      <c r="R59" s="156"/>
      <c r="S59" s="156"/>
      <c r="T59" s="156"/>
      <c r="U59" s="156"/>
      <c r="V59" s="156"/>
      <c r="W59" s="156"/>
      <c r="X59" s="156"/>
      <c r="Y59" s="156"/>
      <c r="Z59" s="146"/>
      <c r="AA59" s="146"/>
      <c r="AB59" s="146"/>
      <c r="AC59" s="146"/>
      <c r="AD59" s="146"/>
      <c r="AE59" s="146"/>
      <c r="AF59" s="146"/>
      <c r="AG59" s="146" t="s">
        <v>215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70">
        <v>16</v>
      </c>
      <c r="B60" s="171" t="s">
        <v>602</v>
      </c>
      <c r="C60" s="179" t="s">
        <v>603</v>
      </c>
      <c r="D60" s="172" t="s">
        <v>238</v>
      </c>
      <c r="E60" s="173">
        <v>1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3">
        <v>2.5999999999999999E-3</v>
      </c>
      <c r="O60" s="173">
        <f>ROUND(E60*N60,2)</f>
        <v>0</v>
      </c>
      <c r="P60" s="173">
        <v>0</v>
      </c>
      <c r="Q60" s="173">
        <f>ROUND(E60*P60,2)</f>
        <v>0</v>
      </c>
      <c r="R60" s="175" t="s">
        <v>322</v>
      </c>
      <c r="S60" s="175" t="s">
        <v>210</v>
      </c>
      <c r="T60" s="176" t="s">
        <v>211</v>
      </c>
      <c r="U60" s="156">
        <v>0.58899999999999997</v>
      </c>
      <c r="V60" s="156">
        <f>ROUND(E60*U60,2)</f>
        <v>0.59</v>
      </c>
      <c r="W60" s="156"/>
      <c r="X60" s="156" t="s">
        <v>212</v>
      </c>
      <c r="Y60" s="156" t="s">
        <v>213</v>
      </c>
      <c r="Z60" s="146"/>
      <c r="AA60" s="146"/>
      <c r="AB60" s="146"/>
      <c r="AC60" s="146"/>
      <c r="AD60" s="146"/>
      <c r="AE60" s="146"/>
      <c r="AF60" s="146"/>
      <c r="AG60" s="146" t="s">
        <v>214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2" x14ac:dyDescent="0.2">
      <c r="A61" s="153"/>
      <c r="B61" s="154"/>
      <c r="C61" s="180" t="s">
        <v>84</v>
      </c>
      <c r="D61" s="157"/>
      <c r="E61" s="158">
        <v>1</v>
      </c>
      <c r="F61" s="156"/>
      <c r="G61" s="156"/>
      <c r="H61" s="156"/>
      <c r="I61" s="156"/>
      <c r="J61" s="156"/>
      <c r="K61" s="156"/>
      <c r="L61" s="156"/>
      <c r="M61" s="156"/>
      <c r="N61" s="155"/>
      <c r="O61" s="155"/>
      <c r="P61" s="155"/>
      <c r="Q61" s="155"/>
      <c r="R61" s="156"/>
      <c r="S61" s="156"/>
      <c r="T61" s="156"/>
      <c r="U61" s="156"/>
      <c r="V61" s="156"/>
      <c r="W61" s="156"/>
      <c r="X61" s="156"/>
      <c r="Y61" s="156"/>
      <c r="Z61" s="146"/>
      <c r="AA61" s="146"/>
      <c r="AB61" s="146"/>
      <c r="AC61" s="146"/>
      <c r="AD61" s="146"/>
      <c r="AE61" s="146"/>
      <c r="AF61" s="146"/>
      <c r="AG61" s="146" t="s">
        <v>215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70">
        <v>17</v>
      </c>
      <c r="B62" s="171" t="s">
        <v>604</v>
      </c>
      <c r="C62" s="179" t="s">
        <v>605</v>
      </c>
      <c r="D62" s="172" t="s">
        <v>238</v>
      </c>
      <c r="E62" s="173">
        <v>2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3">
        <v>3.2000000000000003E-4</v>
      </c>
      <c r="O62" s="173">
        <f>ROUND(E62*N62,2)</f>
        <v>0</v>
      </c>
      <c r="P62" s="173">
        <v>0</v>
      </c>
      <c r="Q62" s="173">
        <f>ROUND(E62*P62,2)</f>
        <v>0</v>
      </c>
      <c r="R62" s="175" t="s">
        <v>322</v>
      </c>
      <c r="S62" s="175" t="s">
        <v>210</v>
      </c>
      <c r="T62" s="176" t="s">
        <v>211</v>
      </c>
      <c r="U62" s="156">
        <v>0.22700000000000001</v>
      </c>
      <c r="V62" s="156">
        <f>ROUND(E62*U62,2)</f>
        <v>0.45</v>
      </c>
      <c r="W62" s="156"/>
      <c r="X62" s="156" t="s">
        <v>212</v>
      </c>
      <c r="Y62" s="156" t="s">
        <v>213</v>
      </c>
      <c r="Z62" s="146"/>
      <c r="AA62" s="146"/>
      <c r="AB62" s="146"/>
      <c r="AC62" s="146"/>
      <c r="AD62" s="146"/>
      <c r="AE62" s="146"/>
      <c r="AF62" s="146"/>
      <c r="AG62" s="146" t="s">
        <v>214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2" x14ac:dyDescent="0.2">
      <c r="A63" s="153"/>
      <c r="B63" s="154"/>
      <c r="C63" s="180" t="s">
        <v>88</v>
      </c>
      <c r="D63" s="157"/>
      <c r="E63" s="158">
        <v>2</v>
      </c>
      <c r="F63" s="156"/>
      <c r="G63" s="156"/>
      <c r="H63" s="156"/>
      <c r="I63" s="156"/>
      <c r="J63" s="156"/>
      <c r="K63" s="156"/>
      <c r="L63" s="156"/>
      <c r="M63" s="156"/>
      <c r="N63" s="155"/>
      <c r="O63" s="155"/>
      <c r="P63" s="155"/>
      <c r="Q63" s="155"/>
      <c r="R63" s="156"/>
      <c r="S63" s="156"/>
      <c r="T63" s="156"/>
      <c r="U63" s="156"/>
      <c r="V63" s="156"/>
      <c r="W63" s="156"/>
      <c r="X63" s="156"/>
      <c r="Y63" s="156"/>
      <c r="Z63" s="146"/>
      <c r="AA63" s="146"/>
      <c r="AB63" s="146"/>
      <c r="AC63" s="146"/>
      <c r="AD63" s="146"/>
      <c r="AE63" s="146"/>
      <c r="AF63" s="146"/>
      <c r="AG63" s="146" t="s">
        <v>215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70">
        <v>18</v>
      </c>
      <c r="B64" s="171" t="s">
        <v>606</v>
      </c>
      <c r="C64" s="179" t="s">
        <v>607</v>
      </c>
      <c r="D64" s="172" t="s">
        <v>238</v>
      </c>
      <c r="E64" s="173">
        <v>1</v>
      </c>
      <c r="F64" s="174"/>
      <c r="G64" s="175">
        <f>ROUND(E64*F64,2)</f>
        <v>0</v>
      </c>
      <c r="H64" s="174"/>
      <c r="I64" s="175">
        <f>ROUND(E64*H64,2)</f>
        <v>0</v>
      </c>
      <c r="J64" s="174"/>
      <c r="K64" s="175">
        <f>ROUND(E64*J64,2)</f>
        <v>0</v>
      </c>
      <c r="L64" s="175">
        <v>21</v>
      </c>
      <c r="M64" s="175">
        <f>G64*(1+L64/100)</f>
        <v>0</v>
      </c>
      <c r="N64" s="173">
        <v>5.1999999999999995E-4</v>
      </c>
      <c r="O64" s="173">
        <f>ROUND(E64*N64,2)</f>
        <v>0</v>
      </c>
      <c r="P64" s="173">
        <v>0</v>
      </c>
      <c r="Q64" s="173">
        <f>ROUND(E64*P64,2)</f>
        <v>0</v>
      </c>
      <c r="R64" s="175" t="s">
        <v>322</v>
      </c>
      <c r="S64" s="175" t="s">
        <v>210</v>
      </c>
      <c r="T64" s="176" t="s">
        <v>211</v>
      </c>
      <c r="U64" s="156">
        <v>0.26900000000000002</v>
      </c>
      <c r="V64" s="156">
        <f>ROUND(E64*U64,2)</f>
        <v>0.27</v>
      </c>
      <c r="W64" s="156"/>
      <c r="X64" s="156" t="s">
        <v>212</v>
      </c>
      <c r="Y64" s="156" t="s">
        <v>213</v>
      </c>
      <c r="Z64" s="146"/>
      <c r="AA64" s="146"/>
      <c r="AB64" s="146"/>
      <c r="AC64" s="146"/>
      <c r="AD64" s="146"/>
      <c r="AE64" s="146"/>
      <c r="AF64" s="146"/>
      <c r="AG64" s="146" t="s">
        <v>214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2" x14ac:dyDescent="0.2">
      <c r="A65" s="153"/>
      <c r="B65" s="154"/>
      <c r="C65" s="180" t="s">
        <v>84</v>
      </c>
      <c r="D65" s="157"/>
      <c r="E65" s="158">
        <v>1</v>
      </c>
      <c r="F65" s="156"/>
      <c r="G65" s="156"/>
      <c r="H65" s="156"/>
      <c r="I65" s="156"/>
      <c r="J65" s="156"/>
      <c r="K65" s="156"/>
      <c r="L65" s="156"/>
      <c r="M65" s="156"/>
      <c r="N65" s="155"/>
      <c r="O65" s="155"/>
      <c r="P65" s="155"/>
      <c r="Q65" s="155"/>
      <c r="R65" s="156"/>
      <c r="S65" s="156"/>
      <c r="T65" s="156"/>
      <c r="U65" s="156"/>
      <c r="V65" s="156"/>
      <c r="W65" s="156"/>
      <c r="X65" s="156"/>
      <c r="Y65" s="156"/>
      <c r="Z65" s="146"/>
      <c r="AA65" s="146"/>
      <c r="AB65" s="146"/>
      <c r="AC65" s="146"/>
      <c r="AD65" s="146"/>
      <c r="AE65" s="146"/>
      <c r="AF65" s="146"/>
      <c r="AG65" s="146" t="s">
        <v>215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70">
        <v>19</v>
      </c>
      <c r="B66" s="171" t="s">
        <v>608</v>
      </c>
      <c r="C66" s="179" t="s">
        <v>609</v>
      </c>
      <c r="D66" s="172" t="s">
        <v>238</v>
      </c>
      <c r="E66" s="173">
        <v>4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21</v>
      </c>
      <c r="M66" s="175">
        <f>G66*(1+L66/100)</f>
        <v>0</v>
      </c>
      <c r="N66" s="173">
        <v>7.6999999999999996E-4</v>
      </c>
      <c r="O66" s="173">
        <f>ROUND(E66*N66,2)</f>
        <v>0</v>
      </c>
      <c r="P66" s="173">
        <v>0</v>
      </c>
      <c r="Q66" s="173">
        <f>ROUND(E66*P66,2)</f>
        <v>0</v>
      </c>
      <c r="R66" s="175" t="s">
        <v>322</v>
      </c>
      <c r="S66" s="175" t="s">
        <v>210</v>
      </c>
      <c r="T66" s="176" t="s">
        <v>211</v>
      </c>
      <c r="U66" s="156">
        <v>0.35099999999999998</v>
      </c>
      <c r="V66" s="156">
        <f>ROUND(E66*U66,2)</f>
        <v>1.4</v>
      </c>
      <c r="W66" s="156"/>
      <c r="X66" s="156" t="s">
        <v>212</v>
      </c>
      <c r="Y66" s="156" t="s">
        <v>213</v>
      </c>
      <c r="Z66" s="146"/>
      <c r="AA66" s="146"/>
      <c r="AB66" s="146"/>
      <c r="AC66" s="146"/>
      <c r="AD66" s="146"/>
      <c r="AE66" s="146"/>
      <c r="AF66" s="146"/>
      <c r="AG66" s="146" t="s">
        <v>214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2" x14ac:dyDescent="0.2">
      <c r="A67" s="153"/>
      <c r="B67" s="154"/>
      <c r="C67" s="180" t="s">
        <v>395</v>
      </c>
      <c r="D67" s="157"/>
      <c r="E67" s="158">
        <v>4</v>
      </c>
      <c r="F67" s="156"/>
      <c r="G67" s="156"/>
      <c r="H67" s="156"/>
      <c r="I67" s="156"/>
      <c r="J67" s="156"/>
      <c r="K67" s="156"/>
      <c r="L67" s="156"/>
      <c r="M67" s="156"/>
      <c r="N67" s="155"/>
      <c r="O67" s="155"/>
      <c r="P67" s="155"/>
      <c r="Q67" s="155"/>
      <c r="R67" s="156"/>
      <c r="S67" s="156"/>
      <c r="T67" s="156"/>
      <c r="U67" s="156"/>
      <c r="V67" s="156"/>
      <c r="W67" s="156"/>
      <c r="X67" s="156"/>
      <c r="Y67" s="156"/>
      <c r="Z67" s="146"/>
      <c r="AA67" s="146"/>
      <c r="AB67" s="146"/>
      <c r="AC67" s="146"/>
      <c r="AD67" s="146"/>
      <c r="AE67" s="146"/>
      <c r="AF67" s="146"/>
      <c r="AG67" s="146" t="s">
        <v>215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 x14ac:dyDescent="0.2">
      <c r="A68" s="170">
        <v>20</v>
      </c>
      <c r="B68" s="171" t="s">
        <v>610</v>
      </c>
      <c r="C68" s="179" t="s">
        <v>611</v>
      </c>
      <c r="D68" s="172" t="s">
        <v>238</v>
      </c>
      <c r="E68" s="173">
        <v>1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3">
        <v>5.0000000000000001E-4</v>
      </c>
      <c r="O68" s="173">
        <f>ROUND(E68*N68,2)</f>
        <v>0</v>
      </c>
      <c r="P68" s="173">
        <v>0</v>
      </c>
      <c r="Q68" s="173">
        <f>ROUND(E68*P68,2)</f>
        <v>0</v>
      </c>
      <c r="R68" s="175" t="s">
        <v>322</v>
      </c>
      <c r="S68" s="175" t="s">
        <v>210</v>
      </c>
      <c r="T68" s="176" t="s">
        <v>211</v>
      </c>
      <c r="U68" s="156">
        <v>0.22700000000000001</v>
      </c>
      <c r="V68" s="156">
        <f>ROUND(E68*U68,2)</f>
        <v>0.23</v>
      </c>
      <c r="W68" s="156"/>
      <c r="X68" s="156" t="s">
        <v>212</v>
      </c>
      <c r="Y68" s="156" t="s">
        <v>213</v>
      </c>
      <c r="Z68" s="146"/>
      <c r="AA68" s="146"/>
      <c r="AB68" s="146"/>
      <c r="AC68" s="146"/>
      <c r="AD68" s="146"/>
      <c r="AE68" s="146"/>
      <c r="AF68" s="146"/>
      <c r="AG68" s="146" t="s">
        <v>214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2" x14ac:dyDescent="0.2">
      <c r="A69" s="153"/>
      <c r="B69" s="154"/>
      <c r="C69" s="180" t="s">
        <v>84</v>
      </c>
      <c r="D69" s="157"/>
      <c r="E69" s="158">
        <v>1</v>
      </c>
      <c r="F69" s="156"/>
      <c r="G69" s="156"/>
      <c r="H69" s="156"/>
      <c r="I69" s="156"/>
      <c r="J69" s="156"/>
      <c r="K69" s="156"/>
      <c r="L69" s="156"/>
      <c r="M69" s="156"/>
      <c r="N69" s="155"/>
      <c r="O69" s="155"/>
      <c r="P69" s="155"/>
      <c r="Q69" s="155"/>
      <c r="R69" s="156"/>
      <c r="S69" s="156"/>
      <c r="T69" s="156"/>
      <c r="U69" s="156"/>
      <c r="V69" s="156"/>
      <c r="W69" s="156"/>
      <c r="X69" s="156"/>
      <c r="Y69" s="156"/>
      <c r="Z69" s="146"/>
      <c r="AA69" s="146"/>
      <c r="AB69" s="146"/>
      <c r="AC69" s="146"/>
      <c r="AD69" s="146"/>
      <c r="AE69" s="146"/>
      <c r="AF69" s="146"/>
      <c r="AG69" s="146" t="s">
        <v>215</v>
      </c>
      <c r="AH69" s="146">
        <v>0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 x14ac:dyDescent="0.2">
      <c r="A70" s="170">
        <v>21</v>
      </c>
      <c r="B70" s="171" t="s">
        <v>612</v>
      </c>
      <c r="C70" s="179" t="s">
        <v>613</v>
      </c>
      <c r="D70" s="172" t="s">
        <v>238</v>
      </c>
      <c r="E70" s="173">
        <v>1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3">
        <v>5.9999999999999995E-4</v>
      </c>
      <c r="O70" s="173">
        <f>ROUND(E70*N70,2)</f>
        <v>0</v>
      </c>
      <c r="P70" s="173">
        <v>0</v>
      </c>
      <c r="Q70" s="173">
        <f>ROUND(E70*P70,2)</f>
        <v>0</v>
      </c>
      <c r="R70" s="175" t="s">
        <v>322</v>
      </c>
      <c r="S70" s="175" t="s">
        <v>210</v>
      </c>
      <c r="T70" s="176" t="s">
        <v>211</v>
      </c>
      <c r="U70" s="156">
        <v>0.26900000000000002</v>
      </c>
      <c r="V70" s="156">
        <f>ROUND(E70*U70,2)</f>
        <v>0.27</v>
      </c>
      <c r="W70" s="156"/>
      <c r="X70" s="156" t="s">
        <v>212</v>
      </c>
      <c r="Y70" s="156" t="s">
        <v>213</v>
      </c>
      <c r="Z70" s="146"/>
      <c r="AA70" s="146"/>
      <c r="AB70" s="146"/>
      <c r="AC70" s="146"/>
      <c r="AD70" s="146"/>
      <c r="AE70" s="146"/>
      <c r="AF70" s="146"/>
      <c r="AG70" s="146" t="s">
        <v>214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2" x14ac:dyDescent="0.2">
      <c r="A71" s="153"/>
      <c r="B71" s="154"/>
      <c r="C71" s="180" t="s">
        <v>84</v>
      </c>
      <c r="D71" s="157"/>
      <c r="E71" s="158">
        <v>1</v>
      </c>
      <c r="F71" s="156"/>
      <c r="G71" s="156"/>
      <c r="H71" s="156"/>
      <c r="I71" s="156"/>
      <c r="J71" s="156"/>
      <c r="K71" s="156"/>
      <c r="L71" s="156"/>
      <c r="M71" s="156"/>
      <c r="N71" s="155"/>
      <c r="O71" s="155"/>
      <c r="P71" s="155"/>
      <c r="Q71" s="155"/>
      <c r="R71" s="156"/>
      <c r="S71" s="156"/>
      <c r="T71" s="156"/>
      <c r="U71" s="156"/>
      <c r="V71" s="156"/>
      <c r="W71" s="156"/>
      <c r="X71" s="156"/>
      <c r="Y71" s="156"/>
      <c r="Z71" s="146"/>
      <c r="AA71" s="146"/>
      <c r="AB71" s="146"/>
      <c r="AC71" s="146"/>
      <c r="AD71" s="146"/>
      <c r="AE71" s="146"/>
      <c r="AF71" s="146"/>
      <c r="AG71" s="146" t="s">
        <v>215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ht="22.5" outlineLevel="1" x14ac:dyDescent="0.2">
      <c r="A72" s="170">
        <v>22</v>
      </c>
      <c r="B72" s="171" t="s">
        <v>614</v>
      </c>
      <c r="C72" s="179" t="s">
        <v>615</v>
      </c>
      <c r="D72" s="172" t="s">
        <v>238</v>
      </c>
      <c r="E72" s="173">
        <v>1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3">
        <v>6.9999999999999999E-4</v>
      </c>
      <c r="O72" s="173">
        <f>ROUND(E72*N72,2)</f>
        <v>0</v>
      </c>
      <c r="P72" s="173">
        <v>0</v>
      </c>
      <c r="Q72" s="173">
        <f>ROUND(E72*P72,2)</f>
        <v>0</v>
      </c>
      <c r="R72" s="175" t="s">
        <v>322</v>
      </c>
      <c r="S72" s="175" t="s">
        <v>210</v>
      </c>
      <c r="T72" s="176" t="s">
        <v>211</v>
      </c>
      <c r="U72" s="156">
        <v>0.26900000000000002</v>
      </c>
      <c r="V72" s="156">
        <f>ROUND(E72*U72,2)</f>
        <v>0.27</v>
      </c>
      <c r="W72" s="156"/>
      <c r="X72" s="156" t="s">
        <v>212</v>
      </c>
      <c r="Y72" s="156" t="s">
        <v>213</v>
      </c>
      <c r="Z72" s="146"/>
      <c r="AA72" s="146"/>
      <c r="AB72" s="146"/>
      <c r="AC72" s="146"/>
      <c r="AD72" s="146"/>
      <c r="AE72" s="146"/>
      <c r="AF72" s="146"/>
      <c r="AG72" s="146" t="s">
        <v>214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2" x14ac:dyDescent="0.2">
      <c r="A73" s="153"/>
      <c r="B73" s="154"/>
      <c r="C73" s="180" t="s">
        <v>84</v>
      </c>
      <c r="D73" s="157"/>
      <c r="E73" s="158">
        <v>1</v>
      </c>
      <c r="F73" s="156"/>
      <c r="G73" s="156"/>
      <c r="H73" s="156"/>
      <c r="I73" s="156"/>
      <c r="J73" s="156"/>
      <c r="K73" s="156"/>
      <c r="L73" s="156"/>
      <c r="M73" s="156"/>
      <c r="N73" s="155"/>
      <c r="O73" s="155"/>
      <c r="P73" s="155"/>
      <c r="Q73" s="155"/>
      <c r="R73" s="156"/>
      <c r="S73" s="156"/>
      <c r="T73" s="156"/>
      <c r="U73" s="156"/>
      <c r="V73" s="156"/>
      <c r="W73" s="156"/>
      <c r="X73" s="156"/>
      <c r="Y73" s="156"/>
      <c r="Z73" s="146"/>
      <c r="AA73" s="146"/>
      <c r="AB73" s="146"/>
      <c r="AC73" s="146"/>
      <c r="AD73" s="146"/>
      <c r="AE73" s="146"/>
      <c r="AF73" s="146"/>
      <c r="AG73" s="146" t="s">
        <v>215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 x14ac:dyDescent="0.2">
      <c r="A74" s="170">
        <v>23</v>
      </c>
      <c r="B74" s="171" t="s">
        <v>616</v>
      </c>
      <c r="C74" s="179" t="s">
        <v>617</v>
      </c>
      <c r="D74" s="172" t="s">
        <v>252</v>
      </c>
      <c r="E74" s="173">
        <v>18.25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3">
        <v>0</v>
      </c>
      <c r="O74" s="173">
        <f>ROUND(E74*N74,2)</f>
        <v>0</v>
      </c>
      <c r="P74" s="173">
        <v>0</v>
      </c>
      <c r="Q74" s="173">
        <f>ROUND(E74*P74,2)</f>
        <v>0</v>
      </c>
      <c r="R74" s="175" t="s">
        <v>322</v>
      </c>
      <c r="S74" s="175" t="s">
        <v>210</v>
      </c>
      <c r="T74" s="176" t="s">
        <v>211</v>
      </c>
      <c r="U74" s="156">
        <v>2.9000000000000001E-2</v>
      </c>
      <c r="V74" s="156">
        <f>ROUND(E74*U74,2)</f>
        <v>0.53</v>
      </c>
      <c r="W74" s="156"/>
      <c r="X74" s="156" t="s">
        <v>212</v>
      </c>
      <c r="Y74" s="156" t="s">
        <v>213</v>
      </c>
      <c r="Z74" s="146"/>
      <c r="AA74" s="146"/>
      <c r="AB74" s="146"/>
      <c r="AC74" s="146"/>
      <c r="AD74" s="146"/>
      <c r="AE74" s="146"/>
      <c r="AF74" s="146"/>
      <c r="AG74" s="146" t="s">
        <v>214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2" x14ac:dyDescent="0.2">
      <c r="A75" s="153"/>
      <c r="B75" s="154"/>
      <c r="C75" s="247" t="s">
        <v>618</v>
      </c>
      <c r="D75" s="248"/>
      <c r="E75" s="248"/>
      <c r="F75" s="248"/>
      <c r="G75" s="248"/>
      <c r="H75" s="156"/>
      <c r="I75" s="156"/>
      <c r="J75" s="156"/>
      <c r="K75" s="156"/>
      <c r="L75" s="156"/>
      <c r="M75" s="156"/>
      <c r="N75" s="155"/>
      <c r="O75" s="155"/>
      <c r="P75" s="155"/>
      <c r="Q75" s="155"/>
      <c r="R75" s="156"/>
      <c r="S75" s="156"/>
      <c r="T75" s="156"/>
      <c r="U75" s="156"/>
      <c r="V75" s="156"/>
      <c r="W75" s="156"/>
      <c r="X75" s="156"/>
      <c r="Y75" s="156"/>
      <c r="Z75" s="146"/>
      <c r="AA75" s="146"/>
      <c r="AB75" s="146"/>
      <c r="AC75" s="146"/>
      <c r="AD75" s="146"/>
      <c r="AE75" s="146"/>
      <c r="AF75" s="146"/>
      <c r="AG75" s="146" t="s">
        <v>221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2" x14ac:dyDescent="0.2">
      <c r="A76" s="153"/>
      <c r="B76" s="154"/>
      <c r="C76" s="180" t="s">
        <v>590</v>
      </c>
      <c r="D76" s="157"/>
      <c r="E76" s="158">
        <v>9.9</v>
      </c>
      <c r="F76" s="156"/>
      <c r="G76" s="156"/>
      <c r="H76" s="156"/>
      <c r="I76" s="156"/>
      <c r="J76" s="156"/>
      <c r="K76" s="156"/>
      <c r="L76" s="156"/>
      <c r="M76" s="156"/>
      <c r="N76" s="155"/>
      <c r="O76" s="155"/>
      <c r="P76" s="155"/>
      <c r="Q76" s="155"/>
      <c r="R76" s="156"/>
      <c r="S76" s="156"/>
      <c r="T76" s="156"/>
      <c r="U76" s="156"/>
      <c r="V76" s="156"/>
      <c r="W76" s="156"/>
      <c r="X76" s="156"/>
      <c r="Y76" s="156"/>
      <c r="Z76" s="146"/>
      <c r="AA76" s="146"/>
      <c r="AB76" s="146"/>
      <c r="AC76" s="146"/>
      <c r="AD76" s="146"/>
      <c r="AE76" s="146"/>
      <c r="AF76" s="146"/>
      <c r="AG76" s="146" t="s">
        <v>215</v>
      </c>
      <c r="AH76" s="146">
        <v>5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3" x14ac:dyDescent="0.2">
      <c r="A77" s="153"/>
      <c r="B77" s="154"/>
      <c r="C77" s="180" t="s">
        <v>593</v>
      </c>
      <c r="D77" s="157"/>
      <c r="E77" s="158">
        <v>8.35</v>
      </c>
      <c r="F77" s="156"/>
      <c r="G77" s="156"/>
      <c r="H77" s="156"/>
      <c r="I77" s="156"/>
      <c r="J77" s="156"/>
      <c r="K77" s="156"/>
      <c r="L77" s="156"/>
      <c r="M77" s="156"/>
      <c r="N77" s="155"/>
      <c r="O77" s="155"/>
      <c r="P77" s="155"/>
      <c r="Q77" s="155"/>
      <c r="R77" s="156"/>
      <c r="S77" s="156"/>
      <c r="T77" s="156"/>
      <c r="U77" s="156"/>
      <c r="V77" s="156"/>
      <c r="W77" s="156"/>
      <c r="X77" s="156"/>
      <c r="Y77" s="156"/>
      <c r="Z77" s="146"/>
      <c r="AA77" s="146"/>
      <c r="AB77" s="146"/>
      <c r="AC77" s="146"/>
      <c r="AD77" s="146"/>
      <c r="AE77" s="146"/>
      <c r="AF77" s="146"/>
      <c r="AG77" s="146" t="s">
        <v>215</v>
      </c>
      <c r="AH77" s="146">
        <v>5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 x14ac:dyDescent="0.2">
      <c r="A78" s="170">
        <v>24</v>
      </c>
      <c r="B78" s="171" t="s">
        <v>619</v>
      </c>
      <c r="C78" s="179" t="s">
        <v>620</v>
      </c>
      <c r="D78" s="172" t="s">
        <v>252</v>
      </c>
      <c r="E78" s="173">
        <v>13.4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3">
        <v>0</v>
      </c>
      <c r="O78" s="173">
        <f>ROUND(E78*N78,2)</f>
        <v>0</v>
      </c>
      <c r="P78" s="173">
        <v>0</v>
      </c>
      <c r="Q78" s="173">
        <f>ROUND(E78*P78,2)</f>
        <v>0</v>
      </c>
      <c r="R78" s="175" t="s">
        <v>322</v>
      </c>
      <c r="S78" s="175" t="s">
        <v>210</v>
      </c>
      <c r="T78" s="176" t="s">
        <v>211</v>
      </c>
      <c r="U78" s="156">
        <v>3.1E-2</v>
      </c>
      <c r="V78" s="156">
        <f>ROUND(E78*U78,2)</f>
        <v>0.42</v>
      </c>
      <c r="W78" s="156"/>
      <c r="X78" s="156" t="s">
        <v>212</v>
      </c>
      <c r="Y78" s="156" t="s">
        <v>213</v>
      </c>
      <c r="Z78" s="146"/>
      <c r="AA78" s="146"/>
      <c r="AB78" s="146"/>
      <c r="AC78" s="146"/>
      <c r="AD78" s="146"/>
      <c r="AE78" s="146"/>
      <c r="AF78" s="146"/>
      <c r="AG78" s="146" t="s">
        <v>214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2" x14ac:dyDescent="0.2">
      <c r="A79" s="153"/>
      <c r="B79" s="154"/>
      <c r="C79" s="247" t="s">
        <v>618</v>
      </c>
      <c r="D79" s="248"/>
      <c r="E79" s="248"/>
      <c r="F79" s="248"/>
      <c r="G79" s="248"/>
      <c r="H79" s="156"/>
      <c r="I79" s="156"/>
      <c r="J79" s="156"/>
      <c r="K79" s="156"/>
      <c r="L79" s="156"/>
      <c r="M79" s="156"/>
      <c r="N79" s="155"/>
      <c r="O79" s="155"/>
      <c r="P79" s="155"/>
      <c r="Q79" s="155"/>
      <c r="R79" s="156"/>
      <c r="S79" s="156"/>
      <c r="T79" s="156"/>
      <c r="U79" s="156"/>
      <c r="V79" s="156"/>
      <c r="W79" s="156"/>
      <c r="X79" s="156"/>
      <c r="Y79" s="156"/>
      <c r="Z79" s="146"/>
      <c r="AA79" s="146"/>
      <c r="AB79" s="146"/>
      <c r="AC79" s="146"/>
      <c r="AD79" s="146"/>
      <c r="AE79" s="146"/>
      <c r="AF79" s="146"/>
      <c r="AG79" s="146" t="s">
        <v>221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2" x14ac:dyDescent="0.2">
      <c r="A80" s="153"/>
      <c r="B80" s="154"/>
      <c r="C80" s="180" t="s">
        <v>596</v>
      </c>
      <c r="D80" s="157"/>
      <c r="E80" s="158">
        <v>13.4</v>
      </c>
      <c r="F80" s="156"/>
      <c r="G80" s="156"/>
      <c r="H80" s="156"/>
      <c r="I80" s="156"/>
      <c r="J80" s="156"/>
      <c r="K80" s="156"/>
      <c r="L80" s="156"/>
      <c r="M80" s="156"/>
      <c r="N80" s="155"/>
      <c r="O80" s="155"/>
      <c r="P80" s="155"/>
      <c r="Q80" s="155"/>
      <c r="R80" s="156"/>
      <c r="S80" s="156"/>
      <c r="T80" s="156"/>
      <c r="U80" s="156"/>
      <c r="V80" s="156"/>
      <c r="W80" s="156"/>
      <c r="X80" s="156"/>
      <c r="Y80" s="156"/>
      <c r="Z80" s="146"/>
      <c r="AA80" s="146"/>
      <c r="AB80" s="146"/>
      <c r="AC80" s="146"/>
      <c r="AD80" s="146"/>
      <c r="AE80" s="146"/>
      <c r="AF80" s="146"/>
      <c r="AG80" s="146" t="s">
        <v>215</v>
      </c>
      <c r="AH80" s="146">
        <v>5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 x14ac:dyDescent="0.2">
      <c r="A81" s="170">
        <v>25</v>
      </c>
      <c r="B81" s="171" t="s">
        <v>621</v>
      </c>
      <c r="C81" s="179" t="s">
        <v>622</v>
      </c>
      <c r="D81" s="172" t="s">
        <v>252</v>
      </c>
      <c r="E81" s="173">
        <v>31.65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3">
        <v>1.0000000000000001E-5</v>
      </c>
      <c r="O81" s="173">
        <f>ROUND(E81*N81,2)</f>
        <v>0</v>
      </c>
      <c r="P81" s="173">
        <v>0</v>
      </c>
      <c r="Q81" s="173">
        <f>ROUND(E81*P81,2)</f>
        <v>0</v>
      </c>
      <c r="R81" s="175" t="s">
        <v>322</v>
      </c>
      <c r="S81" s="175" t="s">
        <v>210</v>
      </c>
      <c r="T81" s="176" t="s">
        <v>211</v>
      </c>
      <c r="U81" s="156">
        <v>6.2E-2</v>
      </c>
      <c r="V81" s="156">
        <f>ROUND(E81*U81,2)</f>
        <v>1.96</v>
      </c>
      <c r="W81" s="156"/>
      <c r="X81" s="156" t="s">
        <v>212</v>
      </c>
      <c r="Y81" s="156" t="s">
        <v>213</v>
      </c>
      <c r="Z81" s="146"/>
      <c r="AA81" s="146"/>
      <c r="AB81" s="146"/>
      <c r="AC81" s="146"/>
      <c r="AD81" s="146"/>
      <c r="AE81" s="146"/>
      <c r="AF81" s="146"/>
      <c r="AG81" s="146" t="s">
        <v>214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2" x14ac:dyDescent="0.2">
      <c r="A82" s="153"/>
      <c r="B82" s="154"/>
      <c r="C82" s="247" t="s">
        <v>623</v>
      </c>
      <c r="D82" s="248"/>
      <c r="E82" s="248"/>
      <c r="F82" s="248"/>
      <c r="G82" s="248"/>
      <c r="H82" s="156"/>
      <c r="I82" s="156"/>
      <c r="J82" s="156"/>
      <c r="K82" s="156"/>
      <c r="L82" s="156"/>
      <c r="M82" s="156"/>
      <c r="N82" s="155"/>
      <c r="O82" s="155"/>
      <c r="P82" s="155"/>
      <c r="Q82" s="155"/>
      <c r="R82" s="156"/>
      <c r="S82" s="156"/>
      <c r="T82" s="156"/>
      <c r="U82" s="156"/>
      <c r="V82" s="156"/>
      <c r="W82" s="156"/>
      <c r="X82" s="156"/>
      <c r="Y82" s="156"/>
      <c r="Z82" s="146"/>
      <c r="AA82" s="146"/>
      <c r="AB82" s="146"/>
      <c r="AC82" s="146"/>
      <c r="AD82" s="146"/>
      <c r="AE82" s="146"/>
      <c r="AF82" s="146"/>
      <c r="AG82" s="146" t="s">
        <v>221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2" x14ac:dyDescent="0.2">
      <c r="A83" s="153"/>
      <c r="B83" s="154"/>
      <c r="C83" s="180" t="s">
        <v>590</v>
      </c>
      <c r="D83" s="157"/>
      <c r="E83" s="158">
        <v>9.9</v>
      </c>
      <c r="F83" s="156"/>
      <c r="G83" s="156"/>
      <c r="H83" s="156"/>
      <c r="I83" s="156"/>
      <c r="J83" s="156"/>
      <c r="K83" s="156"/>
      <c r="L83" s="156"/>
      <c r="M83" s="156"/>
      <c r="N83" s="155"/>
      <c r="O83" s="155"/>
      <c r="P83" s="155"/>
      <c r="Q83" s="155"/>
      <c r="R83" s="156"/>
      <c r="S83" s="156"/>
      <c r="T83" s="156"/>
      <c r="U83" s="156"/>
      <c r="V83" s="156"/>
      <c r="W83" s="156"/>
      <c r="X83" s="156"/>
      <c r="Y83" s="156"/>
      <c r="Z83" s="146"/>
      <c r="AA83" s="146"/>
      <c r="AB83" s="146"/>
      <c r="AC83" s="146"/>
      <c r="AD83" s="146"/>
      <c r="AE83" s="146"/>
      <c r="AF83" s="146"/>
      <c r="AG83" s="146" t="s">
        <v>215</v>
      </c>
      <c r="AH83" s="146">
        <v>5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3" x14ac:dyDescent="0.2">
      <c r="A84" s="153"/>
      <c r="B84" s="154"/>
      <c r="C84" s="180" t="s">
        <v>596</v>
      </c>
      <c r="D84" s="157"/>
      <c r="E84" s="158">
        <v>13.4</v>
      </c>
      <c r="F84" s="156"/>
      <c r="G84" s="156"/>
      <c r="H84" s="156"/>
      <c r="I84" s="156"/>
      <c r="J84" s="156"/>
      <c r="K84" s="156"/>
      <c r="L84" s="156"/>
      <c r="M84" s="156"/>
      <c r="N84" s="155"/>
      <c r="O84" s="155"/>
      <c r="P84" s="155"/>
      <c r="Q84" s="155"/>
      <c r="R84" s="156"/>
      <c r="S84" s="156"/>
      <c r="T84" s="156"/>
      <c r="U84" s="156"/>
      <c r="V84" s="156"/>
      <c r="W84" s="156"/>
      <c r="X84" s="156"/>
      <c r="Y84" s="156"/>
      <c r="Z84" s="146"/>
      <c r="AA84" s="146"/>
      <c r="AB84" s="146"/>
      <c r="AC84" s="146"/>
      <c r="AD84" s="146"/>
      <c r="AE84" s="146"/>
      <c r="AF84" s="146"/>
      <c r="AG84" s="146" t="s">
        <v>215</v>
      </c>
      <c r="AH84" s="146">
        <v>5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3" x14ac:dyDescent="0.2">
      <c r="A85" s="153"/>
      <c r="B85" s="154"/>
      <c r="C85" s="180" t="s">
        <v>593</v>
      </c>
      <c r="D85" s="157"/>
      <c r="E85" s="158">
        <v>8.35</v>
      </c>
      <c r="F85" s="156"/>
      <c r="G85" s="156"/>
      <c r="H85" s="156"/>
      <c r="I85" s="156"/>
      <c r="J85" s="156"/>
      <c r="K85" s="156"/>
      <c r="L85" s="156"/>
      <c r="M85" s="156"/>
      <c r="N85" s="155"/>
      <c r="O85" s="155"/>
      <c r="P85" s="155"/>
      <c r="Q85" s="155"/>
      <c r="R85" s="156"/>
      <c r="S85" s="156"/>
      <c r="T85" s="156"/>
      <c r="U85" s="156"/>
      <c r="V85" s="156"/>
      <c r="W85" s="156"/>
      <c r="X85" s="156"/>
      <c r="Y85" s="156"/>
      <c r="Z85" s="146"/>
      <c r="AA85" s="146"/>
      <c r="AB85" s="146"/>
      <c r="AC85" s="146"/>
      <c r="AD85" s="146"/>
      <c r="AE85" s="146"/>
      <c r="AF85" s="146"/>
      <c r="AG85" s="146" t="s">
        <v>215</v>
      </c>
      <c r="AH85" s="146">
        <v>5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ht="22.5" outlineLevel="1" x14ac:dyDescent="0.2">
      <c r="A86" s="170">
        <v>26</v>
      </c>
      <c r="B86" s="171" t="s">
        <v>624</v>
      </c>
      <c r="C86" s="179" t="s">
        <v>625</v>
      </c>
      <c r="D86" s="172" t="s">
        <v>238</v>
      </c>
      <c r="E86" s="173">
        <v>1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3">
        <v>5.0000000000000001E-3</v>
      </c>
      <c r="O86" s="173">
        <f>ROUND(E86*N86,2)</f>
        <v>0.01</v>
      </c>
      <c r="P86" s="173">
        <v>0</v>
      </c>
      <c r="Q86" s="173">
        <f>ROUND(E86*P86,2)</f>
        <v>0</v>
      </c>
      <c r="R86" s="175"/>
      <c r="S86" s="175" t="s">
        <v>242</v>
      </c>
      <c r="T86" s="176" t="s">
        <v>243</v>
      </c>
      <c r="U86" s="156">
        <v>0.37</v>
      </c>
      <c r="V86" s="156">
        <f>ROUND(E86*U86,2)</f>
        <v>0.37</v>
      </c>
      <c r="W86" s="156"/>
      <c r="X86" s="156" t="s">
        <v>212</v>
      </c>
      <c r="Y86" s="156" t="s">
        <v>213</v>
      </c>
      <c r="Z86" s="146"/>
      <c r="AA86" s="146"/>
      <c r="AB86" s="146"/>
      <c r="AC86" s="146"/>
      <c r="AD86" s="146"/>
      <c r="AE86" s="146"/>
      <c r="AF86" s="146"/>
      <c r="AG86" s="146" t="s">
        <v>214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2" x14ac:dyDescent="0.2">
      <c r="A87" s="153"/>
      <c r="B87" s="154"/>
      <c r="C87" s="247" t="s">
        <v>559</v>
      </c>
      <c r="D87" s="248"/>
      <c r="E87" s="248"/>
      <c r="F87" s="248"/>
      <c r="G87" s="248"/>
      <c r="H87" s="156"/>
      <c r="I87" s="156"/>
      <c r="J87" s="156"/>
      <c r="K87" s="156"/>
      <c r="L87" s="156"/>
      <c r="M87" s="156"/>
      <c r="N87" s="155"/>
      <c r="O87" s="155"/>
      <c r="P87" s="155"/>
      <c r="Q87" s="155"/>
      <c r="R87" s="156"/>
      <c r="S87" s="156"/>
      <c r="T87" s="156"/>
      <c r="U87" s="156"/>
      <c r="V87" s="156"/>
      <c r="W87" s="156"/>
      <c r="X87" s="156"/>
      <c r="Y87" s="156"/>
      <c r="Z87" s="146"/>
      <c r="AA87" s="146"/>
      <c r="AB87" s="146"/>
      <c r="AC87" s="146"/>
      <c r="AD87" s="146"/>
      <c r="AE87" s="146"/>
      <c r="AF87" s="146"/>
      <c r="AG87" s="146" t="s">
        <v>221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2" x14ac:dyDescent="0.2">
      <c r="A88" s="153"/>
      <c r="B88" s="154"/>
      <c r="C88" s="180" t="s">
        <v>84</v>
      </c>
      <c r="D88" s="157"/>
      <c r="E88" s="158">
        <v>1</v>
      </c>
      <c r="F88" s="156"/>
      <c r="G88" s="156"/>
      <c r="H88" s="156"/>
      <c r="I88" s="156"/>
      <c r="J88" s="156"/>
      <c r="K88" s="156"/>
      <c r="L88" s="156"/>
      <c r="M88" s="156"/>
      <c r="N88" s="155"/>
      <c r="O88" s="155"/>
      <c r="P88" s="155"/>
      <c r="Q88" s="155"/>
      <c r="R88" s="156"/>
      <c r="S88" s="156"/>
      <c r="T88" s="156"/>
      <c r="U88" s="156"/>
      <c r="V88" s="156"/>
      <c r="W88" s="156"/>
      <c r="X88" s="156"/>
      <c r="Y88" s="156"/>
      <c r="Z88" s="146"/>
      <c r="AA88" s="146"/>
      <c r="AB88" s="146"/>
      <c r="AC88" s="146"/>
      <c r="AD88" s="146"/>
      <c r="AE88" s="146"/>
      <c r="AF88" s="146"/>
      <c r="AG88" s="146" t="s">
        <v>215</v>
      </c>
      <c r="AH88" s="146">
        <v>0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 x14ac:dyDescent="0.2">
      <c r="A89" s="170">
        <v>27</v>
      </c>
      <c r="B89" s="171" t="s">
        <v>626</v>
      </c>
      <c r="C89" s="179" t="s">
        <v>627</v>
      </c>
      <c r="D89" s="172" t="s">
        <v>238</v>
      </c>
      <c r="E89" s="173">
        <v>3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3">
        <v>5.0000000000000001E-4</v>
      </c>
      <c r="O89" s="173">
        <f>ROUND(E89*N89,2)</f>
        <v>0</v>
      </c>
      <c r="P89" s="173">
        <v>0</v>
      </c>
      <c r="Q89" s="173">
        <f>ROUND(E89*P89,2)</f>
        <v>0</v>
      </c>
      <c r="R89" s="175"/>
      <c r="S89" s="175" t="s">
        <v>242</v>
      </c>
      <c r="T89" s="176" t="s">
        <v>243</v>
      </c>
      <c r="U89" s="156">
        <v>0.372</v>
      </c>
      <c r="V89" s="156">
        <f>ROUND(E89*U89,2)</f>
        <v>1.1200000000000001</v>
      </c>
      <c r="W89" s="156"/>
      <c r="X89" s="156" t="s">
        <v>212</v>
      </c>
      <c r="Y89" s="156" t="s">
        <v>213</v>
      </c>
      <c r="Z89" s="146"/>
      <c r="AA89" s="146"/>
      <c r="AB89" s="146"/>
      <c r="AC89" s="146"/>
      <c r="AD89" s="146"/>
      <c r="AE89" s="146"/>
      <c r="AF89" s="146"/>
      <c r="AG89" s="146" t="s">
        <v>214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2" x14ac:dyDescent="0.2">
      <c r="A90" s="153"/>
      <c r="B90" s="154"/>
      <c r="C90" s="247" t="s">
        <v>559</v>
      </c>
      <c r="D90" s="248"/>
      <c r="E90" s="248"/>
      <c r="F90" s="248"/>
      <c r="G90" s="248"/>
      <c r="H90" s="156"/>
      <c r="I90" s="156"/>
      <c r="J90" s="156"/>
      <c r="K90" s="156"/>
      <c r="L90" s="156"/>
      <c r="M90" s="156"/>
      <c r="N90" s="155"/>
      <c r="O90" s="155"/>
      <c r="P90" s="155"/>
      <c r="Q90" s="155"/>
      <c r="R90" s="156"/>
      <c r="S90" s="156"/>
      <c r="T90" s="156"/>
      <c r="U90" s="156"/>
      <c r="V90" s="156"/>
      <c r="W90" s="156"/>
      <c r="X90" s="156"/>
      <c r="Y90" s="156"/>
      <c r="Z90" s="146"/>
      <c r="AA90" s="146"/>
      <c r="AB90" s="146"/>
      <c r="AC90" s="146"/>
      <c r="AD90" s="146"/>
      <c r="AE90" s="146"/>
      <c r="AF90" s="146"/>
      <c r="AG90" s="146" t="s">
        <v>221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2" x14ac:dyDescent="0.2">
      <c r="A91" s="153"/>
      <c r="B91" s="154"/>
      <c r="C91" s="180" t="s">
        <v>90</v>
      </c>
      <c r="D91" s="157"/>
      <c r="E91" s="158">
        <v>3</v>
      </c>
      <c r="F91" s="156"/>
      <c r="G91" s="156"/>
      <c r="H91" s="156"/>
      <c r="I91" s="156"/>
      <c r="J91" s="156"/>
      <c r="K91" s="156"/>
      <c r="L91" s="156"/>
      <c r="M91" s="156"/>
      <c r="N91" s="155"/>
      <c r="O91" s="155"/>
      <c r="P91" s="155"/>
      <c r="Q91" s="155"/>
      <c r="R91" s="156"/>
      <c r="S91" s="156"/>
      <c r="T91" s="156"/>
      <c r="U91" s="156"/>
      <c r="V91" s="156"/>
      <c r="W91" s="156"/>
      <c r="X91" s="156"/>
      <c r="Y91" s="156"/>
      <c r="Z91" s="146"/>
      <c r="AA91" s="146"/>
      <c r="AB91" s="146"/>
      <c r="AC91" s="146"/>
      <c r="AD91" s="146"/>
      <c r="AE91" s="146"/>
      <c r="AF91" s="146"/>
      <c r="AG91" s="146" t="s">
        <v>215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 x14ac:dyDescent="0.2">
      <c r="A92" s="170">
        <v>28</v>
      </c>
      <c r="B92" s="171" t="s">
        <v>628</v>
      </c>
      <c r="C92" s="179" t="s">
        <v>629</v>
      </c>
      <c r="D92" s="172" t="s">
        <v>238</v>
      </c>
      <c r="E92" s="173">
        <v>2</v>
      </c>
      <c r="F92" s="174"/>
      <c r="G92" s="175">
        <f>ROUND(E92*F92,2)</f>
        <v>0</v>
      </c>
      <c r="H92" s="174"/>
      <c r="I92" s="175">
        <f>ROUND(E92*H92,2)</f>
        <v>0</v>
      </c>
      <c r="J92" s="174"/>
      <c r="K92" s="175">
        <f>ROUND(E92*J92,2)</f>
        <v>0</v>
      </c>
      <c r="L92" s="175">
        <v>21</v>
      </c>
      <c r="M92" s="175">
        <f>G92*(1+L92/100)</f>
        <v>0</v>
      </c>
      <c r="N92" s="173">
        <v>5.0000000000000001E-4</v>
      </c>
      <c r="O92" s="173">
        <f>ROUND(E92*N92,2)</f>
        <v>0</v>
      </c>
      <c r="P92" s="173">
        <v>0</v>
      </c>
      <c r="Q92" s="173">
        <f>ROUND(E92*P92,2)</f>
        <v>0</v>
      </c>
      <c r="R92" s="175"/>
      <c r="S92" s="175" t="s">
        <v>242</v>
      </c>
      <c r="T92" s="176" t="s">
        <v>243</v>
      </c>
      <c r="U92" s="156">
        <v>0.37</v>
      </c>
      <c r="V92" s="156">
        <f>ROUND(E92*U92,2)</f>
        <v>0.74</v>
      </c>
      <c r="W92" s="156"/>
      <c r="X92" s="156" t="s">
        <v>212</v>
      </c>
      <c r="Y92" s="156" t="s">
        <v>213</v>
      </c>
      <c r="Z92" s="146"/>
      <c r="AA92" s="146"/>
      <c r="AB92" s="146"/>
      <c r="AC92" s="146"/>
      <c r="AD92" s="146"/>
      <c r="AE92" s="146"/>
      <c r="AF92" s="146"/>
      <c r="AG92" s="146" t="s">
        <v>214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2" x14ac:dyDescent="0.2">
      <c r="A93" s="153"/>
      <c r="B93" s="154"/>
      <c r="C93" s="247" t="s">
        <v>559</v>
      </c>
      <c r="D93" s="248"/>
      <c r="E93" s="248"/>
      <c r="F93" s="248"/>
      <c r="G93" s="248"/>
      <c r="H93" s="156"/>
      <c r="I93" s="156"/>
      <c r="J93" s="156"/>
      <c r="K93" s="156"/>
      <c r="L93" s="156"/>
      <c r="M93" s="156"/>
      <c r="N93" s="155"/>
      <c r="O93" s="155"/>
      <c r="P93" s="155"/>
      <c r="Q93" s="155"/>
      <c r="R93" s="156"/>
      <c r="S93" s="156"/>
      <c r="T93" s="156"/>
      <c r="U93" s="156"/>
      <c r="V93" s="156"/>
      <c r="W93" s="156"/>
      <c r="X93" s="156"/>
      <c r="Y93" s="156"/>
      <c r="Z93" s="146"/>
      <c r="AA93" s="146"/>
      <c r="AB93" s="146"/>
      <c r="AC93" s="146"/>
      <c r="AD93" s="146"/>
      <c r="AE93" s="146"/>
      <c r="AF93" s="146"/>
      <c r="AG93" s="146" t="s">
        <v>221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2" x14ac:dyDescent="0.2">
      <c r="A94" s="153"/>
      <c r="B94" s="154"/>
      <c r="C94" s="180" t="s">
        <v>88</v>
      </c>
      <c r="D94" s="157"/>
      <c r="E94" s="158">
        <v>2</v>
      </c>
      <c r="F94" s="156"/>
      <c r="G94" s="156"/>
      <c r="H94" s="156"/>
      <c r="I94" s="156"/>
      <c r="J94" s="156"/>
      <c r="K94" s="156"/>
      <c r="L94" s="156"/>
      <c r="M94" s="156"/>
      <c r="N94" s="155"/>
      <c r="O94" s="155"/>
      <c r="P94" s="155"/>
      <c r="Q94" s="155"/>
      <c r="R94" s="156"/>
      <c r="S94" s="156"/>
      <c r="T94" s="156"/>
      <c r="U94" s="156"/>
      <c r="V94" s="156"/>
      <c r="W94" s="156"/>
      <c r="X94" s="156"/>
      <c r="Y94" s="156"/>
      <c r="Z94" s="146"/>
      <c r="AA94" s="146"/>
      <c r="AB94" s="146"/>
      <c r="AC94" s="146"/>
      <c r="AD94" s="146"/>
      <c r="AE94" s="146"/>
      <c r="AF94" s="146"/>
      <c r="AG94" s="146" t="s">
        <v>215</v>
      </c>
      <c r="AH94" s="146">
        <v>0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 x14ac:dyDescent="0.2">
      <c r="A95" s="170">
        <v>29</v>
      </c>
      <c r="B95" s="171" t="s">
        <v>630</v>
      </c>
      <c r="C95" s="179" t="s">
        <v>631</v>
      </c>
      <c r="D95" s="172" t="s">
        <v>238</v>
      </c>
      <c r="E95" s="173">
        <v>2</v>
      </c>
      <c r="F95" s="174"/>
      <c r="G95" s="175">
        <f>ROUND(E95*F95,2)</f>
        <v>0</v>
      </c>
      <c r="H95" s="174"/>
      <c r="I95" s="175">
        <f>ROUND(E95*H95,2)</f>
        <v>0</v>
      </c>
      <c r="J95" s="174"/>
      <c r="K95" s="175">
        <f>ROUND(E95*J95,2)</f>
        <v>0</v>
      </c>
      <c r="L95" s="175">
        <v>21</v>
      </c>
      <c r="M95" s="175">
        <f>G95*(1+L95/100)</f>
        <v>0</v>
      </c>
      <c r="N95" s="173">
        <v>1E-3</v>
      </c>
      <c r="O95" s="173">
        <f>ROUND(E95*N95,2)</f>
        <v>0</v>
      </c>
      <c r="P95" s="173">
        <v>0</v>
      </c>
      <c r="Q95" s="173">
        <f>ROUND(E95*P95,2)</f>
        <v>0</v>
      </c>
      <c r="R95" s="175"/>
      <c r="S95" s="175" t="s">
        <v>242</v>
      </c>
      <c r="T95" s="176" t="s">
        <v>243</v>
      </c>
      <c r="U95" s="156">
        <v>0</v>
      </c>
      <c r="V95" s="156">
        <f>ROUND(E95*U95,2)</f>
        <v>0</v>
      </c>
      <c r="W95" s="156"/>
      <c r="X95" s="156" t="s">
        <v>212</v>
      </c>
      <c r="Y95" s="156" t="s">
        <v>213</v>
      </c>
      <c r="Z95" s="146"/>
      <c r="AA95" s="146"/>
      <c r="AB95" s="146"/>
      <c r="AC95" s="146"/>
      <c r="AD95" s="146"/>
      <c r="AE95" s="146"/>
      <c r="AF95" s="146"/>
      <c r="AG95" s="146" t="s">
        <v>214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2" x14ac:dyDescent="0.2">
      <c r="A96" s="153"/>
      <c r="B96" s="154"/>
      <c r="C96" s="247" t="s">
        <v>559</v>
      </c>
      <c r="D96" s="248"/>
      <c r="E96" s="248"/>
      <c r="F96" s="248"/>
      <c r="G96" s="248"/>
      <c r="H96" s="156"/>
      <c r="I96" s="156"/>
      <c r="J96" s="156"/>
      <c r="K96" s="156"/>
      <c r="L96" s="156"/>
      <c r="M96" s="156"/>
      <c r="N96" s="155"/>
      <c r="O96" s="155"/>
      <c r="P96" s="155"/>
      <c r="Q96" s="155"/>
      <c r="R96" s="156"/>
      <c r="S96" s="156"/>
      <c r="T96" s="156"/>
      <c r="U96" s="156"/>
      <c r="V96" s="156"/>
      <c r="W96" s="156"/>
      <c r="X96" s="156"/>
      <c r="Y96" s="156"/>
      <c r="Z96" s="146"/>
      <c r="AA96" s="146"/>
      <c r="AB96" s="146"/>
      <c r="AC96" s="146"/>
      <c r="AD96" s="146"/>
      <c r="AE96" s="146"/>
      <c r="AF96" s="146"/>
      <c r="AG96" s="146" t="s">
        <v>221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2" x14ac:dyDescent="0.2">
      <c r="A97" s="153"/>
      <c r="B97" s="154"/>
      <c r="C97" s="180" t="s">
        <v>88</v>
      </c>
      <c r="D97" s="157"/>
      <c r="E97" s="158">
        <v>2</v>
      </c>
      <c r="F97" s="156"/>
      <c r="G97" s="156"/>
      <c r="H97" s="156"/>
      <c r="I97" s="156"/>
      <c r="J97" s="156"/>
      <c r="K97" s="156"/>
      <c r="L97" s="156"/>
      <c r="M97" s="156"/>
      <c r="N97" s="155"/>
      <c r="O97" s="155"/>
      <c r="P97" s="155"/>
      <c r="Q97" s="155"/>
      <c r="R97" s="156"/>
      <c r="S97" s="156"/>
      <c r="T97" s="156"/>
      <c r="U97" s="156"/>
      <c r="V97" s="156"/>
      <c r="W97" s="156"/>
      <c r="X97" s="156"/>
      <c r="Y97" s="156"/>
      <c r="Z97" s="146"/>
      <c r="AA97" s="146"/>
      <c r="AB97" s="146"/>
      <c r="AC97" s="146"/>
      <c r="AD97" s="146"/>
      <c r="AE97" s="146"/>
      <c r="AF97" s="146"/>
      <c r="AG97" s="146" t="s">
        <v>215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 x14ac:dyDescent="0.2">
      <c r="A98" s="170">
        <v>30</v>
      </c>
      <c r="B98" s="171" t="s">
        <v>632</v>
      </c>
      <c r="C98" s="179" t="s">
        <v>633</v>
      </c>
      <c r="D98" s="172" t="s">
        <v>260</v>
      </c>
      <c r="E98" s="173">
        <v>1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3">
        <v>0</v>
      </c>
      <c r="O98" s="173">
        <f>ROUND(E98*N98,2)</f>
        <v>0</v>
      </c>
      <c r="P98" s="173">
        <v>0</v>
      </c>
      <c r="Q98" s="173">
        <f>ROUND(E98*P98,2)</f>
        <v>0</v>
      </c>
      <c r="R98" s="175"/>
      <c r="S98" s="175" t="s">
        <v>242</v>
      </c>
      <c r="T98" s="176" t="s">
        <v>243</v>
      </c>
      <c r="U98" s="156">
        <v>0</v>
      </c>
      <c r="V98" s="156">
        <f>ROUND(E98*U98,2)</f>
        <v>0</v>
      </c>
      <c r="W98" s="156"/>
      <c r="X98" s="156" t="s">
        <v>212</v>
      </c>
      <c r="Y98" s="156" t="s">
        <v>213</v>
      </c>
      <c r="Z98" s="146"/>
      <c r="AA98" s="146"/>
      <c r="AB98" s="146"/>
      <c r="AC98" s="146"/>
      <c r="AD98" s="146"/>
      <c r="AE98" s="146"/>
      <c r="AF98" s="146"/>
      <c r="AG98" s="146" t="s">
        <v>214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2" x14ac:dyDescent="0.2">
      <c r="A99" s="153"/>
      <c r="B99" s="154"/>
      <c r="C99" s="180" t="s">
        <v>84</v>
      </c>
      <c r="D99" s="157"/>
      <c r="E99" s="158">
        <v>1</v>
      </c>
      <c r="F99" s="156"/>
      <c r="G99" s="156"/>
      <c r="H99" s="156"/>
      <c r="I99" s="156"/>
      <c r="J99" s="156"/>
      <c r="K99" s="156"/>
      <c r="L99" s="156"/>
      <c r="M99" s="156"/>
      <c r="N99" s="155"/>
      <c r="O99" s="155"/>
      <c r="P99" s="155"/>
      <c r="Q99" s="155"/>
      <c r="R99" s="156"/>
      <c r="S99" s="156"/>
      <c r="T99" s="156"/>
      <c r="U99" s="156"/>
      <c r="V99" s="156"/>
      <c r="W99" s="156"/>
      <c r="X99" s="156"/>
      <c r="Y99" s="156"/>
      <c r="Z99" s="146"/>
      <c r="AA99" s="146"/>
      <c r="AB99" s="146"/>
      <c r="AC99" s="146"/>
      <c r="AD99" s="146"/>
      <c r="AE99" s="146"/>
      <c r="AF99" s="146"/>
      <c r="AG99" s="146" t="s">
        <v>215</v>
      </c>
      <c r="AH99" s="146">
        <v>0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 x14ac:dyDescent="0.2">
      <c r="A100" s="170">
        <v>31</v>
      </c>
      <c r="B100" s="171" t="s">
        <v>634</v>
      </c>
      <c r="C100" s="179" t="s">
        <v>635</v>
      </c>
      <c r="D100" s="172" t="s">
        <v>260</v>
      </c>
      <c r="E100" s="173">
        <v>1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21</v>
      </c>
      <c r="M100" s="175">
        <f>G100*(1+L100/100)</f>
        <v>0</v>
      </c>
      <c r="N100" s="173">
        <v>0</v>
      </c>
      <c r="O100" s="173">
        <f>ROUND(E100*N100,2)</f>
        <v>0</v>
      </c>
      <c r="P100" s="173">
        <v>0</v>
      </c>
      <c r="Q100" s="173">
        <f>ROUND(E100*P100,2)</f>
        <v>0</v>
      </c>
      <c r="R100" s="175"/>
      <c r="S100" s="175" t="s">
        <v>242</v>
      </c>
      <c r="T100" s="176" t="s">
        <v>243</v>
      </c>
      <c r="U100" s="156">
        <v>0</v>
      </c>
      <c r="V100" s="156">
        <f>ROUND(E100*U100,2)</f>
        <v>0</v>
      </c>
      <c r="W100" s="156"/>
      <c r="X100" s="156" t="s">
        <v>212</v>
      </c>
      <c r="Y100" s="156" t="s">
        <v>213</v>
      </c>
      <c r="Z100" s="146"/>
      <c r="AA100" s="146"/>
      <c r="AB100" s="146"/>
      <c r="AC100" s="146"/>
      <c r="AD100" s="146"/>
      <c r="AE100" s="146"/>
      <c r="AF100" s="146"/>
      <c r="AG100" s="146" t="s">
        <v>214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2" x14ac:dyDescent="0.2">
      <c r="A101" s="153"/>
      <c r="B101" s="154"/>
      <c r="C101" s="247" t="s">
        <v>636</v>
      </c>
      <c r="D101" s="248"/>
      <c r="E101" s="248"/>
      <c r="F101" s="248"/>
      <c r="G101" s="248"/>
      <c r="H101" s="156"/>
      <c r="I101" s="156"/>
      <c r="J101" s="156"/>
      <c r="K101" s="156"/>
      <c r="L101" s="156"/>
      <c r="M101" s="156"/>
      <c r="N101" s="155"/>
      <c r="O101" s="155"/>
      <c r="P101" s="155"/>
      <c r="Q101" s="155"/>
      <c r="R101" s="156"/>
      <c r="S101" s="156"/>
      <c r="T101" s="156"/>
      <c r="U101" s="156"/>
      <c r="V101" s="156"/>
      <c r="W101" s="156"/>
      <c r="X101" s="156"/>
      <c r="Y101" s="156"/>
      <c r="Z101" s="146"/>
      <c r="AA101" s="146"/>
      <c r="AB101" s="146"/>
      <c r="AC101" s="146"/>
      <c r="AD101" s="146"/>
      <c r="AE101" s="146"/>
      <c r="AF101" s="146"/>
      <c r="AG101" s="146" t="s">
        <v>221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2" x14ac:dyDescent="0.2">
      <c r="A102" s="153"/>
      <c r="B102" s="154"/>
      <c r="C102" s="180" t="s">
        <v>84</v>
      </c>
      <c r="D102" s="157"/>
      <c r="E102" s="158">
        <v>1</v>
      </c>
      <c r="F102" s="156"/>
      <c r="G102" s="156"/>
      <c r="H102" s="156"/>
      <c r="I102" s="156"/>
      <c r="J102" s="156"/>
      <c r="K102" s="156"/>
      <c r="L102" s="156"/>
      <c r="M102" s="156"/>
      <c r="N102" s="155"/>
      <c r="O102" s="155"/>
      <c r="P102" s="155"/>
      <c r="Q102" s="155"/>
      <c r="R102" s="156"/>
      <c r="S102" s="156"/>
      <c r="T102" s="156"/>
      <c r="U102" s="156"/>
      <c r="V102" s="156"/>
      <c r="W102" s="156"/>
      <c r="X102" s="156"/>
      <c r="Y102" s="156"/>
      <c r="Z102" s="146"/>
      <c r="AA102" s="146"/>
      <c r="AB102" s="146"/>
      <c r="AC102" s="146"/>
      <c r="AD102" s="146"/>
      <c r="AE102" s="146"/>
      <c r="AF102" s="146"/>
      <c r="AG102" s="146" t="s">
        <v>215</v>
      </c>
      <c r="AH102" s="146">
        <v>0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 x14ac:dyDescent="0.2">
      <c r="A103" s="170">
        <v>32</v>
      </c>
      <c r="B103" s="171" t="s">
        <v>637</v>
      </c>
      <c r="C103" s="179" t="s">
        <v>638</v>
      </c>
      <c r="D103" s="172" t="s">
        <v>260</v>
      </c>
      <c r="E103" s="173">
        <v>2</v>
      </c>
      <c r="F103" s="174"/>
      <c r="G103" s="175">
        <f>ROUND(E103*F103,2)</f>
        <v>0</v>
      </c>
      <c r="H103" s="174"/>
      <c r="I103" s="175">
        <f>ROUND(E103*H103,2)</f>
        <v>0</v>
      </c>
      <c r="J103" s="174"/>
      <c r="K103" s="175">
        <f>ROUND(E103*J103,2)</f>
        <v>0</v>
      </c>
      <c r="L103" s="175">
        <v>21</v>
      </c>
      <c r="M103" s="175">
        <f>G103*(1+L103/100)</f>
        <v>0</v>
      </c>
      <c r="N103" s="173">
        <v>0</v>
      </c>
      <c r="O103" s="173">
        <f>ROUND(E103*N103,2)</f>
        <v>0</v>
      </c>
      <c r="P103" s="173">
        <v>0</v>
      </c>
      <c r="Q103" s="173">
        <f>ROUND(E103*P103,2)</f>
        <v>0</v>
      </c>
      <c r="R103" s="175"/>
      <c r="S103" s="175" t="s">
        <v>242</v>
      </c>
      <c r="T103" s="176" t="s">
        <v>243</v>
      </c>
      <c r="U103" s="156">
        <v>0</v>
      </c>
      <c r="V103" s="156">
        <f>ROUND(E103*U103,2)</f>
        <v>0</v>
      </c>
      <c r="W103" s="156"/>
      <c r="X103" s="156" t="s">
        <v>212</v>
      </c>
      <c r="Y103" s="156" t="s">
        <v>213</v>
      </c>
      <c r="Z103" s="146"/>
      <c r="AA103" s="146"/>
      <c r="AB103" s="146"/>
      <c r="AC103" s="146"/>
      <c r="AD103" s="146"/>
      <c r="AE103" s="146"/>
      <c r="AF103" s="146"/>
      <c r="AG103" s="146" t="s">
        <v>214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2" x14ac:dyDescent="0.2">
      <c r="A104" s="153"/>
      <c r="B104" s="154"/>
      <c r="C104" s="180" t="s">
        <v>88</v>
      </c>
      <c r="D104" s="157"/>
      <c r="E104" s="158">
        <v>2</v>
      </c>
      <c r="F104" s="156"/>
      <c r="G104" s="156"/>
      <c r="H104" s="156"/>
      <c r="I104" s="156"/>
      <c r="J104" s="156"/>
      <c r="K104" s="156"/>
      <c r="L104" s="156"/>
      <c r="M104" s="156"/>
      <c r="N104" s="155"/>
      <c r="O104" s="155"/>
      <c r="P104" s="155"/>
      <c r="Q104" s="155"/>
      <c r="R104" s="156"/>
      <c r="S104" s="156"/>
      <c r="T104" s="156"/>
      <c r="U104" s="156"/>
      <c r="V104" s="156"/>
      <c r="W104" s="156"/>
      <c r="X104" s="156"/>
      <c r="Y104" s="156"/>
      <c r="Z104" s="146"/>
      <c r="AA104" s="146"/>
      <c r="AB104" s="146"/>
      <c r="AC104" s="146"/>
      <c r="AD104" s="146"/>
      <c r="AE104" s="146"/>
      <c r="AF104" s="146"/>
      <c r="AG104" s="146" t="s">
        <v>215</v>
      </c>
      <c r="AH104" s="146">
        <v>0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1" x14ac:dyDescent="0.2">
      <c r="A105" s="170">
        <v>33</v>
      </c>
      <c r="B105" s="171" t="s">
        <v>639</v>
      </c>
      <c r="C105" s="179" t="s">
        <v>640</v>
      </c>
      <c r="D105" s="172" t="s">
        <v>260</v>
      </c>
      <c r="E105" s="173">
        <v>2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5">
        <f>G105*(1+L105/100)</f>
        <v>0</v>
      </c>
      <c r="N105" s="173">
        <v>0</v>
      </c>
      <c r="O105" s="173">
        <f>ROUND(E105*N105,2)</f>
        <v>0</v>
      </c>
      <c r="P105" s="173">
        <v>0</v>
      </c>
      <c r="Q105" s="173">
        <f>ROUND(E105*P105,2)</f>
        <v>0</v>
      </c>
      <c r="R105" s="175"/>
      <c r="S105" s="175" t="s">
        <v>242</v>
      </c>
      <c r="T105" s="176" t="s">
        <v>243</v>
      </c>
      <c r="U105" s="156">
        <v>0</v>
      </c>
      <c r="V105" s="156">
        <f>ROUND(E105*U105,2)</f>
        <v>0</v>
      </c>
      <c r="W105" s="156"/>
      <c r="X105" s="156" t="s">
        <v>212</v>
      </c>
      <c r="Y105" s="156" t="s">
        <v>213</v>
      </c>
      <c r="Z105" s="146"/>
      <c r="AA105" s="146"/>
      <c r="AB105" s="146"/>
      <c r="AC105" s="146"/>
      <c r="AD105" s="146"/>
      <c r="AE105" s="146"/>
      <c r="AF105" s="146"/>
      <c r="AG105" s="146" t="s">
        <v>214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2" x14ac:dyDescent="0.2">
      <c r="A106" s="153"/>
      <c r="B106" s="154"/>
      <c r="C106" s="180" t="s">
        <v>88</v>
      </c>
      <c r="D106" s="157"/>
      <c r="E106" s="158">
        <v>2</v>
      </c>
      <c r="F106" s="156"/>
      <c r="G106" s="156"/>
      <c r="H106" s="156"/>
      <c r="I106" s="156"/>
      <c r="J106" s="156"/>
      <c r="K106" s="156"/>
      <c r="L106" s="156"/>
      <c r="M106" s="156"/>
      <c r="N106" s="155"/>
      <c r="O106" s="155"/>
      <c r="P106" s="155"/>
      <c r="Q106" s="155"/>
      <c r="R106" s="156"/>
      <c r="S106" s="156"/>
      <c r="T106" s="156"/>
      <c r="U106" s="156"/>
      <c r="V106" s="156"/>
      <c r="W106" s="156"/>
      <c r="X106" s="156"/>
      <c r="Y106" s="156"/>
      <c r="Z106" s="146"/>
      <c r="AA106" s="146"/>
      <c r="AB106" s="146"/>
      <c r="AC106" s="146"/>
      <c r="AD106" s="146"/>
      <c r="AE106" s="146"/>
      <c r="AF106" s="146"/>
      <c r="AG106" s="146" t="s">
        <v>215</v>
      </c>
      <c r="AH106" s="146">
        <v>0</v>
      </c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 x14ac:dyDescent="0.2">
      <c r="A107" s="170">
        <v>34</v>
      </c>
      <c r="B107" s="171" t="s">
        <v>641</v>
      </c>
      <c r="C107" s="179" t="s">
        <v>642</v>
      </c>
      <c r="D107" s="172" t="s">
        <v>260</v>
      </c>
      <c r="E107" s="173">
        <v>1</v>
      </c>
      <c r="F107" s="174"/>
      <c r="G107" s="175">
        <f>ROUND(E107*F107,2)</f>
        <v>0</v>
      </c>
      <c r="H107" s="174"/>
      <c r="I107" s="175">
        <f>ROUND(E107*H107,2)</f>
        <v>0</v>
      </c>
      <c r="J107" s="174"/>
      <c r="K107" s="175">
        <f>ROUND(E107*J107,2)</f>
        <v>0</v>
      </c>
      <c r="L107" s="175">
        <v>21</v>
      </c>
      <c r="M107" s="175">
        <f>G107*(1+L107/100)</f>
        <v>0</v>
      </c>
      <c r="N107" s="173">
        <v>0</v>
      </c>
      <c r="O107" s="173">
        <f>ROUND(E107*N107,2)</f>
        <v>0</v>
      </c>
      <c r="P107" s="173">
        <v>0</v>
      </c>
      <c r="Q107" s="173">
        <f>ROUND(E107*P107,2)</f>
        <v>0</v>
      </c>
      <c r="R107" s="175"/>
      <c r="S107" s="175" t="s">
        <v>242</v>
      </c>
      <c r="T107" s="176" t="s">
        <v>243</v>
      </c>
      <c r="U107" s="156">
        <v>0</v>
      </c>
      <c r="V107" s="156">
        <f>ROUND(E107*U107,2)</f>
        <v>0</v>
      </c>
      <c r="W107" s="156"/>
      <c r="X107" s="156" t="s">
        <v>212</v>
      </c>
      <c r="Y107" s="156" t="s">
        <v>213</v>
      </c>
      <c r="Z107" s="146"/>
      <c r="AA107" s="146"/>
      <c r="AB107" s="146"/>
      <c r="AC107" s="146"/>
      <c r="AD107" s="146"/>
      <c r="AE107" s="146"/>
      <c r="AF107" s="146"/>
      <c r="AG107" s="146" t="s">
        <v>214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2" x14ac:dyDescent="0.2">
      <c r="A108" s="153"/>
      <c r="B108" s="154"/>
      <c r="C108" s="180" t="s">
        <v>84</v>
      </c>
      <c r="D108" s="157"/>
      <c r="E108" s="158">
        <v>1</v>
      </c>
      <c r="F108" s="156"/>
      <c r="G108" s="156"/>
      <c r="H108" s="156"/>
      <c r="I108" s="156"/>
      <c r="J108" s="156"/>
      <c r="K108" s="156"/>
      <c r="L108" s="156"/>
      <c r="M108" s="156"/>
      <c r="N108" s="155"/>
      <c r="O108" s="155"/>
      <c r="P108" s="155"/>
      <c r="Q108" s="155"/>
      <c r="R108" s="156"/>
      <c r="S108" s="156"/>
      <c r="T108" s="156"/>
      <c r="U108" s="156"/>
      <c r="V108" s="156"/>
      <c r="W108" s="156"/>
      <c r="X108" s="156"/>
      <c r="Y108" s="156"/>
      <c r="Z108" s="146"/>
      <c r="AA108" s="146"/>
      <c r="AB108" s="146"/>
      <c r="AC108" s="146"/>
      <c r="AD108" s="146"/>
      <c r="AE108" s="146"/>
      <c r="AF108" s="146"/>
      <c r="AG108" s="146" t="s">
        <v>215</v>
      </c>
      <c r="AH108" s="146">
        <v>0</v>
      </c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ht="22.5" outlineLevel="1" x14ac:dyDescent="0.2">
      <c r="A109" s="170">
        <v>35</v>
      </c>
      <c r="B109" s="171" t="s">
        <v>643</v>
      </c>
      <c r="C109" s="179" t="s">
        <v>644</v>
      </c>
      <c r="D109" s="172" t="s">
        <v>238</v>
      </c>
      <c r="E109" s="173">
        <v>4.1749999999999998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3">
        <v>0</v>
      </c>
      <c r="O109" s="173">
        <f>ROUND(E109*N109,2)</f>
        <v>0</v>
      </c>
      <c r="P109" s="173">
        <v>0</v>
      </c>
      <c r="Q109" s="173">
        <f>ROUND(E109*P109,2)</f>
        <v>0</v>
      </c>
      <c r="R109" s="175" t="s">
        <v>516</v>
      </c>
      <c r="S109" s="175" t="s">
        <v>210</v>
      </c>
      <c r="T109" s="176" t="s">
        <v>211</v>
      </c>
      <c r="U109" s="156">
        <v>0</v>
      </c>
      <c r="V109" s="156">
        <f>ROUND(E109*U109,2)</f>
        <v>0</v>
      </c>
      <c r="W109" s="156"/>
      <c r="X109" s="156" t="s">
        <v>493</v>
      </c>
      <c r="Y109" s="156" t="s">
        <v>213</v>
      </c>
      <c r="Z109" s="146"/>
      <c r="AA109" s="146"/>
      <c r="AB109" s="146"/>
      <c r="AC109" s="146"/>
      <c r="AD109" s="146"/>
      <c r="AE109" s="146"/>
      <c r="AF109" s="146"/>
      <c r="AG109" s="146" t="s">
        <v>494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2" x14ac:dyDescent="0.2">
      <c r="A110" s="153"/>
      <c r="B110" s="154"/>
      <c r="C110" s="180" t="s">
        <v>645</v>
      </c>
      <c r="D110" s="157"/>
      <c r="E110" s="158">
        <v>4.1749999999999998</v>
      </c>
      <c r="F110" s="156"/>
      <c r="G110" s="156"/>
      <c r="H110" s="156"/>
      <c r="I110" s="156"/>
      <c r="J110" s="156"/>
      <c r="K110" s="156"/>
      <c r="L110" s="156"/>
      <c r="M110" s="156"/>
      <c r="N110" s="155"/>
      <c r="O110" s="155"/>
      <c r="P110" s="155"/>
      <c r="Q110" s="155"/>
      <c r="R110" s="156"/>
      <c r="S110" s="156"/>
      <c r="T110" s="156"/>
      <c r="U110" s="156"/>
      <c r="V110" s="156"/>
      <c r="W110" s="156"/>
      <c r="X110" s="156"/>
      <c r="Y110" s="156"/>
      <c r="Z110" s="146"/>
      <c r="AA110" s="146"/>
      <c r="AB110" s="146"/>
      <c r="AC110" s="146"/>
      <c r="AD110" s="146"/>
      <c r="AE110" s="146"/>
      <c r="AF110" s="146"/>
      <c r="AG110" s="146" t="s">
        <v>215</v>
      </c>
      <c r="AH110" s="146">
        <v>5</v>
      </c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ht="22.5" outlineLevel="1" x14ac:dyDescent="0.2">
      <c r="A111" s="170">
        <v>36</v>
      </c>
      <c r="B111" s="171" t="s">
        <v>646</v>
      </c>
      <c r="C111" s="179" t="s">
        <v>647</v>
      </c>
      <c r="D111" s="172" t="s">
        <v>238</v>
      </c>
      <c r="E111" s="173">
        <v>4.95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3">
        <v>0</v>
      </c>
      <c r="O111" s="173">
        <f>ROUND(E111*N111,2)</f>
        <v>0</v>
      </c>
      <c r="P111" s="173">
        <v>0</v>
      </c>
      <c r="Q111" s="173">
        <f>ROUND(E111*P111,2)</f>
        <v>0</v>
      </c>
      <c r="R111" s="175" t="s">
        <v>516</v>
      </c>
      <c r="S111" s="175" t="s">
        <v>210</v>
      </c>
      <c r="T111" s="176" t="s">
        <v>211</v>
      </c>
      <c r="U111" s="156">
        <v>0</v>
      </c>
      <c r="V111" s="156">
        <f>ROUND(E111*U111,2)</f>
        <v>0</v>
      </c>
      <c r="W111" s="156"/>
      <c r="X111" s="156" t="s">
        <v>493</v>
      </c>
      <c r="Y111" s="156" t="s">
        <v>213</v>
      </c>
      <c r="Z111" s="146"/>
      <c r="AA111" s="146"/>
      <c r="AB111" s="146"/>
      <c r="AC111" s="146"/>
      <c r="AD111" s="146"/>
      <c r="AE111" s="146"/>
      <c r="AF111" s="146"/>
      <c r="AG111" s="146" t="s">
        <v>494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2" x14ac:dyDescent="0.2">
      <c r="A112" s="153"/>
      <c r="B112" s="154"/>
      <c r="C112" s="180" t="s">
        <v>648</v>
      </c>
      <c r="D112" s="157"/>
      <c r="E112" s="158">
        <v>4.95</v>
      </c>
      <c r="F112" s="156"/>
      <c r="G112" s="156"/>
      <c r="H112" s="156"/>
      <c r="I112" s="156"/>
      <c r="J112" s="156"/>
      <c r="K112" s="156"/>
      <c r="L112" s="156"/>
      <c r="M112" s="156"/>
      <c r="N112" s="155"/>
      <c r="O112" s="155"/>
      <c r="P112" s="155"/>
      <c r="Q112" s="155"/>
      <c r="R112" s="156"/>
      <c r="S112" s="156"/>
      <c r="T112" s="156"/>
      <c r="U112" s="156"/>
      <c r="V112" s="156"/>
      <c r="W112" s="156"/>
      <c r="X112" s="156"/>
      <c r="Y112" s="156"/>
      <c r="Z112" s="146"/>
      <c r="AA112" s="146"/>
      <c r="AB112" s="146"/>
      <c r="AC112" s="146"/>
      <c r="AD112" s="146"/>
      <c r="AE112" s="146"/>
      <c r="AF112" s="146"/>
      <c r="AG112" s="146" t="s">
        <v>215</v>
      </c>
      <c r="AH112" s="146">
        <v>5</v>
      </c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ht="22.5" outlineLevel="1" x14ac:dyDescent="0.2">
      <c r="A113" s="170">
        <v>37</v>
      </c>
      <c r="B113" s="171" t="s">
        <v>649</v>
      </c>
      <c r="C113" s="179" t="s">
        <v>650</v>
      </c>
      <c r="D113" s="172" t="s">
        <v>238</v>
      </c>
      <c r="E113" s="173">
        <v>6.7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3">
        <v>0</v>
      </c>
      <c r="O113" s="173">
        <f>ROUND(E113*N113,2)</f>
        <v>0</v>
      </c>
      <c r="P113" s="173">
        <v>0</v>
      </c>
      <c r="Q113" s="173">
        <f>ROUND(E113*P113,2)</f>
        <v>0</v>
      </c>
      <c r="R113" s="175" t="s">
        <v>516</v>
      </c>
      <c r="S113" s="175" t="s">
        <v>210</v>
      </c>
      <c r="T113" s="176" t="s">
        <v>211</v>
      </c>
      <c r="U113" s="156">
        <v>0</v>
      </c>
      <c r="V113" s="156">
        <f>ROUND(E113*U113,2)</f>
        <v>0</v>
      </c>
      <c r="W113" s="156"/>
      <c r="X113" s="156" t="s">
        <v>493</v>
      </c>
      <c r="Y113" s="156" t="s">
        <v>213</v>
      </c>
      <c r="Z113" s="146"/>
      <c r="AA113" s="146"/>
      <c r="AB113" s="146"/>
      <c r="AC113" s="146"/>
      <c r="AD113" s="146"/>
      <c r="AE113" s="146"/>
      <c r="AF113" s="146"/>
      <c r="AG113" s="146" t="s">
        <v>494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2" x14ac:dyDescent="0.2">
      <c r="A114" s="153"/>
      <c r="B114" s="154"/>
      <c r="C114" s="180" t="s">
        <v>651</v>
      </c>
      <c r="D114" s="157"/>
      <c r="E114" s="158">
        <v>6.7</v>
      </c>
      <c r="F114" s="156"/>
      <c r="G114" s="156"/>
      <c r="H114" s="156"/>
      <c r="I114" s="156"/>
      <c r="J114" s="156"/>
      <c r="K114" s="156"/>
      <c r="L114" s="156"/>
      <c r="M114" s="156"/>
      <c r="N114" s="155"/>
      <c r="O114" s="155"/>
      <c r="P114" s="155"/>
      <c r="Q114" s="155"/>
      <c r="R114" s="156"/>
      <c r="S114" s="156"/>
      <c r="T114" s="156"/>
      <c r="U114" s="156"/>
      <c r="V114" s="156"/>
      <c r="W114" s="156"/>
      <c r="X114" s="156"/>
      <c r="Y114" s="156"/>
      <c r="Z114" s="146"/>
      <c r="AA114" s="146"/>
      <c r="AB114" s="146"/>
      <c r="AC114" s="146"/>
      <c r="AD114" s="146"/>
      <c r="AE114" s="146"/>
      <c r="AF114" s="146"/>
      <c r="AG114" s="146" t="s">
        <v>215</v>
      </c>
      <c r="AH114" s="146">
        <v>5</v>
      </c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 x14ac:dyDescent="0.2">
      <c r="A115" s="170">
        <v>38</v>
      </c>
      <c r="B115" s="171" t="s">
        <v>652</v>
      </c>
      <c r="C115" s="179" t="s">
        <v>653</v>
      </c>
      <c r="D115" s="172" t="s">
        <v>218</v>
      </c>
      <c r="E115" s="173">
        <v>6.1150000000000003E-2</v>
      </c>
      <c r="F115" s="174"/>
      <c r="G115" s="175">
        <f>ROUND(E115*F115,2)</f>
        <v>0</v>
      </c>
      <c r="H115" s="174"/>
      <c r="I115" s="175">
        <f>ROUND(E115*H115,2)</f>
        <v>0</v>
      </c>
      <c r="J115" s="174"/>
      <c r="K115" s="175">
        <f>ROUND(E115*J115,2)</f>
        <v>0</v>
      </c>
      <c r="L115" s="175">
        <v>21</v>
      </c>
      <c r="M115" s="175">
        <f>G115*(1+L115/100)</f>
        <v>0</v>
      </c>
      <c r="N115" s="173">
        <v>0</v>
      </c>
      <c r="O115" s="173">
        <f>ROUND(E115*N115,2)</f>
        <v>0</v>
      </c>
      <c r="P115" s="173">
        <v>0</v>
      </c>
      <c r="Q115" s="173">
        <f>ROUND(E115*P115,2)</f>
        <v>0</v>
      </c>
      <c r="R115" s="175" t="s">
        <v>322</v>
      </c>
      <c r="S115" s="175" t="s">
        <v>210</v>
      </c>
      <c r="T115" s="176" t="s">
        <v>211</v>
      </c>
      <c r="U115" s="156">
        <v>1.327</v>
      </c>
      <c r="V115" s="156">
        <f>ROUND(E115*U115,2)</f>
        <v>0.08</v>
      </c>
      <c r="W115" s="156"/>
      <c r="X115" s="156" t="s">
        <v>484</v>
      </c>
      <c r="Y115" s="156" t="s">
        <v>213</v>
      </c>
      <c r="Z115" s="146"/>
      <c r="AA115" s="146"/>
      <c r="AB115" s="146"/>
      <c r="AC115" s="146"/>
      <c r="AD115" s="146"/>
      <c r="AE115" s="146"/>
      <c r="AF115" s="146"/>
      <c r="AG115" s="146" t="s">
        <v>485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2" x14ac:dyDescent="0.2">
      <c r="A116" s="153"/>
      <c r="B116" s="154"/>
      <c r="C116" s="249" t="s">
        <v>654</v>
      </c>
      <c r="D116" s="250"/>
      <c r="E116" s="250"/>
      <c r="F116" s="250"/>
      <c r="G116" s="250"/>
      <c r="H116" s="156"/>
      <c r="I116" s="156"/>
      <c r="J116" s="156"/>
      <c r="K116" s="156"/>
      <c r="L116" s="156"/>
      <c r="M116" s="156"/>
      <c r="N116" s="155"/>
      <c r="O116" s="155"/>
      <c r="P116" s="155"/>
      <c r="Q116" s="155"/>
      <c r="R116" s="156"/>
      <c r="S116" s="156"/>
      <c r="T116" s="156"/>
      <c r="U116" s="156"/>
      <c r="V116" s="156"/>
      <c r="W116" s="156"/>
      <c r="X116" s="156"/>
      <c r="Y116" s="156"/>
      <c r="Z116" s="146"/>
      <c r="AA116" s="146"/>
      <c r="AB116" s="146"/>
      <c r="AC116" s="146"/>
      <c r="AD116" s="146"/>
      <c r="AE116" s="146"/>
      <c r="AF116" s="146"/>
      <c r="AG116" s="146" t="s">
        <v>278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ht="22.5" outlineLevel="1" x14ac:dyDescent="0.2">
      <c r="A117" s="170">
        <v>39</v>
      </c>
      <c r="B117" s="171" t="s">
        <v>655</v>
      </c>
      <c r="C117" s="179" t="s">
        <v>656</v>
      </c>
      <c r="D117" s="172" t="s">
        <v>218</v>
      </c>
      <c r="E117" s="173">
        <v>6.1150000000000003E-2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3">
        <v>0</v>
      </c>
      <c r="O117" s="173">
        <f>ROUND(E117*N117,2)</f>
        <v>0</v>
      </c>
      <c r="P117" s="173">
        <v>0</v>
      </c>
      <c r="Q117" s="173">
        <f>ROUND(E117*P117,2)</f>
        <v>0</v>
      </c>
      <c r="R117" s="175" t="s">
        <v>322</v>
      </c>
      <c r="S117" s="175" t="s">
        <v>210</v>
      </c>
      <c r="T117" s="176" t="s">
        <v>211</v>
      </c>
      <c r="U117" s="156">
        <v>1.2190000000000001</v>
      </c>
      <c r="V117" s="156">
        <f>ROUND(E117*U117,2)</f>
        <v>7.0000000000000007E-2</v>
      </c>
      <c r="W117" s="156"/>
      <c r="X117" s="156" t="s">
        <v>484</v>
      </c>
      <c r="Y117" s="156" t="s">
        <v>213</v>
      </c>
      <c r="Z117" s="146"/>
      <c r="AA117" s="146"/>
      <c r="AB117" s="146"/>
      <c r="AC117" s="146"/>
      <c r="AD117" s="146"/>
      <c r="AE117" s="146"/>
      <c r="AF117" s="146"/>
      <c r="AG117" s="146" t="s">
        <v>485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2" x14ac:dyDescent="0.2">
      <c r="A118" s="153"/>
      <c r="B118" s="154"/>
      <c r="C118" s="249" t="s">
        <v>654</v>
      </c>
      <c r="D118" s="250"/>
      <c r="E118" s="250"/>
      <c r="F118" s="250"/>
      <c r="G118" s="250"/>
      <c r="H118" s="156"/>
      <c r="I118" s="156"/>
      <c r="J118" s="156"/>
      <c r="K118" s="156"/>
      <c r="L118" s="156"/>
      <c r="M118" s="156"/>
      <c r="N118" s="155"/>
      <c r="O118" s="155"/>
      <c r="P118" s="155"/>
      <c r="Q118" s="155"/>
      <c r="R118" s="156"/>
      <c r="S118" s="156"/>
      <c r="T118" s="156"/>
      <c r="U118" s="156"/>
      <c r="V118" s="156"/>
      <c r="W118" s="156"/>
      <c r="X118" s="156"/>
      <c r="Y118" s="156"/>
      <c r="Z118" s="146"/>
      <c r="AA118" s="146"/>
      <c r="AB118" s="146"/>
      <c r="AC118" s="146"/>
      <c r="AD118" s="146"/>
      <c r="AE118" s="146"/>
      <c r="AF118" s="146"/>
      <c r="AG118" s="146" t="s">
        <v>278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x14ac:dyDescent="0.2">
      <c r="A119" s="163" t="s">
        <v>204</v>
      </c>
      <c r="B119" s="164" t="s">
        <v>134</v>
      </c>
      <c r="C119" s="178" t="s">
        <v>135</v>
      </c>
      <c r="D119" s="165"/>
      <c r="E119" s="166"/>
      <c r="F119" s="167"/>
      <c r="G119" s="167">
        <f>SUMIF(AG120:AG152,"&lt;&gt;NOR",G120:G152)</f>
        <v>0</v>
      </c>
      <c r="H119" s="167"/>
      <c r="I119" s="167">
        <f>SUM(I120:I152)</f>
        <v>0</v>
      </c>
      <c r="J119" s="167"/>
      <c r="K119" s="167">
        <f>SUM(K120:K152)</f>
        <v>0</v>
      </c>
      <c r="L119" s="167"/>
      <c r="M119" s="167">
        <f>SUM(M120:M152)</f>
        <v>0</v>
      </c>
      <c r="N119" s="166"/>
      <c r="O119" s="166">
        <f>SUM(O120:O152)</f>
        <v>0.10999999999999999</v>
      </c>
      <c r="P119" s="166"/>
      <c r="Q119" s="166">
        <f>SUM(Q120:Q152)</f>
        <v>0</v>
      </c>
      <c r="R119" s="167"/>
      <c r="S119" s="167"/>
      <c r="T119" s="168"/>
      <c r="U119" s="162"/>
      <c r="V119" s="162">
        <f>SUM(V120:V152)</f>
        <v>0.36</v>
      </c>
      <c r="W119" s="162"/>
      <c r="X119" s="162"/>
      <c r="Y119" s="162"/>
      <c r="AG119" t="s">
        <v>205</v>
      </c>
    </row>
    <row r="120" spans="1:60" outlineLevel="1" x14ac:dyDescent="0.2">
      <c r="A120" s="170">
        <v>40</v>
      </c>
      <c r="B120" s="171" t="s">
        <v>340</v>
      </c>
      <c r="C120" s="179" t="s">
        <v>657</v>
      </c>
      <c r="D120" s="172" t="s">
        <v>238</v>
      </c>
      <c r="E120" s="173">
        <v>1</v>
      </c>
      <c r="F120" s="174"/>
      <c r="G120" s="175">
        <f>ROUND(E120*F120,2)</f>
        <v>0</v>
      </c>
      <c r="H120" s="174"/>
      <c r="I120" s="175">
        <f>ROUND(E120*H120,2)</f>
        <v>0</v>
      </c>
      <c r="J120" s="174"/>
      <c r="K120" s="175">
        <f>ROUND(E120*J120,2)</f>
        <v>0</v>
      </c>
      <c r="L120" s="175">
        <v>21</v>
      </c>
      <c r="M120" s="175">
        <f>G120*(1+L120/100)</f>
        <v>0</v>
      </c>
      <c r="N120" s="173">
        <v>0.05</v>
      </c>
      <c r="O120" s="173">
        <f>ROUND(E120*N120,2)</f>
        <v>0.05</v>
      </c>
      <c r="P120" s="173">
        <v>0</v>
      </c>
      <c r="Q120" s="173">
        <f>ROUND(E120*P120,2)</f>
        <v>0</v>
      </c>
      <c r="R120" s="175"/>
      <c r="S120" s="175" t="s">
        <v>242</v>
      </c>
      <c r="T120" s="176" t="s">
        <v>243</v>
      </c>
      <c r="U120" s="156">
        <v>0</v>
      </c>
      <c r="V120" s="156">
        <f>ROUND(E120*U120,2)</f>
        <v>0</v>
      </c>
      <c r="W120" s="156"/>
      <c r="X120" s="156" t="s">
        <v>212</v>
      </c>
      <c r="Y120" s="156" t="s">
        <v>213</v>
      </c>
      <c r="Z120" s="146"/>
      <c r="AA120" s="146"/>
      <c r="AB120" s="146"/>
      <c r="AC120" s="146"/>
      <c r="AD120" s="146"/>
      <c r="AE120" s="146"/>
      <c r="AF120" s="146"/>
      <c r="AG120" s="146" t="s">
        <v>214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2" x14ac:dyDescent="0.2">
      <c r="A121" s="153"/>
      <c r="B121" s="154"/>
      <c r="C121" s="247" t="s">
        <v>559</v>
      </c>
      <c r="D121" s="248"/>
      <c r="E121" s="248"/>
      <c r="F121" s="248"/>
      <c r="G121" s="248"/>
      <c r="H121" s="156"/>
      <c r="I121" s="156"/>
      <c r="J121" s="156"/>
      <c r="K121" s="156"/>
      <c r="L121" s="156"/>
      <c r="M121" s="156"/>
      <c r="N121" s="155"/>
      <c r="O121" s="155"/>
      <c r="P121" s="155"/>
      <c r="Q121" s="155"/>
      <c r="R121" s="156"/>
      <c r="S121" s="156"/>
      <c r="T121" s="156"/>
      <c r="U121" s="156"/>
      <c r="V121" s="156"/>
      <c r="W121" s="156"/>
      <c r="X121" s="156"/>
      <c r="Y121" s="156"/>
      <c r="Z121" s="146"/>
      <c r="AA121" s="146"/>
      <c r="AB121" s="146"/>
      <c r="AC121" s="146"/>
      <c r="AD121" s="146"/>
      <c r="AE121" s="146"/>
      <c r="AF121" s="146"/>
      <c r="AG121" s="146" t="s">
        <v>221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2" x14ac:dyDescent="0.2">
      <c r="A122" s="153"/>
      <c r="B122" s="154"/>
      <c r="C122" s="180" t="s">
        <v>84</v>
      </c>
      <c r="D122" s="157"/>
      <c r="E122" s="158">
        <v>1</v>
      </c>
      <c r="F122" s="156"/>
      <c r="G122" s="156"/>
      <c r="H122" s="156"/>
      <c r="I122" s="156"/>
      <c r="J122" s="156"/>
      <c r="K122" s="156"/>
      <c r="L122" s="156"/>
      <c r="M122" s="156"/>
      <c r="N122" s="155"/>
      <c r="O122" s="155"/>
      <c r="P122" s="155"/>
      <c r="Q122" s="155"/>
      <c r="R122" s="156"/>
      <c r="S122" s="156"/>
      <c r="T122" s="156"/>
      <c r="U122" s="156"/>
      <c r="V122" s="156"/>
      <c r="W122" s="156"/>
      <c r="X122" s="156"/>
      <c r="Y122" s="156"/>
      <c r="Z122" s="146"/>
      <c r="AA122" s="146"/>
      <c r="AB122" s="146"/>
      <c r="AC122" s="146"/>
      <c r="AD122" s="146"/>
      <c r="AE122" s="146"/>
      <c r="AF122" s="146"/>
      <c r="AG122" s="146" t="s">
        <v>215</v>
      </c>
      <c r="AH122" s="146">
        <v>0</v>
      </c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1" x14ac:dyDescent="0.2">
      <c r="A123" s="170">
        <v>41</v>
      </c>
      <c r="B123" s="171" t="s">
        <v>658</v>
      </c>
      <c r="C123" s="179" t="s">
        <v>659</v>
      </c>
      <c r="D123" s="172" t="s">
        <v>238</v>
      </c>
      <c r="E123" s="173">
        <v>1</v>
      </c>
      <c r="F123" s="174"/>
      <c r="G123" s="175">
        <f>ROUND(E123*F123,2)</f>
        <v>0</v>
      </c>
      <c r="H123" s="174"/>
      <c r="I123" s="175">
        <f>ROUND(E123*H123,2)</f>
        <v>0</v>
      </c>
      <c r="J123" s="174"/>
      <c r="K123" s="175">
        <f>ROUND(E123*J123,2)</f>
        <v>0</v>
      </c>
      <c r="L123" s="175">
        <v>21</v>
      </c>
      <c r="M123" s="175">
        <f>G123*(1+L123/100)</f>
        <v>0</v>
      </c>
      <c r="N123" s="173">
        <v>0</v>
      </c>
      <c r="O123" s="173">
        <f>ROUND(E123*N123,2)</f>
        <v>0</v>
      </c>
      <c r="P123" s="173">
        <v>0</v>
      </c>
      <c r="Q123" s="173">
        <f>ROUND(E123*P123,2)</f>
        <v>0</v>
      </c>
      <c r="R123" s="175"/>
      <c r="S123" s="175" t="s">
        <v>242</v>
      </c>
      <c r="T123" s="176" t="s">
        <v>243</v>
      </c>
      <c r="U123" s="156">
        <v>0</v>
      </c>
      <c r="V123" s="156">
        <f>ROUND(E123*U123,2)</f>
        <v>0</v>
      </c>
      <c r="W123" s="156"/>
      <c r="X123" s="156" t="s">
        <v>212</v>
      </c>
      <c r="Y123" s="156" t="s">
        <v>213</v>
      </c>
      <c r="Z123" s="146"/>
      <c r="AA123" s="146"/>
      <c r="AB123" s="146"/>
      <c r="AC123" s="146"/>
      <c r="AD123" s="146"/>
      <c r="AE123" s="146"/>
      <c r="AF123" s="146"/>
      <c r="AG123" s="146" t="s">
        <v>214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2" x14ac:dyDescent="0.2">
      <c r="A124" s="153"/>
      <c r="B124" s="154"/>
      <c r="C124" s="247" t="s">
        <v>559</v>
      </c>
      <c r="D124" s="248"/>
      <c r="E124" s="248"/>
      <c r="F124" s="248"/>
      <c r="G124" s="248"/>
      <c r="H124" s="156"/>
      <c r="I124" s="156"/>
      <c r="J124" s="156"/>
      <c r="K124" s="156"/>
      <c r="L124" s="156"/>
      <c r="M124" s="156"/>
      <c r="N124" s="155"/>
      <c r="O124" s="155"/>
      <c r="P124" s="155"/>
      <c r="Q124" s="155"/>
      <c r="R124" s="156"/>
      <c r="S124" s="156"/>
      <c r="T124" s="156"/>
      <c r="U124" s="156"/>
      <c r="V124" s="156"/>
      <c r="W124" s="156"/>
      <c r="X124" s="156"/>
      <c r="Y124" s="156"/>
      <c r="Z124" s="146"/>
      <c r="AA124" s="146"/>
      <c r="AB124" s="146"/>
      <c r="AC124" s="146"/>
      <c r="AD124" s="146"/>
      <c r="AE124" s="146"/>
      <c r="AF124" s="146"/>
      <c r="AG124" s="146" t="s">
        <v>221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2" x14ac:dyDescent="0.2">
      <c r="A125" s="153"/>
      <c r="B125" s="154"/>
      <c r="C125" s="180" t="s">
        <v>660</v>
      </c>
      <c r="D125" s="157"/>
      <c r="E125" s="158">
        <v>1</v>
      </c>
      <c r="F125" s="156"/>
      <c r="G125" s="156"/>
      <c r="H125" s="156"/>
      <c r="I125" s="156"/>
      <c r="J125" s="156"/>
      <c r="K125" s="156"/>
      <c r="L125" s="156"/>
      <c r="M125" s="156"/>
      <c r="N125" s="155"/>
      <c r="O125" s="155"/>
      <c r="P125" s="155"/>
      <c r="Q125" s="155"/>
      <c r="R125" s="156"/>
      <c r="S125" s="156"/>
      <c r="T125" s="156"/>
      <c r="U125" s="156"/>
      <c r="V125" s="156"/>
      <c r="W125" s="156"/>
      <c r="X125" s="156"/>
      <c r="Y125" s="156"/>
      <c r="Z125" s="146"/>
      <c r="AA125" s="146"/>
      <c r="AB125" s="146"/>
      <c r="AC125" s="146"/>
      <c r="AD125" s="146"/>
      <c r="AE125" s="146"/>
      <c r="AF125" s="146"/>
      <c r="AG125" s="146" t="s">
        <v>215</v>
      </c>
      <c r="AH125" s="146">
        <v>5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ht="22.5" outlineLevel="1" x14ac:dyDescent="0.2">
      <c r="A126" s="170">
        <v>42</v>
      </c>
      <c r="B126" s="171" t="s">
        <v>661</v>
      </c>
      <c r="C126" s="179" t="s">
        <v>662</v>
      </c>
      <c r="D126" s="172" t="s">
        <v>238</v>
      </c>
      <c r="E126" s="173">
        <v>1</v>
      </c>
      <c r="F126" s="174"/>
      <c r="G126" s="175">
        <f>ROUND(E126*F126,2)</f>
        <v>0</v>
      </c>
      <c r="H126" s="174"/>
      <c r="I126" s="175">
        <f>ROUND(E126*H126,2)</f>
        <v>0</v>
      </c>
      <c r="J126" s="174"/>
      <c r="K126" s="175">
        <f>ROUND(E126*J126,2)</f>
        <v>0</v>
      </c>
      <c r="L126" s="175">
        <v>21</v>
      </c>
      <c r="M126" s="175">
        <f>G126*(1+L126/100)</f>
        <v>0</v>
      </c>
      <c r="N126" s="173">
        <v>5.0000000000000001E-3</v>
      </c>
      <c r="O126" s="173">
        <f>ROUND(E126*N126,2)</f>
        <v>0.01</v>
      </c>
      <c r="P126" s="173">
        <v>0</v>
      </c>
      <c r="Q126" s="173">
        <f>ROUND(E126*P126,2)</f>
        <v>0</v>
      </c>
      <c r="R126" s="175"/>
      <c r="S126" s="175" t="s">
        <v>242</v>
      </c>
      <c r="T126" s="176" t="s">
        <v>243</v>
      </c>
      <c r="U126" s="156">
        <v>0</v>
      </c>
      <c r="V126" s="156">
        <f>ROUND(E126*U126,2)</f>
        <v>0</v>
      </c>
      <c r="W126" s="156"/>
      <c r="X126" s="156" t="s">
        <v>212</v>
      </c>
      <c r="Y126" s="156" t="s">
        <v>213</v>
      </c>
      <c r="Z126" s="146"/>
      <c r="AA126" s="146"/>
      <c r="AB126" s="146"/>
      <c r="AC126" s="146"/>
      <c r="AD126" s="146"/>
      <c r="AE126" s="146"/>
      <c r="AF126" s="146"/>
      <c r="AG126" s="146" t="s">
        <v>214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2" x14ac:dyDescent="0.2">
      <c r="A127" s="153"/>
      <c r="B127" s="154"/>
      <c r="C127" s="247" t="s">
        <v>663</v>
      </c>
      <c r="D127" s="248"/>
      <c r="E127" s="248"/>
      <c r="F127" s="248"/>
      <c r="G127" s="248"/>
      <c r="H127" s="156"/>
      <c r="I127" s="156"/>
      <c r="J127" s="156"/>
      <c r="K127" s="156"/>
      <c r="L127" s="156"/>
      <c r="M127" s="156"/>
      <c r="N127" s="155"/>
      <c r="O127" s="155"/>
      <c r="P127" s="155"/>
      <c r="Q127" s="155"/>
      <c r="R127" s="156"/>
      <c r="S127" s="156"/>
      <c r="T127" s="156"/>
      <c r="U127" s="156"/>
      <c r="V127" s="156"/>
      <c r="W127" s="156"/>
      <c r="X127" s="156"/>
      <c r="Y127" s="156"/>
      <c r="Z127" s="146"/>
      <c r="AA127" s="146"/>
      <c r="AB127" s="146"/>
      <c r="AC127" s="146"/>
      <c r="AD127" s="146"/>
      <c r="AE127" s="146"/>
      <c r="AF127" s="146"/>
      <c r="AG127" s="146" t="s">
        <v>221</v>
      </c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3" x14ac:dyDescent="0.2">
      <c r="A128" s="153"/>
      <c r="B128" s="154"/>
      <c r="C128" s="251" t="s">
        <v>559</v>
      </c>
      <c r="D128" s="252"/>
      <c r="E128" s="252"/>
      <c r="F128" s="252"/>
      <c r="G128" s="252"/>
      <c r="H128" s="156"/>
      <c r="I128" s="156"/>
      <c r="J128" s="156"/>
      <c r="K128" s="156"/>
      <c r="L128" s="156"/>
      <c r="M128" s="156"/>
      <c r="N128" s="155"/>
      <c r="O128" s="155"/>
      <c r="P128" s="155"/>
      <c r="Q128" s="155"/>
      <c r="R128" s="156"/>
      <c r="S128" s="156"/>
      <c r="T128" s="156"/>
      <c r="U128" s="156"/>
      <c r="V128" s="156"/>
      <c r="W128" s="156"/>
      <c r="X128" s="156"/>
      <c r="Y128" s="156"/>
      <c r="Z128" s="146"/>
      <c r="AA128" s="146"/>
      <c r="AB128" s="146"/>
      <c r="AC128" s="146"/>
      <c r="AD128" s="146"/>
      <c r="AE128" s="146"/>
      <c r="AF128" s="146"/>
      <c r="AG128" s="146" t="s">
        <v>221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2" x14ac:dyDescent="0.2">
      <c r="A129" s="153"/>
      <c r="B129" s="154"/>
      <c r="C129" s="180" t="s">
        <v>84</v>
      </c>
      <c r="D129" s="157"/>
      <c r="E129" s="158">
        <v>1</v>
      </c>
      <c r="F129" s="156"/>
      <c r="G129" s="156"/>
      <c r="H129" s="156"/>
      <c r="I129" s="156"/>
      <c r="J129" s="156"/>
      <c r="K129" s="156"/>
      <c r="L129" s="156"/>
      <c r="M129" s="156"/>
      <c r="N129" s="155"/>
      <c r="O129" s="155"/>
      <c r="P129" s="155"/>
      <c r="Q129" s="155"/>
      <c r="R129" s="156"/>
      <c r="S129" s="156"/>
      <c r="T129" s="156"/>
      <c r="U129" s="156"/>
      <c r="V129" s="156"/>
      <c r="W129" s="156"/>
      <c r="X129" s="156"/>
      <c r="Y129" s="156"/>
      <c r="Z129" s="146"/>
      <c r="AA129" s="146"/>
      <c r="AB129" s="146"/>
      <c r="AC129" s="146"/>
      <c r="AD129" s="146"/>
      <c r="AE129" s="146"/>
      <c r="AF129" s="146"/>
      <c r="AG129" s="146" t="s">
        <v>215</v>
      </c>
      <c r="AH129" s="146">
        <v>0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ht="22.5" outlineLevel="1" x14ac:dyDescent="0.2">
      <c r="A130" s="170">
        <v>43</v>
      </c>
      <c r="B130" s="171" t="s">
        <v>664</v>
      </c>
      <c r="C130" s="179" t="s">
        <v>665</v>
      </c>
      <c r="D130" s="172" t="s">
        <v>238</v>
      </c>
      <c r="E130" s="173">
        <v>1</v>
      </c>
      <c r="F130" s="174"/>
      <c r="G130" s="175">
        <f>ROUND(E130*F130,2)</f>
        <v>0</v>
      </c>
      <c r="H130" s="174"/>
      <c r="I130" s="175">
        <f>ROUND(E130*H130,2)</f>
        <v>0</v>
      </c>
      <c r="J130" s="174"/>
      <c r="K130" s="175">
        <f>ROUND(E130*J130,2)</f>
        <v>0</v>
      </c>
      <c r="L130" s="175">
        <v>21</v>
      </c>
      <c r="M130" s="175">
        <f>G130*(1+L130/100)</f>
        <v>0</v>
      </c>
      <c r="N130" s="173">
        <v>5.0000000000000001E-3</v>
      </c>
      <c r="O130" s="173">
        <f>ROUND(E130*N130,2)</f>
        <v>0.01</v>
      </c>
      <c r="P130" s="173">
        <v>0</v>
      </c>
      <c r="Q130" s="173">
        <f>ROUND(E130*P130,2)</f>
        <v>0</v>
      </c>
      <c r="R130" s="175"/>
      <c r="S130" s="175" t="s">
        <v>242</v>
      </c>
      <c r="T130" s="176" t="s">
        <v>243</v>
      </c>
      <c r="U130" s="156">
        <v>0</v>
      </c>
      <c r="V130" s="156">
        <f>ROUND(E130*U130,2)</f>
        <v>0</v>
      </c>
      <c r="W130" s="156"/>
      <c r="X130" s="156" t="s">
        <v>212</v>
      </c>
      <c r="Y130" s="156" t="s">
        <v>213</v>
      </c>
      <c r="Z130" s="146"/>
      <c r="AA130" s="146"/>
      <c r="AB130" s="146"/>
      <c r="AC130" s="146"/>
      <c r="AD130" s="146"/>
      <c r="AE130" s="146"/>
      <c r="AF130" s="146"/>
      <c r="AG130" s="146" t="s">
        <v>214</v>
      </c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2" x14ac:dyDescent="0.2">
      <c r="A131" s="153"/>
      <c r="B131" s="154"/>
      <c r="C131" s="247" t="s">
        <v>559</v>
      </c>
      <c r="D131" s="248"/>
      <c r="E131" s="248"/>
      <c r="F131" s="248"/>
      <c r="G131" s="248"/>
      <c r="H131" s="156"/>
      <c r="I131" s="156"/>
      <c r="J131" s="156"/>
      <c r="K131" s="156"/>
      <c r="L131" s="156"/>
      <c r="M131" s="156"/>
      <c r="N131" s="155"/>
      <c r="O131" s="155"/>
      <c r="P131" s="155"/>
      <c r="Q131" s="155"/>
      <c r="R131" s="156"/>
      <c r="S131" s="156"/>
      <c r="T131" s="156"/>
      <c r="U131" s="156"/>
      <c r="V131" s="156"/>
      <c r="W131" s="156"/>
      <c r="X131" s="156"/>
      <c r="Y131" s="156"/>
      <c r="Z131" s="146"/>
      <c r="AA131" s="146"/>
      <c r="AB131" s="146"/>
      <c r="AC131" s="146"/>
      <c r="AD131" s="146"/>
      <c r="AE131" s="146"/>
      <c r="AF131" s="146"/>
      <c r="AG131" s="146" t="s">
        <v>221</v>
      </c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2" x14ac:dyDescent="0.2">
      <c r="A132" s="153"/>
      <c r="B132" s="154"/>
      <c r="C132" s="180" t="s">
        <v>84</v>
      </c>
      <c r="D132" s="157"/>
      <c r="E132" s="158">
        <v>1</v>
      </c>
      <c r="F132" s="156"/>
      <c r="G132" s="156"/>
      <c r="H132" s="156"/>
      <c r="I132" s="156"/>
      <c r="J132" s="156"/>
      <c r="K132" s="156"/>
      <c r="L132" s="156"/>
      <c r="M132" s="156"/>
      <c r="N132" s="155"/>
      <c r="O132" s="155"/>
      <c r="P132" s="155"/>
      <c r="Q132" s="155"/>
      <c r="R132" s="156"/>
      <c r="S132" s="156"/>
      <c r="T132" s="156"/>
      <c r="U132" s="156"/>
      <c r="V132" s="156"/>
      <c r="W132" s="156"/>
      <c r="X132" s="156"/>
      <c r="Y132" s="156"/>
      <c r="Z132" s="146"/>
      <c r="AA132" s="146"/>
      <c r="AB132" s="146"/>
      <c r="AC132" s="146"/>
      <c r="AD132" s="146"/>
      <c r="AE132" s="146"/>
      <c r="AF132" s="146"/>
      <c r="AG132" s="146" t="s">
        <v>215</v>
      </c>
      <c r="AH132" s="146">
        <v>0</v>
      </c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ht="22.5" outlineLevel="1" x14ac:dyDescent="0.2">
      <c r="A133" s="170">
        <v>44</v>
      </c>
      <c r="B133" s="171" t="s">
        <v>666</v>
      </c>
      <c r="C133" s="179" t="s">
        <v>667</v>
      </c>
      <c r="D133" s="172" t="s">
        <v>238</v>
      </c>
      <c r="E133" s="173">
        <v>1</v>
      </c>
      <c r="F133" s="174"/>
      <c r="G133" s="175">
        <f>ROUND(E133*F133,2)</f>
        <v>0</v>
      </c>
      <c r="H133" s="174"/>
      <c r="I133" s="175">
        <f>ROUND(E133*H133,2)</f>
        <v>0</v>
      </c>
      <c r="J133" s="174"/>
      <c r="K133" s="175">
        <f>ROUND(E133*J133,2)</f>
        <v>0</v>
      </c>
      <c r="L133" s="175">
        <v>21</v>
      </c>
      <c r="M133" s="175">
        <f>G133*(1+L133/100)</f>
        <v>0</v>
      </c>
      <c r="N133" s="173">
        <v>5.0000000000000001E-3</v>
      </c>
      <c r="O133" s="173">
        <f>ROUND(E133*N133,2)</f>
        <v>0.01</v>
      </c>
      <c r="P133" s="173">
        <v>0</v>
      </c>
      <c r="Q133" s="173">
        <f>ROUND(E133*P133,2)</f>
        <v>0</v>
      </c>
      <c r="R133" s="175"/>
      <c r="S133" s="175" t="s">
        <v>242</v>
      </c>
      <c r="T133" s="176" t="s">
        <v>243</v>
      </c>
      <c r="U133" s="156">
        <v>0</v>
      </c>
      <c r="V133" s="156">
        <f>ROUND(E133*U133,2)</f>
        <v>0</v>
      </c>
      <c r="W133" s="156"/>
      <c r="X133" s="156" t="s">
        <v>212</v>
      </c>
      <c r="Y133" s="156" t="s">
        <v>213</v>
      </c>
      <c r="Z133" s="146"/>
      <c r="AA133" s="146"/>
      <c r="AB133" s="146"/>
      <c r="AC133" s="146"/>
      <c r="AD133" s="146"/>
      <c r="AE133" s="146"/>
      <c r="AF133" s="146"/>
      <c r="AG133" s="146" t="s">
        <v>214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2" x14ac:dyDescent="0.2">
      <c r="A134" s="153"/>
      <c r="B134" s="154"/>
      <c r="C134" s="247" t="s">
        <v>559</v>
      </c>
      <c r="D134" s="248"/>
      <c r="E134" s="248"/>
      <c r="F134" s="248"/>
      <c r="G134" s="248"/>
      <c r="H134" s="156"/>
      <c r="I134" s="156"/>
      <c r="J134" s="156"/>
      <c r="K134" s="156"/>
      <c r="L134" s="156"/>
      <c r="M134" s="156"/>
      <c r="N134" s="155"/>
      <c r="O134" s="155"/>
      <c r="P134" s="155"/>
      <c r="Q134" s="155"/>
      <c r="R134" s="156"/>
      <c r="S134" s="156"/>
      <c r="T134" s="156"/>
      <c r="U134" s="156"/>
      <c r="V134" s="156"/>
      <c r="W134" s="156"/>
      <c r="X134" s="156"/>
      <c r="Y134" s="156"/>
      <c r="Z134" s="146"/>
      <c r="AA134" s="146"/>
      <c r="AB134" s="146"/>
      <c r="AC134" s="146"/>
      <c r="AD134" s="146"/>
      <c r="AE134" s="146"/>
      <c r="AF134" s="146"/>
      <c r="AG134" s="146" t="s">
        <v>221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2" x14ac:dyDescent="0.2">
      <c r="A135" s="153"/>
      <c r="B135" s="154"/>
      <c r="C135" s="180" t="s">
        <v>84</v>
      </c>
      <c r="D135" s="157"/>
      <c r="E135" s="158">
        <v>1</v>
      </c>
      <c r="F135" s="156"/>
      <c r="G135" s="156"/>
      <c r="H135" s="156"/>
      <c r="I135" s="156"/>
      <c r="J135" s="156"/>
      <c r="K135" s="156"/>
      <c r="L135" s="156"/>
      <c r="M135" s="156"/>
      <c r="N135" s="155"/>
      <c r="O135" s="155"/>
      <c r="P135" s="155"/>
      <c r="Q135" s="155"/>
      <c r="R135" s="156"/>
      <c r="S135" s="156"/>
      <c r="T135" s="156"/>
      <c r="U135" s="156"/>
      <c r="V135" s="156"/>
      <c r="W135" s="156"/>
      <c r="X135" s="156"/>
      <c r="Y135" s="156"/>
      <c r="Z135" s="146"/>
      <c r="AA135" s="146"/>
      <c r="AB135" s="146"/>
      <c r="AC135" s="146"/>
      <c r="AD135" s="146"/>
      <c r="AE135" s="146"/>
      <c r="AF135" s="146"/>
      <c r="AG135" s="146" t="s">
        <v>215</v>
      </c>
      <c r="AH135" s="146">
        <v>0</v>
      </c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ht="22.5" outlineLevel="1" x14ac:dyDescent="0.2">
      <c r="A136" s="170">
        <v>45</v>
      </c>
      <c r="B136" s="171" t="s">
        <v>668</v>
      </c>
      <c r="C136" s="179" t="s">
        <v>669</v>
      </c>
      <c r="D136" s="172" t="s">
        <v>238</v>
      </c>
      <c r="E136" s="173">
        <v>1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5">
        <f>G136*(1+L136/100)</f>
        <v>0</v>
      </c>
      <c r="N136" s="173">
        <v>5.0000000000000001E-3</v>
      </c>
      <c r="O136" s="173">
        <f>ROUND(E136*N136,2)</f>
        <v>0.01</v>
      </c>
      <c r="P136" s="173">
        <v>0</v>
      </c>
      <c r="Q136" s="173">
        <f>ROUND(E136*P136,2)</f>
        <v>0</v>
      </c>
      <c r="R136" s="175"/>
      <c r="S136" s="175" t="s">
        <v>242</v>
      </c>
      <c r="T136" s="176" t="s">
        <v>243</v>
      </c>
      <c r="U136" s="156">
        <v>0</v>
      </c>
      <c r="V136" s="156">
        <f>ROUND(E136*U136,2)</f>
        <v>0</v>
      </c>
      <c r="W136" s="156"/>
      <c r="X136" s="156" t="s">
        <v>212</v>
      </c>
      <c r="Y136" s="156" t="s">
        <v>213</v>
      </c>
      <c r="Z136" s="146"/>
      <c r="AA136" s="146"/>
      <c r="AB136" s="146"/>
      <c r="AC136" s="146"/>
      <c r="AD136" s="146"/>
      <c r="AE136" s="146"/>
      <c r="AF136" s="146"/>
      <c r="AG136" s="146" t="s">
        <v>214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2" x14ac:dyDescent="0.2">
      <c r="A137" s="153"/>
      <c r="B137" s="154"/>
      <c r="C137" s="247" t="s">
        <v>559</v>
      </c>
      <c r="D137" s="248"/>
      <c r="E137" s="248"/>
      <c r="F137" s="248"/>
      <c r="G137" s="248"/>
      <c r="H137" s="156"/>
      <c r="I137" s="156"/>
      <c r="J137" s="156"/>
      <c r="K137" s="156"/>
      <c r="L137" s="156"/>
      <c r="M137" s="156"/>
      <c r="N137" s="155"/>
      <c r="O137" s="155"/>
      <c r="P137" s="155"/>
      <c r="Q137" s="155"/>
      <c r="R137" s="156"/>
      <c r="S137" s="156"/>
      <c r="T137" s="156"/>
      <c r="U137" s="156"/>
      <c r="V137" s="156"/>
      <c r="W137" s="156"/>
      <c r="X137" s="156"/>
      <c r="Y137" s="156"/>
      <c r="Z137" s="146"/>
      <c r="AA137" s="146"/>
      <c r="AB137" s="146"/>
      <c r="AC137" s="146"/>
      <c r="AD137" s="146"/>
      <c r="AE137" s="146"/>
      <c r="AF137" s="146"/>
      <c r="AG137" s="146" t="s">
        <v>221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2" x14ac:dyDescent="0.2">
      <c r="A138" s="153"/>
      <c r="B138" s="154"/>
      <c r="C138" s="180" t="s">
        <v>84</v>
      </c>
      <c r="D138" s="157"/>
      <c r="E138" s="158">
        <v>1</v>
      </c>
      <c r="F138" s="156"/>
      <c r="G138" s="156"/>
      <c r="H138" s="156"/>
      <c r="I138" s="156"/>
      <c r="J138" s="156"/>
      <c r="K138" s="156"/>
      <c r="L138" s="156"/>
      <c r="M138" s="156"/>
      <c r="N138" s="155"/>
      <c r="O138" s="155"/>
      <c r="P138" s="155"/>
      <c r="Q138" s="155"/>
      <c r="R138" s="156"/>
      <c r="S138" s="156"/>
      <c r="T138" s="156"/>
      <c r="U138" s="156"/>
      <c r="V138" s="156"/>
      <c r="W138" s="156"/>
      <c r="X138" s="156"/>
      <c r="Y138" s="156"/>
      <c r="Z138" s="146"/>
      <c r="AA138" s="146"/>
      <c r="AB138" s="146"/>
      <c r="AC138" s="146"/>
      <c r="AD138" s="146"/>
      <c r="AE138" s="146"/>
      <c r="AF138" s="146"/>
      <c r="AG138" s="146" t="s">
        <v>215</v>
      </c>
      <c r="AH138" s="146">
        <v>0</v>
      </c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ht="22.5" outlineLevel="1" x14ac:dyDescent="0.2">
      <c r="A139" s="170">
        <v>46</v>
      </c>
      <c r="B139" s="171" t="s">
        <v>670</v>
      </c>
      <c r="C139" s="179" t="s">
        <v>671</v>
      </c>
      <c r="D139" s="172" t="s">
        <v>238</v>
      </c>
      <c r="E139" s="173">
        <v>1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3">
        <v>5.0000000000000001E-3</v>
      </c>
      <c r="O139" s="173">
        <f>ROUND(E139*N139,2)</f>
        <v>0.01</v>
      </c>
      <c r="P139" s="173">
        <v>0</v>
      </c>
      <c r="Q139" s="173">
        <f>ROUND(E139*P139,2)</f>
        <v>0</v>
      </c>
      <c r="R139" s="175"/>
      <c r="S139" s="175" t="s">
        <v>242</v>
      </c>
      <c r="T139" s="176" t="s">
        <v>243</v>
      </c>
      <c r="U139" s="156">
        <v>0</v>
      </c>
      <c r="V139" s="156">
        <f>ROUND(E139*U139,2)</f>
        <v>0</v>
      </c>
      <c r="W139" s="156"/>
      <c r="X139" s="156" t="s">
        <v>212</v>
      </c>
      <c r="Y139" s="156" t="s">
        <v>213</v>
      </c>
      <c r="Z139" s="146"/>
      <c r="AA139" s="146"/>
      <c r="AB139" s="146"/>
      <c r="AC139" s="146"/>
      <c r="AD139" s="146"/>
      <c r="AE139" s="146"/>
      <c r="AF139" s="146"/>
      <c r="AG139" s="146" t="s">
        <v>214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2" x14ac:dyDescent="0.2">
      <c r="A140" s="153"/>
      <c r="B140" s="154"/>
      <c r="C140" s="247" t="s">
        <v>559</v>
      </c>
      <c r="D140" s="248"/>
      <c r="E140" s="248"/>
      <c r="F140" s="248"/>
      <c r="G140" s="248"/>
      <c r="H140" s="156"/>
      <c r="I140" s="156"/>
      <c r="J140" s="156"/>
      <c r="K140" s="156"/>
      <c r="L140" s="156"/>
      <c r="M140" s="156"/>
      <c r="N140" s="155"/>
      <c r="O140" s="155"/>
      <c r="P140" s="155"/>
      <c r="Q140" s="155"/>
      <c r="R140" s="156"/>
      <c r="S140" s="156"/>
      <c r="T140" s="156"/>
      <c r="U140" s="156"/>
      <c r="V140" s="156"/>
      <c r="W140" s="156"/>
      <c r="X140" s="156"/>
      <c r="Y140" s="156"/>
      <c r="Z140" s="146"/>
      <c r="AA140" s="146"/>
      <c r="AB140" s="146"/>
      <c r="AC140" s="146"/>
      <c r="AD140" s="146"/>
      <c r="AE140" s="146"/>
      <c r="AF140" s="146"/>
      <c r="AG140" s="146" t="s">
        <v>221</v>
      </c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2" x14ac:dyDescent="0.2">
      <c r="A141" s="153"/>
      <c r="B141" s="154"/>
      <c r="C141" s="180" t="s">
        <v>84</v>
      </c>
      <c r="D141" s="157"/>
      <c r="E141" s="158">
        <v>1</v>
      </c>
      <c r="F141" s="156"/>
      <c r="G141" s="156"/>
      <c r="H141" s="156"/>
      <c r="I141" s="156"/>
      <c r="J141" s="156"/>
      <c r="K141" s="156"/>
      <c r="L141" s="156"/>
      <c r="M141" s="156"/>
      <c r="N141" s="155"/>
      <c r="O141" s="155"/>
      <c r="P141" s="155"/>
      <c r="Q141" s="155"/>
      <c r="R141" s="156"/>
      <c r="S141" s="156"/>
      <c r="T141" s="156"/>
      <c r="U141" s="156"/>
      <c r="V141" s="156"/>
      <c r="W141" s="156"/>
      <c r="X141" s="156"/>
      <c r="Y141" s="156"/>
      <c r="Z141" s="146"/>
      <c r="AA141" s="146"/>
      <c r="AB141" s="146"/>
      <c r="AC141" s="146"/>
      <c r="AD141" s="146"/>
      <c r="AE141" s="146"/>
      <c r="AF141" s="146"/>
      <c r="AG141" s="146" t="s">
        <v>215</v>
      </c>
      <c r="AH141" s="146">
        <v>0</v>
      </c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ht="22.5" outlineLevel="1" x14ac:dyDescent="0.2">
      <c r="A142" s="170">
        <v>47</v>
      </c>
      <c r="B142" s="171" t="s">
        <v>342</v>
      </c>
      <c r="C142" s="179" t="s">
        <v>672</v>
      </c>
      <c r="D142" s="172" t="s">
        <v>238</v>
      </c>
      <c r="E142" s="173">
        <v>1</v>
      </c>
      <c r="F142" s="174"/>
      <c r="G142" s="175">
        <f>ROUND(E142*F142,2)</f>
        <v>0</v>
      </c>
      <c r="H142" s="174"/>
      <c r="I142" s="175">
        <f>ROUND(E142*H142,2)</f>
        <v>0</v>
      </c>
      <c r="J142" s="174"/>
      <c r="K142" s="175">
        <f>ROUND(E142*J142,2)</f>
        <v>0</v>
      </c>
      <c r="L142" s="175">
        <v>21</v>
      </c>
      <c r="M142" s="175">
        <f>G142*(1+L142/100)</f>
        <v>0</v>
      </c>
      <c r="N142" s="173">
        <v>5.0000000000000001E-3</v>
      </c>
      <c r="O142" s="173">
        <f>ROUND(E142*N142,2)</f>
        <v>0.01</v>
      </c>
      <c r="P142" s="173">
        <v>0</v>
      </c>
      <c r="Q142" s="173">
        <f>ROUND(E142*P142,2)</f>
        <v>0</v>
      </c>
      <c r="R142" s="175"/>
      <c r="S142" s="175" t="s">
        <v>242</v>
      </c>
      <c r="T142" s="176" t="s">
        <v>243</v>
      </c>
      <c r="U142" s="156">
        <v>0</v>
      </c>
      <c r="V142" s="156">
        <f>ROUND(E142*U142,2)</f>
        <v>0</v>
      </c>
      <c r="W142" s="156"/>
      <c r="X142" s="156" t="s">
        <v>212</v>
      </c>
      <c r="Y142" s="156" t="s">
        <v>213</v>
      </c>
      <c r="Z142" s="146"/>
      <c r="AA142" s="146"/>
      <c r="AB142" s="146"/>
      <c r="AC142" s="146"/>
      <c r="AD142" s="146"/>
      <c r="AE142" s="146"/>
      <c r="AF142" s="146"/>
      <c r="AG142" s="146" t="s">
        <v>214</v>
      </c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2" x14ac:dyDescent="0.2">
      <c r="A143" s="153"/>
      <c r="B143" s="154"/>
      <c r="C143" s="247" t="s">
        <v>559</v>
      </c>
      <c r="D143" s="248"/>
      <c r="E143" s="248"/>
      <c r="F143" s="248"/>
      <c r="G143" s="248"/>
      <c r="H143" s="156"/>
      <c r="I143" s="156"/>
      <c r="J143" s="156"/>
      <c r="K143" s="156"/>
      <c r="L143" s="156"/>
      <c r="M143" s="156"/>
      <c r="N143" s="155"/>
      <c r="O143" s="155"/>
      <c r="P143" s="155"/>
      <c r="Q143" s="155"/>
      <c r="R143" s="156"/>
      <c r="S143" s="156"/>
      <c r="T143" s="156"/>
      <c r="U143" s="156"/>
      <c r="V143" s="156"/>
      <c r="W143" s="156"/>
      <c r="X143" s="156"/>
      <c r="Y143" s="156"/>
      <c r="Z143" s="146"/>
      <c r="AA143" s="146"/>
      <c r="AB143" s="146"/>
      <c r="AC143" s="146"/>
      <c r="AD143" s="146"/>
      <c r="AE143" s="146"/>
      <c r="AF143" s="146"/>
      <c r="AG143" s="146" t="s">
        <v>221</v>
      </c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2" x14ac:dyDescent="0.2">
      <c r="A144" s="153"/>
      <c r="B144" s="154"/>
      <c r="C144" s="180" t="s">
        <v>84</v>
      </c>
      <c r="D144" s="157"/>
      <c r="E144" s="158">
        <v>1</v>
      </c>
      <c r="F144" s="156"/>
      <c r="G144" s="156"/>
      <c r="H144" s="156"/>
      <c r="I144" s="156"/>
      <c r="J144" s="156"/>
      <c r="K144" s="156"/>
      <c r="L144" s="156"/>
      <c r="M144" s="156"/>
      <c r="N144" s="155"/>
      <c r="O144" s="155"/>
      <c r="P144" s="155"/>
      <c r="Q144" s="155"/>
      <c r="R144" s="156"/>
      <c r="S144" s="156"/>
      <c r="T144" s="156"/>
      <c r="U144" s="156"/>
      <c r="V144" s="156"/>
      <c r="W144" s="156"/>
      <c r="X144" s="156"/>
      <c r="Y144" s="156"/>
      <c r="Z144" s="146"/>
      <c r="AA144" s="146"/>
      <c r="AB144" s="146"/>
      <c r="AC144" s="146"/>
      <c r="AD144" s="146"/>
      <c r="AE144" s="146"/>
      <c r="AF144" s="146"/>
      <c r="AG144" s="146" t="s">
        <v>215</v>
      </c>
      <c r="AH144" s="146">
        <v>0</v>
      </c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1" x14ac:dyDescent="0.2">
      <c r="A145" s="170">
        <v>48</v>
      </c>
      <c r="B145" s="171" t="s">
        <v>673</v>
      </c>
      <c r="C145" s="179" t="s">
        <v>674</v>
      </c>
      <c r="D145" s="172" t="s">
        <v>260</v>
      </c>
      <c r="E145" s="173">
        <v>1</v>
      </c>
      <c r="F145" s="174"/>
      <c r="G145" s="175">
        <f>ROUND(E145*F145,2)</f>
        <v>0</v>
      </c>
      <c r="H145" s="174"/>
      <c r="I145" s="175">
        <f>ROUND(E145*H145,2)</f>
        <v>0</v>
      </c>
      <c r="J145" s="174"/>
      <c r="K145" s="175">
        <f>ROUND(E145*J145,2)</f>
        <v>0</v>
      </c>
      <c r="L145" s="175">
        <v>21</v>
      </c>
      <c r="M145" s="175">
        <f>G145*(1+L145/100)</f>
        <v>0</v>
      </c>
      <c r="N145" s="173">
        <v>0</v>
      </c>
      <c r="O145" s="173">
        <f>ROUND(E145*N145,2)</f>
        <v>0</v>
      </c>
      <c r="P145" s="173">
        <v>0</v>
      </c>
      <c r="Q145" s="173">
        <f>ROUND(E145*P145,2)</f>
        <v>0</v>
      </c>
      <c r="R145" s="175"/>
      <c r="S145" s="175" t="s">
        <v>242</v>
      </c>
      <c r="T145" s="176" t="s">
        <v>243</v>
      </c>
      <c r="U145" s="156">
        <v>0</v>
      </c>
      <c r="V145" s="156">
        <f>ROUND(E145*U145,2)</f>
        <v>0</v>
      </c>
      <c r="W145" s="156"/>
      <c r="X145" s="156" t="s">
        <v>212</v>
      </c>
      <c r="Y145" s="156" t="s">
        <v>213</v>
      </c>
      <c r="Z145" s="146"/>
      <c r="AA145" s="146"/>
      <c r="AB145" s="146"/>
      <c r="AC145" s="146"/>
      <c r="AD145" s="146"/>
      <c r="AE145" s="146"/>
      <c r="AF145" s="146"/>
      <c r="AG145" s="146" t="s">
        <v>214</v>
      </c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2" x14ac:dyDescent="0.2">
      <c r="A146" s="153"/>
      <c r="B146" s="154"/>
      <c r="C146" s="247" t="s">
        <v>559</v>
      </c>
      <c r="D146" s="248"/>
      <c r="E146" s="248"/>
      <c r="F146" s="248"/>
      <c r="G146" s="248"/>
      <c r="H146" s="156"/>
      <c r="I146" s="156"/>
      <c r="J146" s="156"/>
      <c r="K146" s="156"/>
      <c r="L146" s="156"/>
      <c r="M146" s="156"/>
      <c r="N146" s="155"/>
      <c r="O146" s="155"/>
      <c r="P146" s="155"/>
      <c r="Q146" s="155"/>
      <c r="R146" s="156"/>
      <c r="S146" s="156"/>
      <c r="T146" s="156"/>
      <c r="U146" s="156"/>
      <c r="V146" s="156"/>
      <c r="W146" s="156"/>
      <c r="X146" s="156"/>
      <c r="Y146" s="156"/>
      <c r="Z146" s="146"/>
      <c r="AA146" s="146"/>
      <c r="AB146" s="146"/>
      <c r="AC146" s="146"/>
      <c r="AD146" s="146"/>
      <c r="AE146" s="146"/>
      <c r="AF146" s="146"/>
      <c r="AG146" s="146" t="s">
        <v>221</v>
      </c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2" x14ac:dyDescent="0.2">
      <c r="A147" s="153"/>
      <c r="B147" s="154"/>
      <c r="C147" s="180" t="s">
        <v>84</v>
      </c>
      <c r="D147" s="157"/>
      <c r="E147" s="158">
        <v>1</v>
      </c>
      <c r="F147" s="156"/>
      <c r="G147" s="156"/>
      <c r="H147" s="156"/>
      <c r="I147" s="156"/>
      <c r="J147" s="156"/>
      <c r="K147" s="156"/>
      <c r="L147" s="156"/>
      <c r="M147" s="156"/>
      <c r="N147" s="155"/>
      <c r="O147" s="155"/>
      <c r="P147" s="155"/>
      <c r="Q147" s="155"/>
      <c r="R147" s="156"/>
      <c r="S147" s="156"/>
      <c r="T147" s="156"/>
      <c r="U147" s="156"/>
      <c r="V147" s="156"/>
      <c r="W147" s="156"/>
      <c r="X147" s="156"/>
      <c r="Y147" s="156"/>
      <c r="Z147" s="146"/>
      <c r="AA147" s="146"/>
      <c r="AB147" s="146"/>
      <c r="AC147" s="146"/>
      <c r="AD147" s="146"/>
      <c r="AE147" s="146"/>
      <c r="AF147" s="146"/>
      <c r="AG147" s="146" t="s">
        <v>215</v>
      </c>
      <c r="AH147" s="146">
        <v>0</v>
      </c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1" x14ac:dyDescent="0.2">
      <c r="A148" s="170">
        <v>49</v>
      </c>
      <c r="B148" s="171" t="s">
        <v>675</v>
      </c>
      <c r="C148" s="179" t="s">
        <v>676</v>
      </c>
      <c r="D148" s="172" t="s">
        <v>260</v>
      </c>
      <c r="E148" s="173">
        <v>1</v>
      </c>
      <c r="F148" s="174"/>
      <c r="G148" s="175">
        <f>ROUND(E148*F148,2)</f>
        <v>0</v>
      </c>
      <c r="H148" s="174"/>
      <c r="I148" s="175">
        <f>ROUND(E148*H148,2)</f>
        <v>0</v>
      </c>
      <c r="J148" s="174"/>
      <c r="K148" s="175">
        <f>ROUND(E148*J148,2)</f>
        <v>0</v>
      </c>
      <c r="L148" s="175">
        <v>21</v>
      </c>
      <c r="M148" s="175">
        <f>G148*(1+L148/100)</f>
        <v>0</v>
      </c>
      <c r="N148" s="173">
        <v>0</v>
      </c>
      <c r="O148" s="173">
        <f>ROUND(E148*N148,2)</f>
        <v>0</v>
      </c>
      <c r="P148" s="173">
        <v>0</v>
      </c>
      <c r="Q148" s="173">
        <f>ROUND(E148*P148,2)</f>
        <v>0</v>
      </c>
      <c r="R148" s="175"/>
      <c r="S148" s="175" t="s">
        <v>242</v>
      </c>
      <c r="T148" s="176" t="s">
        <v>243</v>
      </c>
      <c r="U148" s="156">
        <v>0</v>
      </c>
      <c r="V148" s="156">
        <f>ROUND(E148*U148,2)</f>
        <v>0</v>
      </c>
      <c r="W148" s="156"/>
      <c r="X148" s="156" t="s">
        <v>212</v>
      </c>
      <c r="Y148" s="156" t="s">
        <v>213</v>
      </c>
      <c r="Z148" s="146"/>
      <c r="AA148" s="146"/>
      <c r="AB148" s="146"/>
      <c r="AC148" s="146"/>
      <c r="AD148" s="146"/>
      <c r="AE148" s="146"/>
      <c r="AF148" s="146"/>
      <c r="AG148" s="146" t="s">
        <v>214</v>
      </c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2" x14ac:dyDescent="0.2">
      <c r="A149" s="153"/>
      <c r="B149" s="154"/>
      <c r="C149" s="247" t="s">
        <v>559</v>
      </c>
      <c r="D149" s="248"/>
      <c r="E149" s="248"/>
      <c r="F149" s="248"/>
      <c r="G149" s="248"/>
      <c r="H149" s="156"/>
      <c r="I149" s="156"/>
      <c r="J149" s="156"/>
      <c r="K149" s="156"/>
      <c r="L149" s="156"/>
      <c r="M149" s="156"/>
      <c r="N149" s="155"/>
      <c r="O149" s="155"/>
      <c r="P149" s="155"/>
      <c r="Q149" s="155"/>
      <c r="R149" s="156"/>
      <c r="S149" s="156"/>
      <c r="T149" s="156"/>
      <c r="U149" s="156"/>
      <c r="V149" s="156"/>
      <c r="W149" s="156"/>
      <c r="X149" s="156"/>
      <c r="Y149" s="156"/>
      <c r="Z149" s="146"/>
      <c r="AA149" s="146"/>
      <c r="AB149" s="146"/>
      <c r="AC149" s="146"/>
      <c r="AD149" s="146"/>
      <c r="AE149" s="146"/>
      <c r="AF149" s="146"/>
      <c r="AG149" s="146" t="s">
        <v>221</v>
      </c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2" x14ac:dyDescent="0.2">
      <c r="A150" s="153"/>
      <c r="B150" s="154"/>
      <c r="C150" s="180" t="s">
        <v>84</v>
      </c>
      <c r="D150" s="157"/>
      <c r="E150" s="158">
        <v>1</v>
      </c>
      <c r="F150" s="156"/>
      <c r="G150" s="156"/>
      <c r="H150" s="156"/>
      <c r="I150" s="156"/>
      <c r="J150" s="156"/>
      <c r="K150" s="156"/>
      <c r="L150" s="156"/>
      <c r="M150" s="156"/>
      <c r="N150" s="155"/>
      <c r="O150" s="155"/>
      <c r="P150" s="155"/>
      <c r="Q150" s="155"/>
      <c r="R150" s="156"/>
      <c r="S150" s="156"/>
      <c r="T150" s="156"/>
      <c r="U150" s="156"/>
      <c r="V150" s="156"/>
      <c r="W150" s="156"/>
      <c r="X150" s="156"/>
      <c r="Y150" s="156"/>
      <c r="Z150" s="146"/>
      <c r="AA150" s="146"/>
      <c r="AB150" s="146"/>
      <c r="AC150" s="146"/>
      <c r="AD150" s="146"/>
      <c r="AE150" s="146"/>
      <c r="AF150" s="146"/>
      <c r="AG150" s="146" t="s">
        <v>215</v>
      </c>
      <c r="AH150" s="146">
        <v>0</v>
      </c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1" x14ac:dyDescent="0.2">
      <c r="A151" s="185">
        <v>50</v>
      </c>
      <c r="B151" s="186" t="s">
        <v>677</v>
      </c>
      <c r="C151" s="192" t="s">
        <v>678</v>
      </c>
      <c r="D151" s="187" t="s">
        <v>218</v>
      </c>
      <c r="E151" s="188">
        <v>0.08</v>
      </c>
      <c r="F151" s="189"/>
      <c r="G151" s="190">
        <f>ROUND(E151*F151,2)</f>
        <v>0</v>
      </c>
      <c r="H151" s="189"/>
      <c r="I151" s="190">
        <f>ROUND(E151*H151,2)</f>
        <v>0</v>
      </c>
      <c r="J151" s="189"/>
      <c r="K151" s="190">
        <f>ROUND(E151*J151,2)</f>
        <v>0</v>
      </c>
      <c r="L151" s="190">
        <v>21</v>
      </c>
      <c r="M151" s="190">
        <f>G151*(1+L151/100)</f>
        <v>0</v>
      </c>
      <c r="N151" s="188">
        <v>0</v>
      </c>
      <c r="O151" s="188">
        <f>ROUND(E151*N151,2)</f>
        <v>0</v>
      </c>
      <c r="P151" s="188">
        <v>0</v>
      </c>
      <c r="Q151" s="188">
        <f>ROUND(E151*P151,2)</f>
        <v>0</v>
      </c>
      <c r="R151" s="190" t="s">
        <v>239</v>
      </c>
      <c r="S151" s="190" t="s">
        <v>210</v>
      </c>
      <c r="T151" s="191" t="s">
        <v>211</v>
      </c>
      <c r="U151" s="156">
        <v>4.0430000000000001</v>
      </c>
      <c r="V151" s="156">
        <f>ROUND(E151*U151,2)</f>
        <v>0.32</v>
      </c>
      <c r="W151" s="156"/>
      <c r="X151" s="156" t="s">
        <v>484</v>
      </c>
      <c r="Y151" s="156" t="s">
        <v>213</v>
      </c>
      <c r="Z151" s="146"/>
      <c r="AA151" s="146"/>
      <c r="AB151" s="146"/>
      <c r="AC151" s="146"/>
      <c r="AD151" s="146"/>
      <c r="AE151" s="146"/>
      <c r="AF151" s="146"/>
      <c r="AG151" s="146" t="s">
        <v>485</v>
      </c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ht="22.5" outlineLevel="1" x14ac:dyDescent="0.2">
      <c r="A152" s="185">
        <v>51</v>
      </c>
      <c r="B152" s="186" t="s">
        <v>679</v>
      </c>
      <c r="C152" s="192" t="s">
        <v>680</v>
      </c>
      <c r="D152" s="187" t="s">
        <v>218</v>
      </c>
      <c r="E152" s="188">
        <v>0.08</v>
      </c>
      <c r="F152" s="189"/>
      <c r="G152" s="190">
        <f>ROUND(E152*F152,2)</f>
        <v>0</v>
      </c>
      <c r="H152" s="189"/>
      <c r="I152" s="190">
        <f>ROUND(E152*H152,2)</f>
        <v>0</v>
      </c>
      <c r="J152" s="189"/>
      <c r="K152" s="190">
        <f>ROUND(E152*J152,2)</f>
        <v>0</v>
      </c>
      <c r="L152" s="190">
        <v>21</v>
      </c>
      <c r="M152" s="190">
        <f>G152*(1+L152/100)</f>
        <v>0</v>
      </c>
      <c r="N152" s="188">
        <v>0</v>
      </c>
      <c r="O152" s="188">
        <f>ROUND(E152*N152,2)</f>
        <v>0</v>
      </c>
      <c r="P152" s="188">
        <v>0</v>
      </c>
      <c r="Q152" s="188">
        <f>ROUND(E152*P152,2)</f>
        <v>0</v>
      </c>
      <c r="R152" s="190" t="s">
        <v>239</v>
      </c>
      <c r="S152" s="190" t="s">
        <v>210</v>
      </c>
      <c r="T152" s="191" t="s">
        <v>211</v>
      </c>
      <c r="U152" s="156">
        <v>0.48899999999999999</v>
      </c>
      <c r="V152" s="156">
        <f>ROUND(E152*U152,2)</f>
        <v>0.04</v>
      </c>
      <c r="W152" s="156"/>
      <c r="X152" s="156" t="s">
        <v>484</v>
      </c>
      <c r="Y152" s="156" t="s">
        <v>213</v>
      </c>
      <c r="Z152" s="146"/>
      <c r="AA152" s="146"/>
      <c r="AB152" s="146"/>
      <c r="AC152" s="146"/>
      <c r="AD152" s="146"/>
      <c r="AE152" s="146"/>
      <c r="AF152" s="146"/>
      <c r="AG152" s="146" t="s">
        <v>485</v>
      </c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x14ac:dyDescent="0.2">
      <c r="A153" s="163" t="s">
        <v>204</v>
      </c>
      <c r="B153" s="164" t="s">
        <v>136</v>
      </c>
      <c r="C153" s="178" t="s">
        <v>137</v>
      </c>
      <c r="D153" s="165"/>
      <c r="E153" s="166"/>
      <c r="F153" s="167"/>
      <c r="G153" s="167">
        <f>SUMIF(AG154:AG188,"&lt;&gt;NOR",G154:G188)</f>
        <v>0</v>
      </c>
      <c r="H153" s="167"/>
      <c r="I153" s="167">
        <f>SUM(I154:I188)</f>
        <v>0</v>
      </c>
      <c r="J153" s="167"/>
      <c r="K153" s="167">
        <f>SUM(K154:K188)</f>
        <v>0</v>
      </c>
      <c r="L153" s="167"/>
      <c r="M153" s="167">
        <f>SUM(M154:M188)</f>
        <v>0</v>
      </c>
      <c r="N153" s="166"/>
      <c r="O153" s="166">
        <f>SUM(O154:O188)</f>
        <v>1.3000000000000003</v>
      </c>
      <c r="P153" s="166"/>
      <c r="Q153" s="166">
        <f>SUM(Q154:Q188)</f>
        <v>0</v>
      </c>
      <c r="R153" s="167"/>
      <c r="S153" s="167"/>
      <c r="T153" s="168"/>
      <c r="U153" s="162"/>
      <c r="V153" s="162">
        <f>SUM(V154:V188)</f>
        <v>79.03</v>
      </c>
      <c r="W153" s="162"/>
      <c r="X153" s="162"/>
      <c r="Y153" s="162"/>
      <c r="AG153" t="s">
        <v>205</v>
      </c>
    </row>
    <row r="154" spans="1:60" ht="22.5" outlineLevel="1" x14ac:dyDescent="0.2">
      <c r="A154" s="170">
        <v>52</v>
      </c>
      <c r="B154" s="171" t="s">
        <v>681</v>
      </c>
      <c r="C154" s="179" t="s">
        <v>682</v>
      </c>
      <c r="D154" s="172" t="s">
        <v>252</v>
      </c>
      <c r="E154" s="173">
        <v>1</v>
      </c>
      <c r="F154" s="174"/>
      <c r="G154" s="175">
        <f>ROUND(E154*F154,2)</f>
        <v>0</v>
      </c>
      <c r="H154" s="174"/>
      <c r="I154" s="175">
        <f>ROUND(E154*H154,2)</f>
        <v>0</v>
      </c>
      <c r="J154" s="174"/>
      <c r="K154" s="175">
        <f>ROUND(E154*J154,2)</f>
        <v>0</v>
      </c>
      <c r="L154" s="175">
        <v>21</v>
      </c>
      <c r="M154" s="175">
        <f>G154*(1+L154/100)</f>
        <v>0</v>
      </c>
      <c r="N154" s="173">
        <v>6.5799999999999999E-3</v>
      </c>
      <c r="O154" s="173">
        <f>ROUND(E154*N154,2)</f>
        <v>0.01</v>
      </c>
      <c r="P154" s="173">
        <v>0</v>
      </c>
      <c r="Q154" s="173">
        <f>ROUND(E154*P154,2)</f>
        <v>0</v>
      </c>
      <c r="R154" s="175" t="s">
        <v>239</v>
      </c>
      <c r="S154" s="175" t="s">
        <v>210</v>
      </c>
      <c r="T154" s="176" t="s">
        <v>211</v>
      </c>
      <c r="U154" s="156">
        <v>0.377</v>
      </c>
      <c r="V154" s="156">
        <f>ROUND(E154*U154,2)</f>
        <v>0.38</v>
      </c>
      <c r="W154" s="156"/>
      <c r="X154" s="156" t="s">
        <v>212</v>
      </c>
      <c r="Y154" s="156" t="s">
        <v>213</v>
      </c>
      <c r="Z154" s="146"/>
      <c r="AA154" s="146"/>
      <c r="AB154" s="146"/>
      <c r="AC154" s="146"/>
      <c r="AD154" s="146"/>
      <c r="AE154" s="146"/>
      <c r="AF154" s="146"/>
      <c r="AG154" s="146" t="s">
        <v>214</v>
      </c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2" x14ac:dyDescent="0.2">
      <c r="A155" s="153"/>
      <c r="B155" s="154"/>
      <c r="C155" s="247" t="s">
        <v>683</v>
      </c>
      <c r="D155" s="248"/>
      <c r="E155" s="248"/>
      <c r="F155" s="248"/>
      <c r="G155" s="248"/>
      <c r="H155" s="156"/>
      <c r="I155" s="156"/>
      <c r="J155" s="156"/>
      <c r="K155" s="156"/>
      <c r="L155" s="156"/>
      <c r="M155" s="156"/>
      <c r="N155" s="155"/>
      <c r="O155" s="155"/>
      <c r="P155" s="155"/>
      <c r="Q155" s="155"/>
      <c r="R155" s="156"/>
      <c r="S155" s="156"/>
      <c r="T155" s="156"/>
      <c r="U155" s="156"/>
      <c r="V155" s="156"/>
      <c r="W155" s="156"/>
      <c r="X155" s="156"/>
      <c r="Y155" s="156"/>
      <c r="Z155" s="146"/>
      <c r="AA155" s="146"/>
      <c r="AB155" s="146"/>
      <c r="AC155" s="146"/>
      <c r="AD155" s="146"/>
      <c r="AE155" s="146"/>
      <c r="AF155" s="146"/>
      <c r="AG155" s="146" t="s">
        <v>221</v>
      </c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2" x14ac:dyDescent="0.2">
      <c r="A156" s="153"/>
      <c r="B156" s="154"/>
      <c r="C156" s="180" t="s">
        <v>84</v>
      </c>
      <c r="D156" s="157"/>
      <c r="E156" s="158">
        <v>1</v>
      </c>
      <c r="F156" s="156"/>
      <c r="G156" s="156"/>
      <c r="H156" s="156"/>
      <c r="I156" s="156"/>
      <c r="J156" s="156"/>
      <c r="K156" s="156"/>
      <c r="L156" s="156"/>
      <c r="M156" s="156"/>
      <c r="N156" s="155"/>
      <c r="O156" s="155"/>
      <c r="P156" s="155"/>
      <c r="Q156" s="155"/>
      <c r="R156" s="156"/>
      <c r="S156" s="156"/>
      <c r="T156" s="156"/>
      <c r="U156" s="156"/>
      <c r="V156" s="156"/>
      <c r="W156" s="156"/>
      <c r="X156" s="156"/>
      <c r="Y156" s="156"/>
      <c r="Z156" s="146"/>
      <c r="AA156" s="146"/>
      <c r="AB156" s="146"/>
      <c r="AC156" s="146"/>
      <c r="AD156" s="146"/>
      <c r="AE156" s="146"/>
      <c r="AF156" s="146"/>
      <c r="AG156" s="146" t="s">
        <v>215</v>
      </c>
      <c r="AH156" s="146">
        <v>0</v>
      </c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ht="22.5" outlineLevel="1" x14ac:dyDescent="0.2">
      <c r="A157" s="170">
        <v>53</v>
      </c>
      <c r="B157" s="171" t="s">
        <v>684</v>
      </c>
      <c r="C157" s="179" t="s">
        <v>685</v>
      </c>
      <c r="D157" s="172" t="s">
        <v>252</v>
      </c>
      <c r="E157" s="173">
        <v>12.7</v>
      </c>
      <c r="F157" s="174"/>
      <c r="G157" s="175">
        <f>ROUND(E157*F157,2)</f>
        <v>0</v>
      </c>
      <c r="H157" s="174"/>
      <c r="I157" s="175">
        <f>ROUND(E157*H157,2)</f>
        <v>0</v>
      </c>
      <c r="J157" s="174"/>
      <c r="K157" s="175">
        <f>ROUND(E157*J157,2)</f>
        <v>0</v>
      </c>
      <c r="L157" s="175">
        <v>21</v>
      </c>
      <c r="M157" s="175">
        <f>G157*(1+L157/100)</f>
        <v>0</v>
      </c>
      <c r="N157" s="173">
        <v>7.4400000000000004E-3</v>
      </c>
      <c r="O157" s="173">
        <f>ROUND(E157*N157,2)</f>
        <v>0.09</v>
      </c>
      <c r="P157" s="173">
        <v>0</v>
      </c>
      <c r="Q157" s="173">
        <f>ROUND(E157*P157,2)</f>
        <v>0</v>
      </c>
      <c r="R157" s="175" t="s">
        <v>239</v>
      </c>
      <c r="S157" s="175" t="s">
        <v>210</v>
      </c>
      <c r="T157" s="176" t="s">
        <v>211</v>
      </c>
      <c r="U157" s="156">
        <v>0.43099999999999999</v>
      </c>
      <c r="V157" s="156">
        <f>ROUND(E157*U157,2)</f>
        <v>5.47</v>
      </c>
      <c r="W157" s="156"/>
      <c r="X157" s="156" t="s">
        <v>212</v>
      </c>
      <c r="Y157" s="156" t="s">
        <v>213</v>
      </c>
      <c r="Z157" s="146"/>
      <c r="AA157" s="146"/>
      <c r="AB157" s="146"/>
      <c r="AC157" s="146"/>
      <c r="AD157" s="146"/>
      <c r="AE157" s="146"/>
      <c r="AF157" s="146"/>
      <c r="AG157" s="146" t="s">
        <v>214</v>
      </c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2" x14ac:dyDescent="0.2">
      <c r="A158" s="153"/>
      <c r="B158" s="154"/>
      <c r="C158" s="247" t="s">
        <v>683</v>
      </c>
      <c r="D158" s="248"/>
      <c r="E158" s="248"/>
      <c r="F158" s="248"/>
      <c r="G158" s="248"/>
      <c r="H158" s="156"/>
      <c r="I158" s="156"/>
      <c r="J158" s="156"/>
      <c r="K158" s="156"/>
      <c r="L158" s="156"/>
      <c r="M158" s="156"/>
      <c r="N158" s="155"/>
      <c r="O158" s="155"/>
      <c r="P158" s="155"/>
      <c r="Q158" s="155"/>
      <c r="R158" s="156"/>
      <c r="S158" s="156"/>
      <c r="T158" s="156"/>
      <c r="U158" s="156"/>
      <c r="V158" s="156"/>
      <c r="W158" s="156"/>
      <c r="X158" s="156"/>
      <c r="Y158" s="156"/>
      <c r="Z158" s="146"/>
      <c r="AA158" s="146"/>
      <c r="AB158" s="146"/>
      <c r="AC158" s="146"/>
      <c r="AD158" s="146"/>
      <c r="AE158" s="146"/>
      <c r="AF158" s="146"/>
      <c r="AG158" s="146" t="s">
        <v>221</v>
      </c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2" x14ac:dyDescent="0.2">
      <c r="A159" s="153"/>
      <c r="B159" s="154"/>
      <c r="C159" s="180" t="s">
        <v>686</v>
      </c>
      <c r="D159" s="157"/>
      <c r="E159" s="158">
        <v>3.7</v>
      </c>
      <c r="F159" s="156"/>
      <c r="G159" s="156"/>
      <c r="H159" s="156"/>
      <c r="I159" s="156"/>
      <c r="J159" s="156"/>
      <c r="K159" s="156"/>
      <c r="L159" s="156"/>
      <c r="M159" s="156"/>
      <c r="N159" s="155"/>
      <c r="O159" s="155"/>
      <c r="P159" s="155"/>
      <c r="Q159" s="155"/>
      <c r="R159" s="156"/>
      <c r="S159" s="156"/>
      <c r="T159" s="156"/>
      <c r="U159" s="156"/>
      <c r="V159" s="156"/>
      <c r="W159" s="156"/>
      <c r="X159" s="156"/>
      <c r="Y159" s="156"/>
      <c r="Z159" s="146"/>
      <c r="AA159" s="146"/>
      <c r="AB159" s="146"/>
      <c r="AC159" s="146"/>
      <c r="AD159" s="146"/>
      <c r="AE159" s="146"/>
      <c r="AF159" s="146"/>
      <c r="AG159" s="146" t="s">
        <v>215</v>
      </c>
      <c r="AH159" s="146">
        <v>0</v>
      </c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outlineLevel="3" x14ac:dyDescent="0.2">
      <c r="A160" s="153"/>
      <c r="B160" s="154"/>
      <c r="C160" s="180" t="s">
        <v>687</v>
      </c>
      <c r="D160" s="157"/>
      <c r="E160" s="158">
        <v>9</v>
      </c>
      <c r="F160" s="156"/>
      <c r="G160" s="156"/>
      <c r="H160" s="156"/>
      <c r="I160" s="156"/>
      <c r="J160" s="156"/>
      <c r="K160" s="156"/>
      <c r="L160" s="156"/>
      <c r="M160" s="156"/>
      <c r="N160" s="155"/>
      <c r="O160" s="155"/>
      <c r="P160" s="155"/>
      <c r="Q160" s="155"/>
      <c r="R160" s="156"/>
      <c r="S160" s="156"/>
      <c r="T160" s="156"/>
      <c r="U160" s="156"/>
      <c r="V160" s="156"/>
      <c r="W160" s="156"/>
      <c r="X160" s="156"/>
      <c r="Y160" s="156"/>
      <c r="Z160" s="146"/>
      <c r="AA160" s="146"/>
      <c r="AB160" s="146"/>
      <c r="AC160" s="146"/>
      <c r="AD160" s="146"/>
      <c r="AE160" s="146"/>
      <c r="AF160" s="146"/>
      <c r="AG160" s="146" t="s">
        <v>215</v>
      </c>
      <c r="AH160" s="146">
        <v>0</v>
      </c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ht="22.5" outlineLevel="1" x14ac:dyDescent="0.2">
      <c r="A161" s="170">
        <v>54</v>
      </c>
      <c r="B161" s="171" t="s">
        <v>688</v>
      </c>
      <c r="C161" s="179" t="s">
        <v>689</v>
      </c>
      <c r="D161" s="172" t="s">
        <v>252</v>
      </c>
      <c r="E161" s="173">
        <v>28.2</v>
      </c>
      <c r="F161" s="174"/>
      <c r="G161" s="175">
        <f>ROUND(E161*F161,2)</f>
        <v>0</v>
      </c>
      <c r="H161" s="174"/>
      <c r="I161" s="175">
        <f>ROUND(E161*H161,2)</f>
        <v>0</v>
      </c>
      <c r="J161" s="174"/>
      <c r="K161" s="175">
        <f>ROUND(E161*J161,2)</f>
        <v>0</v>
      </c>
      <c r="L161" s="175">
        <v>21</v>
      </c>
      <c r="M161" s="175">
        <f>G161*(1+L161/100)</f>
        <v>0</v>
      </c>
      <c r="N161" s="173">
        <v>8.8800000000000007E-3</v>
      </c>
      <c r="O161" s="173">
        <f>ROUND(E161*N161,2)</f>
        <v>0.25</v>
      </c>
      <c r="P161" s="173">
        <v>0</v>
      </c>
      <c r="Q161" s="173">
        <f>ROUND(E161*P161,2)</f>
        <v>0</v>
      </c>
      <c r="R161" s="175" t="s">
        <v>239</v>
      </c>
      <c r="S161" s="175" t="s">
        <v>210</v>
      </c>
      <c r="T161" s="176" t="s">
        <v>211</v>
      </c>
      <c r="U161" s="156">
        <v>0.49099999999999999</v>
      </c>
      <c r="V161" s="156">
        <f>ROUND(E161*U161,2)</f>
        <v>13.85</v>
      </c>
      <c r="W161" s="156"/>
      <c r="X161" s="156" t="s">
        <v>212</v>
      </c>
      <c r="Y161" s="156" t="s">
        <v>213</v>
      </c>
      <c r="Z161" s="146"/>
      <c r="AA161" s="146"/>
      <c r="AB161" s="146"/>
      <c r="AC161" s="146"/>
      <c r="AD161" s="146"/>
      <c r="AE161" s="146"/>
      <c r="AF161" s="146"/>
      <c r="AG161" s="146" t="s">
        <v>214</v>
      </c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2" x14ac:dyDescent="0.2">
      <c r="A162" s="153"/>
      <c r="B162" s="154"/>
      <c r="C162" s="247" t="s">
        <v>683</v>
      </c>
      <c r="D162" s="248"/>
      <c r="E162" s="248"/>
      <c r="F162" s="248"/>
      <c r="G162" s="248"/>
      <c r="H162" s="156"/>
      <c r="I162" s="156"/>
      <c r="J162" s="156"/>
      <c r="K162" s="156"/>
      <c r="L162" s="156"/>
      <c r="M162" s="156"/>
      <c r="N162" s="155"/>
      <c r="O162" s="155"/>
      <c r="P162" s="155"/>
      <c r="Q162" s="155"/>
      <c r="R162" s="156"/>
      <c r="S162" s="156"/>
      <c r="T162" s="156"/>
      <c r="U162" s="156"/>
      <c r="V162" s="156"/>
      <c r="W162" s="156"/>
      <c r="X162" s="156"/>
      <c r="Y162" s="156"/>
      <c r="Z162" s="146"/>
      <c r="AA162" s="146"/>
      <c r="AB162" s="146"/>
      <c r="AC162" s="146"/>
      <c r="AD162" s="146"/>
      <c r="AE162" s="146"/>
      <c r="AF162" s="146"/>
      <c r="AG162" s="146" t="s">
        <v>221</v>
      </c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outlineLevel="2" x14ac:dyDescent="0.2">
      <c r="A163" s="153"/>
      <c r="B163" s="154"/>
      <c r="C163" s="180" t="s">
        <v>690</v>
      </c>
      <c r="D163" s="157"/>
      <c r="E163" s="158">
        <v>19.2</v>
      </c>
      <c r="F163" s="156"/>
      <c r="G163" s="156"/>
      <c r="H163" s="156"/>
      <c r="I163" s="156"/>
      <c r="J163" s="156"/>
      <c r="K163" s="156"/>
      <c r="L163" s="156"/>
      <c r="M163" s="156"/>
      <c r="N163" s="155"/>
      <c r="O163" s="155"/>
      <c r="P163" s="155"/>
      <c r="Q163" s="155"/>
      <c r="R163" s="156"/>
      <c r="S163" s="156"/>
      <c r="T163" s="156"/>
      <c r="U163" s="156"/>
      <c r="V163" s="156"/>
      <c r="W163" s="156"/>
      <c r="X163" s="156"/>
      <c r="Y163" s="156"/>
      <c r="Z163" s="146"/>
      <c r="AA163" s="146"/>
      <c r="AB163" s="146"/>
      <c r="AC163" s="146"/>
      <c r="AD163" s="146"/>
      <c r="AE163" s="146"/>
      <c r="AF163" s="146"/>
      <c r="AG163" s="146" t="s">
        <v>215</v>
      </c>
      <c r="AH163" s="146">
        <v>0</v>
      </c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outlineLevel="3" x14ac:dyDescent="0.2">
      <c r="A164" s="153"/>
      <c r="B164" s="154"/>
      <c r="C164" s="180" t="s">
        <v>687</v>
      </c>
      <c r="D164" s="157"/>
      <c r="E164" s="158">
        <v>9</v>
      </c>
      <c r="F164" s="156"/>
      <c r="G164" s="156"/>
      <c r="H164" s="156"/>
      <c r="I164" s="156"/>
      <c r="J164" s="156"/>
      <c r="K164" s="156"/>
      <c r="L164" s="156"/>
      <c r="M164" s="156"/>
      <c r="N164" s="155"/>
      <c r="O164" s="155"/>
      <c r="P164" s="155"/>
      <c r="Q164" s="155"/>
      <c r="R164" s="156"/>
      <c r="S164" s="156"/>
      <c r="T164" s="156"/>
      <c r="U164" s="156"/>
      <c r="V164" s="156"/>
      <c r="W164" s="156"/>
      <c r="X164" s="156"/>
      <c r="Y164" s="156"/>
      <c r="Z164" s="146"/>
      <c r="AA164" s="146"/>
      <c r="AB164" s="146"/>
      <c r="AC164" s="146"/>
      <c r="AD164" s="146"/>
      <c r="AE164" s="146"/>
      <c r="AF164" s="146"/>
      <c r="AG164" s="146" t="s">
        <v>215</v>
      </c>
      <c r="AH164" s="146">
        <v>0</v>
      </c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ht="22.5" outlineLevel="1" x14ac:dyDescent="0.2">
      <c r="A165" s="170">
        <v>55</v>
      </c>
      <c r="B165" s="171" t="s">
        <v>691</v>
      </c>
      <c r="C165" s="179" t="s">
        <v>692</v>
      </c>
      <c r="D165" s="172" t="s">
        <v>252</v>
      </c>
      <c r="E165" s="173">
        <v>77.099999999999994</v>
      </c>
      <c r="F165" s="174"/>
      <c r="G165" s="175">
        <f>ROUND(E165*F165,2)</f>
        <v>0</v>
      </c>
      <c r="H165" s="174"/>
      <c r="I165" s="175">
        <f>ROUND(E165*H165,2)</f>
        <v>0</v>
      </c>
      <c r="J165" s="174"/>
      <c r="K165" s="175">
        <f>ROUND(E165*J165,2)</f>
        <v>0</v>
      </c>
      <c r="L165" s="175">
        <v>21</v>
      </c>
      <c r="M165" s="175">
        <f>G165*(1+L165/100)</f>
        <v>0</v>
      </c>
      <c r="N165" s="173">
        <v>1.0500000000000001E-2</v>
      </c>
      <c r="O165" s="173">
        <f>ROUND(E165*N165,2)</f>
        <v>0.81</v>
      </c>
      <c r="P165" s="173">
        <v>0</v>
      </c>
      <c r="Q165" s="173">
        <f>ROUND(E165*P165,2)</f>
        <v>0</v>
      </c>
      <c r="R165" s="175" t="s">
        <v>239</v>
      </c>
      <c r="S165" s="175" t="s">
        <v>210</v>
      </c>
      <c r="T165" s="176" t="s">
        <v>211</v>
      </c>
      <c r="U165" s="156">
        <v>0.54300000000000004</v>
      </c>
      <c r="V165" s="156">
        <f>ROUND(E165*U165,2)</f>
        <v>41.87</v>
      </c>
      <c r="W165" s="156"/>
      <c r="X165" s="156" t="s">
        <v>212</v>
      </c>
      <c r="Y165" s="156" t="s">
        <v>213</v>
      </c>
      <c r="Z165" s="146"/>
      <c r="AA165" s="146"/>
      <c r="AB165" s="146"/>
      <c r="AC165" s="146"/>
      <c r="AD165" s="146"/>
      <c r="AE165" s="146"/>
      <c r="AF165" s="146"/>
      <c r="AG165" s="146" t="s">
        <v>214</v>
      </c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outlineLevel="2" x14ac:dyDescent="0.2">
      <c r="A166" s="153"/>
      <c r="B166" s="154"/>
      <c r="C166" s="247" t="s">
        <v>683</v>
      </c>
      <c r="D166" s="248"/>
      <c r="E166" s="248"/>
      <c r="F166" s="248"/>
      <c r="G166" s="248"/>
      <c r="H166" s="156"/>
      <c r="I166" s="156"/>
      <c r="J166" s="156"/>
      <c r="K166" s="156"/>
      <c r="L166" s="156"/>
      <c r="M166" s="156"/>
      <c r="N166" s="155"/>
      <c r="O166" s="155"/>
      <c r="P166" s="155"/>
      <c r="Q166" s="155"/>
      <c r="R166" s="156"/>
      <c r="S166" s="156"/>
      <c r="T166" s="156"/>
      <c r="U166" s="156"/>
      <c r="V166" s="156"/>
      <c r="W166" s="156"/>
      <c r="X166" s="156"/>
      <c r="Y166" s="156"/>
      <c r="Z166" s="146"/>
      <c r="AA166" s="146"/>
      <c r="AB166" s="146"/>
      <c r="AC166" s="146"/>
      <c r="AD166" s="146"/>
      <c r="AE166" s="146"/>
      <c r="AF166" s="146"/>
      <c r="AG166" s="146" t="s">
        <v>221</v>
      </c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2" x14ac:dyDescent="0.2">
      <c r="A167" s="153"/>
      <c r="B167" s="154"/>
      <c r="C167" s="180" t="s">
        <v>693</v>
      </c>
      <c r="D167" s="157"/>
      <c r="E167" s="158">
        <v>38.1</v>
      </c>
      <c r="F167" s="156"/>
      <c r="G167" s="156"/>
      <c r="H167" s="156"/>
      <c r="I167" s="156"/>
      <c r="J167" s="156"/>
      <c r="K167" s="156"/>
      <c r="L167" s="156"/>
      <c r="M167" s="156"/>
      <c r="N167" s="155"/>
      <c r="O167" s="155"/>
      <c r="P167" s="155"/>
      <c r="Q167" s="155"/>
      <c r="R167" s="156"/>
      <c r="S167" s="156"/>
      <c r="T167" s="156"/>
      <c r="U167" s="156"/>
      <c r="V167" s="156"/>
      <c r="W167" s="156"/>
      <c r="X167" s="156"/>
      <c r="Y167" s="156"/>
      <c r="Z167" s="146"/>
      <c r="AA167" s="146"/>
      <c r="AB167" s="146"/>
      <c r="AC167" s="146"/>
      <c r="AD167" s="146"/>
      <c r="AE167" s="146"/>
      <c r="AF167" s="146"/>
      <c r="AG167" s="146" t="s">
        <v>215</v>
      </c>
      <c r="AH167" s="146">
        <v>0</v>
      </c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3" x14ac:dyDescent="0.2">
      <c r="A168" s="153"/>
      <c r="B168" s="154"/>
      <c r="C168" s="180" t="s">
        <v>694</v>
      </c>
      <c r="D168" s="157"/>
      <c r="E168" s="158">
        <v>39</v>
      </c>
      <c r="F168" s="156"/>
      <c r="G168" s="156"/>
      <c r="H168" s="156"/>
      <c r="I168" s="156"/>
      <c r="J168" s="156"/>
      <c r="K168" s="156"/>
      <c r="L168" s="156"/>
      <c r="M168" s="156"/>
      <c r="N168" s="155"/>
      <c r="O168" s="155"/>
      <c r="P168" s="155"/>
      <c r="Q168" s="155"/>
      <c r="R168" s="156"/>
      <c r="S168" s="156"/>
      <c r="T168" s="156"/>
      <c r="U168" s="156"/>
      <c r="V168" s="156"/>
      <c r="W168" s="156"/>
      <c r="X168" s="156"/>
      <c r="Y168" s="156"/>
      <c r="Z168" s="146"/>
      <c r="AA168" s="146"/>
      <c r="AB168" s="146"/>
      <c r="AC168" s="146"/>
      <c r="AD168" s="146"/>
      <c r="AE168" s="146"/>
      <c r="AF168" s="146"/>
      <c r="AG168" s="146" t="s">
        <v>215</v>
      </c>
      <c r="AH168" s="146">
        <v>0</v>
      </c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ht="22.5" outlineLevel="1" x14ac:dyDescent="0.2">
      <c r="A169" s="170">
        <v>56</v>
      </c>
      <c r="B169" s="171" t="s">
        <v>695</v>
      </c>
      <c r="C169" s="179" t="s">
        <v>696</v>
      </c>
      <c r="D169" s="172" t="s">
        <v>252</v>
      </c>
      <c r="E169" s="173">
        <v>13.1</v>
      </c>
      <c r="F169" s="174"/>
      <c r="G169" s="175">
        <f>ROUND(E169*F169,2)</f>
        <v>0</v>
      </c>
      <c r="H169" s="174"/>
      <c r="I169" s="175">
        <f>ROUND(E169*H169,2)</f>
        <v>0</v>
      </c>
      <c r="J169" s="174"/>
      <c r="K169" s="175">
        <f>ROUND(E169*J169,2)</f>
        <v>0</v>
      </c>
      <c r="L169" s="175">
        <v>21</v>
      </c>
      <c r="M169" s="175">
        <f>G169*(1+L169/100)</f>
        <v>0</v>
      </c>
      <c r="N169" s="173">
        <v>1.048E-2</v>
      </c>
      <c r="O169" s="173">
        <f>ROUND(E169*N169,2)</f>
        <v>0.14000000000000001</v>
      </c>
      <c r="P169" s="173">
        <v>0</v>
      </c>
      <c r="Q169" s="173">
        <f>ROUND(E169*P169,2)</f>
        <v>0</v>
      </c>
      <c r="R169" s="175" t="s">
        <v>239</v>
      </c>
      <c r="S169" s="175" t="s">
        <v>210</v>
      </c>
      <c r="T169" s="176" t="s">
        <v>211</v>
      </c>
      <c r="U169" s="156">
        <v>0.58099999999999996</v>
      </c>
      <c r="V169" s="156">
        <f>ROUND(E169*U169,2)</f>
        <v>7.61</v>
      </c>
      <c r="W169" s="156"/>
      <c r="X169" s="156" t="s">
        <v>212</v>
      </c>
      <c r="Y169" s="156" t="s">
        <v>213</v>
      </c>
      <c r="Z169" s="146"/>
      <c r="AA169" s="146"/>
      <c r="AB169" s="146"/>
      <c r="AC169" s="146"/>
      <c r="AD169" s="146"/>
      <c r="AE169" s="146"/>
      <c r="AF169" s="146"/>
      <c r="AG169" s="146" t="s">
        <v>214</v>
      </c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outlineLevel="2" x14ac:dyDescent="0.2">
      <c r="A170" s="153"/>
      <c r="B170" s="154"/>
      <c r="C170" s="247" t="s">
        <v>683</v>
      </c>
      <c r="D170" s="248"/>
      <c r="E170" s="248"/>
      <c r="F170" s="248"/>
      <c r="G170" s="248"/>
      <c r="H170" s="156"/>
      <c r="I170" s="156"/>
      <c r="J170" s="156"/>
      <c r="K170" s="156"/>
      <c r="L170" s="156"/>
      <c r="M170" s="156"/>
      <c r="N170" s="155"/>
      <c r="O170" s="155"/>
      <c r="P170" s="155"/>
      <c r="Q170" s="155"/>
      <c r="R170" s="156"/>
      <c r="S170" s="156"/>
      <c r="T170" s="156"/>
      <c r="U170" s="156"/>
      <c r="V170" s="156"/>
      <c r="W170" s="156"/>
      <c r="X170" s="156"/>
      <c r="Y170" s="156"/>
      <c r="Z170" s="146"/>
      <c r="AA170" s="146"/>
      <c r="AB170" s="146"/>
      <c r="AC170" s="146"/>
      <c r="AD170" s="146"/>
      <c r="AE170" s="146"/>
      <c r="AF170" s="146"/>
      <c r="AG170" s="146" t="s">
        <v>221</v>
      </c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outlineLevel="2" x14ac:dyDescent="0.2">
      <c r="A171" s="153"/>
      <c r="B171" s="154"/>
      <c r="C171" s="180" t="s">
        <v>697</v>
      </c>
      <c r="D171" s="157"/>
      <c r="E171" s="158">
        <v>6.1</v>
      </c>
      <c r="F171" s="156"/>
      <c r="G171" s="156"/>
      <c r="H171" s="156"/>
      <c r="I171" s="156"/>
      <c r="J171" s="156"/>
      <c r="K171" s="156"/>
      <c r="L171" s="156"/>
      <c r="M171" s="156"/>
      <c r="N171" s="155"/>
      <c r="O171" s="155"/>
      <c r="P171" s="155"/>
      <c r="Q171" s="155"/>
      <c r="R171" s="156"/>
      <c r="S171" s="156"/>
      <c r="T171" s="156"/>
      <c r="U171" s="156"/>
      <c r="V171" s="156"/>
      <c r="W171" s="156"/>
      <c r="X171" s="156"/>
      <c r="Y171" s="156"/>
      <c r="Z171" s="146"/>
      <c r="AA171" s="146"/>
      <c r="AB171" s="146"/>
      <c r="AC171" s="146"/>
      <c r="AD171" s="146"/>
      <c r="AE171" s="146"/>
      <c r="AF171" s="146"/>
      <c r="AG171" s="146" t="s">
        <v>215</v>
      </c>
      <c r="AH171" s="146">
        <v>0</v>
      </c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3" x14ac:dyDescent="0.2">
      <c r="A172" s="153"/>
      <c r="B172" s="154"/>
      <c r="C172" s="180" t="s">
        <v>698</v>
      </c>
      <c r="D172" s="157"/>
      <c r="E172" s="158">
        <v>7</v>
      </c>
      <c r="F172" s="156"/>
      <c r="G172" s="156"/>
      <c r="H172" s="156"/>
      <c r="I172" s="156"/>
      <c r="J172" s="156"/>
      <c r="K172" s="156"/>
      <c r="L172" s="156"/>
      <c r="M172" s="156"/>
      <c r="N172" s="155"/>
      <c r="O172" s="155"/>
      <c r="P172" s="155"/>
      <c r="Q172" s="155"/>
      <c r="R172" s="156"/>
      <c r="S172" s="156"/>
      <c r="T172" s="156"/>
      <c r="U172" s="156"/>
      <c r="V172" s="156"/>
      <c r="W172" s="156"/>
      <c r="X172" s="156"/>
      <c r="Y172" s="156"/>
      <c r="Z172" s="146"/>
      <c r="AA172" s="146"/>
      <c r="AB172" s="146"/>
      <c r="AC172" s="146"/>
      <c r="AD172" s="146"/>
      <c r="AE172" s="146"/>
      <c r="AF172" s="146"/>
      <c r="AG172" s="146" t="s">
        <v>215</v>
      </c>
      <c r="AH172" s="146">
        <v>0</v>
      </c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1" x14ac:dyDescent="0.2">
      <c r="A173" s="170">
        <v>57</v>
      </c>
      <c r="B173" s="171" t="s">
        <v>699</v>
      </c>
      <c r="C173" s="179" t="s">
        <v>700</v>
      </c>
      <c r="D173" s="172" t="s">
        <v>252</v>
      </c>
      <c r="E173" s="173">
        <v>13.7</v>
      </c>
      <c r="F173" s="174"/>
      <c r="G173" s="175">
        <f>ROUND(E173*F173,2)</f>
        <v>0</v>
      </c>
      <c r="H173" s="174"/>
      <c r="I173" s="175">
        <f>ROUND(E173*H173,2)</f>
        <v>0</v>
      </c>
      <c r="J173" s="174"/>
      <c r="K173" s="175">
        <f>ROUND(E173*J173,2)</f>
        <v>0</v>
      </c>
      <c r="L173" s="175">
        <v>21</v>
      </c>
      <c r="M173" s="175">
        <f>G173*(1+L173/100)</f>
        <v>0</v>
      </c>
      <c r="N173" s="173">
        <v>0</v>
      </c>
      <c r="O173" s="173">
        <f>ROUND(E173*N173,2)</f>
        <v>0</v>
      </c>
      <c r="P173" s="173">
        <v>0</v>
      </c>
      <c r="Q173" s="173">
        <f>ROUND(E173*P173,2)</f>
        <v>0</v>
      </c>
      <c r="R173" s="175" t="s">
        <v>239</v>
      </c>
      <c r="S173" s="175" t="s">
        <v>210</v>
      </c>
      <c r="T173" s="176" t="s">
        <v>211</v>
      </c>
      <c r="U173" s="156">
        <v>1.7999999999999999E-2</v>
      </c>
      <c r="V173" s="156">
        <f>ROUND(E173*U173,2)</f>
        <v>0.25</v>
      </c>
      <c r="W173" s="156"/>
      <c r="X173" s="156" t="s">
        <v>212</v>
      </c>
      <c r="Y173" s="156" t="s">
        <v>213</v>
      </c>
      <c r="Z173" s="146"/>
      <c r="AA173" s="146"/>
      <c r="AB173" s="146"/>
      <c r="AC173" s="146"/>
      <c r="AD173" s="146"/>
      <c r="AE173" s="146"/>
      <c r="AF173" s="146"/>
      <c r="AG173" s="146" t="s">
        <v>214</v>
      </c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outlineLevel="2" x14ac:dyDescent="0.2">
      <c r="A174" s="153"/>
      <c r="B174" s="154"/>
      <c r="C174" s="247" t="s">
        <v>618</v>
      </c>
      <c r="D174" s="248"/>
      <c r="E174" s="248"/>
      <c r="F174" s="248"/>
      <c r="G174" s="248"/>
      <c r="H174" s="156"/>
      <c r="I174" s="156"/>
      <c r="J174" s="156"/>
      <c r="K174" s="156"/>
      <c r="L174" s="156"/>
      <c r="M174" s="156"/>
      <c r="N174" s="155"/>
      <c r="O174" s="155"/>
      <c r="P174" s="155"/>
      <c r="Q174" s="155"/>
      <c r="R174" s="156"/>
      <c r="S174" s="156"/>
      <c r="T174" s="156"/>
      <c r="U174" s="156"/>
      <c r="V174" s="156"/>
      <c r="W174" s="156"/>
      <c r="X174" s="156"/>
      <c r="Y174" s="156"/>
      <c r="Z174" s="146"/>
      <c r="AA174" s="146"/>
      <c r="AB174" s="146"/>
      <c r="AC174" s="146"/>
      <c r="AD174" s="146"/>
      <c r="AE174" s="146"/>
      <c r="AF174" s="146"/>
      <c r="AG174" s="146" t="s">
        <v>221</v>
      </c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outlineLevel="2" x14ac:dyDescent="0.2">
      <c r="A175" s="153"/>
      <c r="B175" s="154"/>
      <c r="C175" s="180" t="s">
        <v>701</v>
      </c>
      <c r="D175" s="157"/>
      <c r="E175" s="158">
        <v>1</v>
      </c>
      <c r="F175" s="156"/>
      <c r="G175" s="156"/>
      <c r="H175" s="156"/>
      <c r="I175" s="156"/>
      <c r="J175" s="156"/>
      <c r="K175" s="156"/>
      <c r="L175" s="156"/>
      <c r="M175" s="156"/>
      <c r="N175" s="155"/>
      <c r="O175" s="155"/>
      <c r="P175" s="155"/>
      <c r="Q175" s="155"/>
      <c r="R175" s="156"/>
      <c r="S175" s="156"/>
      <c r="T175" s="156"/>
      <c r="U175" s="156"/>
      <c r="V175" s="156"/>
      <c r="W175" s="156"/>
      <c r="X175" s="156"/>
      <c r="Y175" s="156"/>
      <c r="Z175" s="146"/>
      <c r="AA175" s="146"/>
      <c r="AB175" s="146"/>
      <c r="AC175" s="146"/>
      <c r="AD175" s="146"/>
      <c r="AE175" s="146"/>
      <c r="AF175" s="146"/>
      <c r="AG175" s="146" t="s">
        <v>215</v>
      </c>
      <c r="AH175" s="146">
        <v>5</v>
      </c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outlineLevel="3" x14ac:dyDescent="0.2">
      <c r="A176" s="153"/>
      <c r="B176" s="154"/>
      <c r="C176" s="180" t="s">
        <v>560</v>
      </c>
      <c r="D176" s="157"/>
      <c r="E176" s="158">
        <v>12.7</v>
      </c>
      <c r="F176" s="156"/>
      <c r="G176" s="156"/>
      <c r="H176" s="156"/>
      <c r="I176" s="156"/>
      <c r="J176" s="156"/>
      <c r="K176" s="156"/>
      <c r="L176" s="156"/>
      <c r="M176" s="156"/>
      <c r="N176" s="155"/>
      <c r="O176" s="155"/>
      <c r="P176" s="155"/>
      <c r="Q176" s="155"/>
      <c r="R176" s="156"/>
      <c r="S176" s="156"/>
      <c r="T176" s="156"/>
      <c r="U176" s="156"/>
      <c r="V176" s="156"/>
      <c r="W176" s="156"/>
      <c r="X176" s="156"/>
      <c r="Y176" s="156"/>
      <c r="Z176" s="146"/>
      <c r="AA176" s="146"/>
      <c r="AB176" s="146"/>
      <c r="AC176" s="146"/>
      <c r="AD176" s="146"/>
      <c r="AE176" s="146"/>
      <c r="AF176" s="146"/>
      <c r="AG176" s="146" t="s">
        <v>215</v>
      </c>
      <c r="AH176" s="146">
        <v>5</v>
      </c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ht="22.5" outlineLevel="1" x14ac:dyDescent="0.2">
      <c r="A177" s="170">
        <v>58</v>
      </c>
      <c r="B177" s="171" t="s">
        <v>702</v>
      </c>
      <c r="C177" s="179" t="s">
        <v>703</v>
      </c>
      <c r="D177" s="172" t="s">
        <v>252</v>
      </c>
      <c r="E177" s="173">
        <v>105.3</v>
      </c>
      <c r="F177" s="174"/>
      <c r="G177" s="175">
        <f>ROUND(E177*F177,2)</f>
        <v>0</v>
      </c>
      <c r="H177" s="174"/>
      <c r="I177" s="175">
        <f>ROUND(E177*H177,2)</f>
        <v>0</v>
      </c>
      <c r="J177" s="174"/>
      <c r="K177" s="175">
        <f>ROUND(E177*J177,2)</f>
        <v>0</v>
      </c>
      <c r="L177" s="175">
        <v>21</v>
      </c>
      <c r="M177" s="175">
        <f>G177*(1+L177/100)</f>
        <v>0</v>
      </c>
      <c r="N177" s="173">
        <v>0</v>
      </c>
      <c r="O177" s="173">
        <f>ROUND(E177*N177,2)</f>
        <v>0</v>
      </c>
      <c r="P177" s="173">
        <v>0</v>
      </c>
      <c r="Q177" s="173">
        <f>ROUND(E177*P177,2)</f>
        <v>0</v>
      </c>
      <c r="R177" s="175" t="s">
        <v>239</v>
      </c>
      <c r="S177" s="175" t="s">
        <v>210</v>
      </c>
      <c r="T177" s="176" t="s">
        <v>211</v>
      </c>
      <c r="U177" s="156">
        <v>3.2000000000000001E-2</v>
      </c>
      <c r="V177" s="156">
        <f>ROUND(E177*U177,2)</f>
        <v>3.37</v>
      </c>
      <c r="W177" s="156"/>
      <c r="X177" s="156" t="s">
        <v>212</v>
      </c>
      <c r="Y177" s="156" t="s">
        <v>213</v>
      </c>
      <c r="Z177" s="146"/>
      <c r="AA177" s="146"/>
      <c r="AB177" s="146"/>
      <c r="AC177" s="146"/>
      <c r="AD177" s="146"/>
      <c r="AE177" s="146"/>
      <c r="AF177" s="146"/>
      <c r="AG177" s="146" t="s">
        <v>214</v>
      </c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outlineLevel="2" x14ac:dyDescent="0.2">
      <c r="A178" s="153"/>
      <c r="B178" s="154"/>
      <c r="C178" s="247" t="s">
        <v>618</v>
      </c>
      <c r="D178" s="248"/>
      <c r="E178" s="248"/>
      <c r="F178" s="248"/>
      <c r="G178" s="248"/>
      <c r="H178" s="156"/>
      <c r="I178" s="156"/>
      <c r="J178" s="156"/>
      <c r="K178" s="156"/>
      <c r="L178" s="156"/>
      <c r="M178" s="156"/>
      <c r="N178" s="155"/>
      <c r="O178" s="155"/>
      <c r="P178" s="155"/>
      <c r="Q178" s="155"/>
      <c r="R178" s="156"/>
      <c r="S178" s="156"/>
      <c r="T178" s="156"/>
      <c r="U178" s="156"/>
      <c r="V178" s="156"/>
      <c r="W178" s="156"/>
      <c r="X178" s="156"/>
      <c r="Y178" s="156"/>
      <c r="Z178" s="146"/>
      <c r="AA178" s="146"/>
      <c r="AB178" s="146"/>
      <c r="AC178" s="146"/>
      <c r="AD178" s="146"/>
      <c r="AE178" s="146"/>
      <c r="AF178" s="146"/>
      <c r="AG178" s="146" t="s">
        <v>221</v>
      </c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2" x14ac:dyDescent="0.2">
      <c r="A179" s="153"/>
      <c r="B179" s="154"/>
      <c r="C179" s="180" t="s">
        <v>563</v>
      </c>
      <c r="D179" s="157"/>
      <c r="E179" s="158">
        <v>28.2</v>
      </c>
      <c r="F179" s="156"/>
      <c r="G179" s="156"/>
      <c r="H179" s="156"/>
      <c r="I179" s="156"/>
      <c r="J179" s="156"/>
      <c r="K179" s="156"/>
      <c r="L179" s="156"/>
      <c r="M179" s="156"/>
      <c r="N179" s="155"/>
      <c r="O179" s="155"/>
      <c r="P179" s="155"/>
      <c r="Q179" s="155"/>
      <c r="R179" s="156"/>
      <c r="S179" s="156"/>
      <c r="T179" s="156"/>
      <c r="U179" s="156"/>
      <c r="V179" s="156"/>
      <c r="W179" s="156"/>
      <c r="X179" s="156"/>
      <c r="Y179" s="156"/>
      <c r="Z179" s="146"/>
      <c r="AA179" s="146"/>
      <c r="AB179" s="146"/>
      <c r="AC179" s="146"/>
      <c r="AD179" s="146"/>
      <c r="AE179" s="146"/>
      <c r="AF179" s="146"/>
      <c r="AG179" s="146" t="s">
        <v>215</v>
      </c>
      <c r="AH179" s="146">
        <v>5</v>
      </c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outlineLevel="3" x14ac:dyDescent="0.2">
      <c r="A180" s="153"/>
      <c r="B180" s="154"/>
      <c r="C180" s="180" t="s">
        <v>566</v>
      </c>
      <c r="D180" s="157"/>
      <c r="E180" s="158">
        <v>77.099999999999994</v>
      </c>
      <c r="F180" s="156"/>
      <c r="G180" s="156"/>
      <c r="H180" s="156"/>
      <c r="I180" s="156"/>
      <c r="J180" s="156"/>
      <c r="K180" s="156"/>
      <c r="L180" s="156"/>
      <c r="M180" s="156"/>
      <c r="N180" s="155"/>
      <c r="O180" s="155"/>
      <c r="P180" s="155"/>
      <c r="Q180" s="155"/>
      <c r="R180" s="156"/>
      <c r="S180" s="156"/>
      <c r="T180" s="156"/>
      <c r="U180" s="156"/>
      <c r="V180" s="156"/>
      <c r="W180" s="156"/>
      <c r="X180" s="156"/>
      <c r="Y180" s="156"/>
      <c r="Z180" s="146"/>
      <c r="AA180" s="146"/>
      <c r="AB180" s="146"/>
      <c r="AC180" s="146"/>
      <c r="AD180" s="146"/>
      <c r="AE180" s="146"/>
      <c r="AF180" s="146"/>
      <c r="AG180" s="146" t="s">
        <v>215</v>
      </c>
      <c r="AH180" s="146">
        <v>5</v>
      </c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ht="22.5" outlineLevel="1" x14ac:dyDescent="0.2">
      <c r="A181" s="170">
        <v>59</v>
      </c>
      <c r="B181" s="171" t="s">
        <v>704</v>
      </c>
      <c r="C181" s="179" t="s">
        <v>705</v>
      </c>
      <c r="D181" s="172" t="s">
        <v>252</v>
      </c>
      <c r="E181" s="173">
        <v>13.1</v>
      </c>
      <c r="F181" s="174"/>
      <c r="G181" s="175">
        <f>ROUND(E181*F181,2)</f>
        <v>0</v>
      </c>
      <c r="H181" s="174"/>
      <c r="I181" s="175">
        <f>ROUND(E181*H181,2)</f>
        <v>0</v>
      </c>
      <c r="J181" s="174"/>
      <c r="K181" s="175">
        <f>ROUND(E181*J181,2)</f>
        <v>0</v>
      </c>
      <c r="L181" s="175">
        <v>21</v>
      </c>
      <c r="M181" s="175">
        <f>G181*(1+L181/100)</f>
        <v>0</v>
      </c>
      <c r="N181" s="173">
        <v>0</v>
      </c>
      <c r="O181" s="173">
        <f>ROUND(E181*N181,2)</f>
        <v>0</v>
      </c>
      <c r="P181" s="173">
        <v>0</v>
      </c>
      <c r="Q181" s="173">
        <f>ROUND(E181*P181,2)</f>
        <v>0</v>
      </c>
      <c r="R181" s="175" t="s">
        <v>239</v>
      </c>
      <c r="S181" s="175" t="s">
        <v>210</v>
      </c>
      <c r="T181" s="176" t="s">
        <v>211</v>
      </c>
      <c r="U181" s="156">
        <v>4.1000000000000002E-2</v>
      </c>
      <c r="V181" s="156">
        <f>ROUND(E181*U181,2)</f>
        <v>0.54</v>
      </c>
      <c r="W181" s="156"/>
      <c r="X181" s="156" t="s">
        <v>212</v>
      </c>
      <c r="Y181" s="156" t="s">
        <v>213</v>
      </c>
      <c r="Z181" s="146"/>
      <c r="AA181" s="146"/>
      <c r="AB181" s="146"/>
      <c r="AC181" s="146"/>
      <c r="AD181" s="146"/>
      <c r="AE181" s="146"/>
      <c r="AF181" s="146"/>
      <c r="AG181" s="146" t="s">
        <v>214</v>
      </c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outlineLevel="2" x14ac:dyDescent="0.2">
      <c r="A182" s="153"/>
      <c r="B182" s="154"/>
      <c r="C182" s="247" t="s">
        <v>618</v>
      </c>
      <c r="D182" s="248"/>
      <c r="E182" s="248"/>
      <c r="F182" s="248"/>
      <c r="G182" s="248"/>
      <c r="H182" s="156"/>
      <c r="I182" s="156"/>
      <c r="J182" s="156"/>
      <c r="K182" s="156"/>
      <c r="L182" s="156"/>
      <c r="M182" s="156"/>
      <c r="N182" s="155"/>
      <c r="O182" s="155"/>
      <c r="P182" s="155"/>
      <c r="Q182" s="155"/>
      <c r="R182" s="156"/>
      <c r="S182" s="156"/>
      <c r="T182" s="156"/>
      <c r="U182" s="156"/>
      <c r="V182" s="156"/>
      <c r="W182" s="156"/>
      <c r="X182" s="156"/>
      <c r="Y182" s="156"/>
      <c r="Z182" s="146"/>
      <c r="AA182" s="146"/>
      <c r="AB182" s="146"/>
      <c r="AC182" s="146"/>
      <c r="AD182" s="146"/>
      <c r="AE182" s="146"/>
      <c r="AF182" s="146"/>
      <c r="AG182" s="146" t="s">
        <v>221</v>
      </c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outlineLevel="2" x14ac:dyDescent="0.2">
      <c r="A183" s="153"/>
      <c r="B183" s="154"/>
      <c r="C183" s="180" t="s">
        <v>569</v>
      </c>
      <c r="D183" s="157"/>
      <c r="E183" s="158">
        <v>13.1</v>
      </c>
      <c r="F183" s="156"/>
      <c r="G183" s="156"/>
      <c r="H183" s="156"/>
      <c r="I183" s="156"/>
      <c r="J183" s="156"/>
      <c r="K183" s="156"/>
      <c r="L183" s="156"/>
      <c r="M183" s="156"/>
      <c r="N183" s="155"/>
      <c r="O183" s="155"/>
      <c r="P183" s="155"/>
      <c r="Q183" s="155"/>
      <c r="R183" s="156"/>
      <c r="S183" s="156"/>
      <c r="T183" s="156"/>
      <c r="U183" s="156"/>
      <c r="V183" s="156"/>
      <c r="W183" s="156"/>
      <c r="X183" s="156"/>
      <c r="Y183" s="156"/>
      <c r="Z183" s="146"/>
      <c r="AA183" s="146"/>
      <c r="AB183" s="146"/>
      <c r="AC183" s="146"/>
      <c r="AD183" s="146"/>
      <c r="AE183" s="146"/>
      <c r="AF183" s="146"/>
      <c r="AG183" s="146" t="s">
        <v>215</v>
      </c>
      <c r="AH183" s="146">
        <v>5</v>
      </c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outlineLevel="1" x14ac:dyDescent="0.2">
      <c r="A184" s="170">
        <v>60</v>
      </c>
      <c r="B184" s="171" t="s">
        <v>258</v>
      </c>
      <c r="C184" s="179" t="s">
        <v>706</v>
      </c>
      <c r="D184" s="172" t="s">
        <v>260</v>
      </c>
      <c r="E184" s="173">
        <v>1</v>
      </c>
      <c r="F184" s="174"/>
      <c r="G184" s="175">
        <f>ROUND(E184*F184,2)</f>
        <v>0</v>
      </c>
      <c r="H184" s="174"/>
      <c r="I184" s="175">
        <f>ROUND(E184*H184,2)</f>
        <v>0</v>
      </c>
      <c r="J184" s="174"/>
      <c r="K184" s="175">
        <f>ROUND(E184*J184,2)</f>
        <v>0</v>
      </c>
      <c r="L184" s="175">
        <v>21</v>
      </c>
      <c r="M184" s="175">
        <f>G184*(1+L184/100)</f>
        <v>0</v>
      </c>
      <c r="N184" s="173">
        <v>5.0000000000000001E-4</v>
      </c>
      <c r="O184" s="173">
        <f>ROUND(E184*N184,2)</f>
        <v>0</v>
      </c>
      <c r="P184" s="173">
        <v>0</v>
      </c>
      <c r="Q184" s="173">
        <f>ROUND(E184*P184,2)</f>
        <v>0</v>
      </c>
      <c r="R184" s="175"/>
      <c r="S184" s="175" t="s">
        <v>242</v>
      </c>
      <c r="T184" s="176" t="s">
        <v>243</v>
      </c>
      <c r="U184" s="156">
        <v>0</v>
      </c>
      <c r="V184" s="156">
        <f>ROUND(E184*U184,2)</f>
        <v>0</v>
      </c>
      <c r="W184" s="156"/>
      <c r="X184" s="156" t="s">
        <v>493</v>
      </c>
      <c r="Y184" s="156" t="s">
        <v>213</v>
      </c>
      <c r="Z184" s="146"/>
      <c r="AA184" s="146"/>
      <c r="AB184" s="146"/>
      <c r="AC184" s="146"/>
      <c r="AD184" s="146"/>
      <c r="AE184" s="146"/>
      <c r="AF184" s="146"/>
      <c r="AG184" s="146" t="s">
        <v>494</v>
      </c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outlineLevel="2" x14ac:dyDescent="0.2">
      <c r="A185" s="153"/>
      <c r="B185" s="154"/>
      <c r="C185" s="247" t="s">
        <v>707</v>
      </c>
      <c r="D185" s="248"/>
      <c r="E185" s="248"/>
      <c r="F185" s="248"/>
      <c r="G185" s="248"/>
      <c r="H185" s="156"/>
      <c r="I185" s="156"/>
      <c r="J185" s="156"/>
      <c r="K185" s="156"/>
      <c r="L185" s="156"/>
      <c r="M185" s="156"/>
      <c r="N185" s="155"/>
      <c r="O185" s="155"/>
      <c r="P185" s="155"/>
      <c r="Q185" s="155"/>
      <c r="R185" s="156"/>
      <c r="S185" s="156"/>
      <c r="T185" s="156"/>
      <c r="U185" s="156"/>
      <c r="V185" s="156"/>
      <c r="W185" s="156"/>
      <c r="X185" s="156"/>
      <c r="Y185" s="156"/>
      <c r="Z185" s="146"/>
      <c r="AA185" s="146"/>
      <c r="AB185" s="146"/>
      <c r="AC185" s="146"/>
      <c r="AD185" s="146"/>
      <c r="AE185" s="146"/>
      <c r="AF185" s="146"/>
      <c r="AG185" s="146" t="s">
        <v>221</v>
      </c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outlineLevel="2" x14ac:dyDescent="0.2">
      <c r="A186" s="153"/>
      <c r="B186" s="154"/>
      <c r="C186" s="180" t="s">
        <v>84</v>
      </c>
      <c r="D186" s="157"/>
      <c r="E186" s="158">
        <v>1</v>
      </c>
      <c r="F186" s="156"/>
      <c r="G186" s="156"/>
      <c r="H186" s="156"/>
      <c r="I186" s="156"/>
      <c r="J186" s="156"/>
      <c r="K186" s="156"/>
      <c r="L186" s="156"/>
      <c r="M186" s="156"/>
      <c r="N186" s="155"/>
      <c r="O186" s="155"/>
      <c r="P186" s="155"/>
      <c r="Q186" s="155"/>
      <c r="R186" s="156"/>
      <c r="S186" s="156"/>
      <c r="T186" s="156"/>
      <c r="U186" s="156"/>
      <c r="V186" s="156"/>
      <c r="W186" s="156"/>
      <c r="X186" s="156"/>
      <c r="Y186" s="156"/>
      <c r="Z186" s="146"/>
      <c r="AA186" s="146"/>
      <c r="AB186" s="146"/>
      <c r="AC186" s="146"/>
      <c r="AD186" s="146"/>
      <c r="AE186" s="146"/>
      <c r="AF186" s="146"/>
      <c r="AG186" s="146" t="s">
        <v>215</v>
      </c>
      <c r="AH186" s="146">
        <v>0</v>
      </c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outlineLevel="1" x14ac:dyDescent="0.2">
      <c r="A187" s="185">
        <v>61</v>
      </c>
      <c r="B187" s="186" t="s">
        <v>708</v>
      </c>
      <c r="C187" s="192" t="s">
        <v>709</v>
      </c>
      <c r="D187" s="187" t="s">
        <v>218</v>
      </c>
      <c r="E187" s="188">
        <v>1.2988200000000001</v>
      </c>
      <c r="F187" s="189"/>
      <c r="G187" s="190">
        <f>ROUND(E187*F187,2)</f>
        <v>0</v>
      </c>
      <c r="H187" s="189"/>
      <c r="I187" s="190">
        <f>ROUND(E187*H187,2)</f>
        <v>0</v>
      </c>
      <c r="J187" s="189"/>
      <c r="K187" s="190">
        <f>ROUND(E187*J187,2)</f>
        <v>0</v>
      </c>
      <c r="L187" s="190">
        <v>21</v>
      </c>
      <c r="M187" s="190">
        <f>G187*(1+L187/100)</f>
        <v>0</v>
      </c>
      <c r="N187" s="188">
        <v>0</v>
      </c>
      <c r="O187" s="188">
        <f>ROUND(E187*N187,2)</f>
        <v>0</v>
      </c>
      <c r="P187" s="188">
        <v>0</v>
      </c>
      <c r="Q187" s="188">
        <f>ROUND(E187*P187,2)</f>
        <v>0</v>
      </c>
      <c r="R187" s="190" t="s">
        <v>239</v>
      </c>
      <c r="S187" s="190" t="s">
        <v>210</v>
      </c>
      <c r="T187" s="191" t="s">
        <v>211</v>
      </c>
      <c r="U187" s="156">
        <v>3.5630000000000002</v>
      </c>
      <c r="V187" s="156">
        <f>ROUND(E187*U187,2)</f>
        <v>4.63</v>
      </c>
      <c r="W187" s="156"/>
      <c r="X187" s="156" t="s">
        <v>484</v>
      </c>
      <c r="Y187" s="156" t="s">
        <v>213</v>
      </c>
      <c r="Z187" s="146"/>
      <c r="AA187" s="146"/>
      <c r="AB187" s="146"/>
      <c r="AC187" s="146"/>
      <c r="AD187" s="146"/>
      <c r="AE187" s="146"/>
      <c r="AF187" s="146"/>
      <c r="AG187" s="146" t="s">
        <v>485</v>
      </c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ht="22.5" outlineLevel="1" x14ac:dyDescent="0.2">
      <c r="A188" s="185">
        <v>62</v>
      </c>
      <c r="B188" s="186" t="s">
        <v>710</v>
      </c>
      <c r="C188" s="192" t="s">
        <v>711</v>
      </c>
      <c r="D188" s="187" t="s">
        <v>218</v>
      </c>
      <c r="E188" s="188">
        <v>1.2988200000000001</v>
      </c>
      <c r="F188" s="189"/>
      <c r="G188" s="190">
        <f>ROUND(E188*F188,2)</f>
        <v>0</v>
      </c>
      <c r="H188" s="189"/>
      <c r="I188" s="190">
        <f>ROUND(E188*H188,2)</f>
        <v>0</v>
      </c>
      <c r="J188" s="189"/>
      <c r="K188" s="190">
        <f>ROUND(E188*J188,2)</f>
        <v>0</v>
      </c>
      <c r="L188" s="190">
        <v>21</v>
      </c>
      <c r="M188" s="190">
        <f>G188*(1+L188/100)</f>
        <v>0</v>
      </c>
      <c r="N188" s="188">
        <v>0</v>
      </c>
      <c r="O188" s="188">
        <f>ROUND(E188*N188,2)</f>
        <v>0</v>
      </c>
      <c r="P188" s="188">
        <v>0</v>
      </c>
      <c r="Q188" s="188">
        <f>ROUND(E188*P188,2)</f>
        <v>0</v>
      </c>
      <c r="R188" s="190" t="s">
        <v>239</v>
      </c>
      <c r="S188" s="190" t="s">
        <v>210</v>
      </c>
      <c r="T188" s="191" t="s">
        <v>211</v>
      </c>
      <c r="U188" s="156">
        <v>0.81599999999999995</v>
      </c>
      <c r="V188" s="156">
        <f>ROUND(E188*U188,2)</f>
        <v>1.06</v>
      </c>
      <c r="W188" s="156"/>
      <c r="X188" s="156" t="s">
        <v>484</v>
      </c>
      <c r="Y188" s="156" t="s">
        <v>213</v>
      </c>
      <c r="Z188" s="146"/>
      <c r="AA188" s="146"/>
      <c r="AB188" s="146"/>
      <c r="AC188" s="146"/>
      <c r="AD188" s="146"/>
      <c r="AE188" s="146"/>
      <c r="AF188" s="146"/>
      <c r="AG188" s="146" t="s">
        <v>485</v>
      </c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x14ac:dyDescent="0.2">
      <c r="A189" s="163" t="s">
        <v>204</v>
      </c>
      <c r="B189" s="164" t="s">
        <v>138</v>
      </c>
      <c r="C189" s="178" t="s">
        <v>139</v>
      </c>
      <c r="D189" s="165"/>
      <c r="E189" s="166"/>
      <c r="F189" s="167"/>
      <c r="G189" s="167">
        <f>SUMIF(AG190:AG275,"&lt;&gt;NOR",G190:G275)</f>
        <v>0</v>
      </c>
      <c r="H189" s="167"/>
      <c r="I189" s="167">
        <f>SUM(I190:I275)</f>
        <v>0</v>
      </c>
      <c r="J189" s="167"/>
      <c r="K189" s="167">
        <f>SUM(K190:K275)</f>
        <v>0</v>
      </c>
      <c r="L189" s="167"/>
      <c r="M189" s="167">
        <f>SUM(M190:M275)</f>
        <v>0</v>
      </c>
      <c r="N189" s="166"/>
      <c r="O189" s="166">
        <f>SUM(O190:O275)</f>
        <v>0.05</v>
      </c>
      <c r="P189" s="166"/>
      <c r="Q189" s="166">
        <f>SUM(Q190:Q275)</f>
        <v>0</v>
      </c>
      <c r="R189" s="167"/>
      <c r="S189" s="167"/>
      <c r="T189" s="168"/>
      <c r="U189" s="162"/>
      <c r="V189" s="162">
        <f>SUM(V190:V275)</f>
        <v>31.05</v>
      </c>
      <c r="W189" s="162"/>
      <c r="X189" s="162"/>
      <c r="Y189" s="162"/>
      <c r="AG189" t="s">
        <v>205</v>
      </c>
    </row>
    <row r="190" spans="1:60" outlineLevel="1" x14ac:dyDescent="0.2">
      <c r="A190" s="170">
        <v>63</v>
      </c>
      <c r="B190" s="171" t="s">
        <v>712</v>
      </c>
      <c r="C190" s="179" t="s">
        <v>713</v>
      </c>
      <c r="D190" s="172" t="s">
        <v>238</v>
      </c>
      <c r="E190" s="173">
        <v>1</v>
      </c>
      <c r="F190" s="174"/>
      <c r="G190" s="175">
        <f>ROUND(E190*F190,2)</f>
        <v>0</v>
      </c>
      <c r="H190" s="174"/>
      <c r="I190" s="175">
        <f>ROUND(E190*H190,2)</f>
        <v>0</v>
      </c>
      <c r="J190" s="174"/>
      <c r="K190" s="175">
        <f>ROUND(E190*J190,2)</f>
        <v>0</v>
      </c>
      <c r="L190" s="175">
        <v>21</v>
      </c>
      <c r="M190" s="175">
        <f>G190*(1+L190/100)</f>
        <v>0</v>
      </c>
      <c r="N190" s="173">
        <v>1.3780000000000001E-2</v>
      </c>
      <c r="O190" s="173">
        <f>ROUND(E190*N190,2)</f>
        <v>0.01</v>
      </c>
      <c r="P190" s="173">
        <v>0</v>
      </c>
      <c r="Q190" s="173">
        <f>ROUND(E190*P190,2)</f>
        <v>0</v>
      </c>
      <c r="R190" s="175" t="s">
        <v>239</v>
      </c>
      <c r="S190" s="175" t="s">
        <v>210</v>
      </c>
      <c r="T190" s="176" t="s">
        <v>211</v>
      </c>
      <c r="U190" s="156">
        <v>0.30199999999999999</v>
      </c>
      <c r="V190" s="156">
        <f>ROUND(E190*U190,2)</f>
        <v>0.3</v>
      </c>
      <c r="W190" s="156"/>
      <c r="X190" s="156" t="s">
        <v>212</v>
      </c>
      <c r="Y190" s="156" t="s">
        <v>213</v>
      </c>
      <c r="Z190" s="146"/>
      <c r="AA190" s="146"/>
      <c r="AB190" s="146"/>
      <c r="AC190" s="146"/>
      <c r="AD190" s="146"/>
      <c r="AE190" s="146"/>
      <c r="AF190" s="146"/>
      <c r="AG190" s="146" t="s">
        <v>214</v>
      </c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outlineLevel="2" x14ac:dyDescent="0.2">
      <c r="A191" s="153"/>
      <c r="B191" s="154"/>
      <c r="C191" s="180" t="s">
        <v>84</v>
      </c>
      <c r="D191" s="157"/>
      <c r="E191" s="158">
        <v>1</v>
      </c>
      <c r="F191" s="156"/>
      <c r="G191" s="156"/>
      <c r="H191" s="156"/>
      <c r="I191" s="156"/>
      <c r="J191" s="156"/>
      <c r="K191" s="156"/>
      <c r="L191" s="156"/>
      <c r="M191" s="156"/>
      <c r="N191" s="155"/>
      <c r="O191" s="155"/>
      <c r="P191" s="155"/>
      <c r="Q191" s="155"/>
      <c r="R191" s="156"/>
      <c r="S191" s="156"/>
      <c r="T191" s="156"/>
      <c r="U191" s="156"/>
      <c r="V191" s="156"/>
      <c r="W191" s="156"/>
      <c r="X191" s="156"/>
      <c r="Y191" s="156"/>
      <c r="Z191" s="146"/>
      <c r="AA191" s="146"/>
      <c r="AB191" s="146"/>
      <c r="AC191" s="146"/>
      <c r="AD191" s="146"/>
      <c r="AE191" s="146"/>
      <c r="AF191" s="146"/>
      <c r="AG191" s="146" t="s">
        <v>215</v>
      </c>
      <c r="AH191" s="146">
        <v>0</v>
      </c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outlineLevel="1" x14ac:dyDescent="0.2">
      <c r="A192" s="170">
        <v>64</v>
      </c>
      <c r="B192" s="171" t="s">
        <v>714</v>
      </c>
      <c r="C192" s="179" t="s">
        <v>715</v>
      </c>
      <c r="D192" s="172" t="s">
        <v>260</v>
      </c>
      <c r="E192" s="173">
        <v>1</v>
      </c>
      <c r="F192" s="174"/>
      <c r="G192" s="175">
        <f>ROUND(E192*F192,2)</f>
        <v>0</v>
      </c>
      <c r="H192" s="174"/>
      <c r="I192" s="175">
        <f>ROUND(E192*H192,2)</f>
        <v>0</v>
      </c>
      <c r="J192" s="174"/>
      <c r="K192" s="175">
        <f>ROUND(E192*J192,2)</f>
        <v>0</v>
      </c>
      <c r="L192" s="175">
        <v>21</v>
      </c>
      <c r="M192" s="175">
        <f>G192*(1+L192/100)</f>
        <v>0</v>
      </c>
      <c r="N192" s="173">
        <v>3.4199999999999999E-3</v>
      </c>
      <c r="O192" s="173">
        <f>ROUND(E192*N192,2)</f>
        <v>0</v>
      </c>
      <c r="P192" s="173">
        <v>0</v>
      </c>
      <c r="Q192" s="173">
        <f>ROUND(E192*P192,2)</f>
        <v>0</v>
      </c>
      <c r="R192" s="175" t="s">
        <v>239</v>
      </c>
      <c r="S192" s="175" t="s">
        <v>210</v>
      </c>
      <c r="T192" s="176" t="s">
        <v>211</v>
      </c>
      <c r="U192" s="156">
        <v>0.59299999999999997</v>
      </c>
      <c r="V192" s="156">
        <f>ROUND(E192*U192,2)</f>
        <v>0.59</v>
      </c>
      <c r="W192" s="156"/>
      <c r="X192" s="156" t="s">
        <v>212</v>
      </c>
      <c r="Y192" s="156" t="s">
        <v>213</v>
      </c>
      <c r="Z192" s="146"/>
      <c r="AA192" s="146"/>
      <c r="AB192" s="146"/>
      <c r="AC192" s="146"/>
      <c r="AD192" s="146"/>
      <c r="AE192" s="146"/>
      <c r="AF192" s="146"/>
      <c r="AG192" s="146" t="s">
        <v>214</v>
      </c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outlineLevel="2" x14ac:dyDescent="0.2">
      <c r="A193" s="153"/>
      <c r="B193" s="154"/>
      <c r="C193" s="180" t="s">
        <v>716</v>
      </c>
      <c r="D193" s="157"/>
      <c r="E193" s="158">
        <v>1</v>
      </c>
      <c r="F193" s="156"/>
      <c r="G193" s="156"/>
      <c r="H193" s="156"/>
      <c r="I193" s="156"/>
      <c r="J193" s="156"/>
      <c r="K193" s="156"/>
      <c r="L193" s="156"/>
      <c r="M193" s="156"/>
      <c r="N193" s="155"/>
      <c r="O193" s="155"/>
      <c r="P193" s="155"/>
      <c r="Q193" s="155"/>
      <c r="R193" s="156"/>
      <c r="S193" s="156"/>
      <c r="T193" s="156"/>
      <c r="U193" s="156"/>
      <c r="V193" s="156"/>
      <c r="W193" s="156"/>
      <c r="X193" s="156"/>
      <c r="Y193" s="156"/>
      <c r="Z193" s="146"/>
      <c r="AA193" s="146"/>
      <c r="AB193" s="146"/>
      <c r="AC193" s="146"/>
      <c r="AD193" s="146"/>
      <c r="AE193" s="146"/>
      <c r="AF193" s="146"/>
      <c r="AG193" s="146" t="s">
        <v>215</v>
      </c>
      <c r="AH193" s="146">
        <v>5</v>
      </c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outlineLevel="1" x14ac:dyDescent="0.2">
      <c r="A194" s="170">
        <v>65</v>
      </c>
      <c r="B194" s="171" t="s">
        <v>717</v>
      </c>
      <c r="C194" s="179" t="s">
        <v>718</v>
      </c>
      <c r="D194" s="172" t="s">
        <v>260</v>
      </c>
      <c r="E194" s="173">
        <v>1</v>
      </c>
      <c r="F194" s="174"/>
      <c r="G194" s="175">
        <f>ROUND(E194*F194,2)</f>
        <v>0</v>
      </c>
      <c r="H194" s="174"/>
      <c r="I194" s="175">
        <f>ROUND(E194*H194,2)</f>
        <v>0</v>
      </c>
      <c r="J194" s="174"/>
      <c r="K194" s="175">
        <f>ROUND(E194*J194,2)</f>
        <v>0</v>
      </c>
      <c r="L194" s="175">
        <v>21</v>
      </c>
      <c r="M194" s="175">
        <f>G194*(1+L194/100)</f>
        <v>0</v>
      </c>
      <c r="N194" s="173">
        <v>4.1399999999999996E-3</v>
      </c>
      <c r="O194" s="173">
        <f>ROUND(E194*N194,2)</f>
        <v>0</v>
      </c>
      <c r="P194" s="173">
        <v>0</v>
      </c>
      <c r="Q194" s="173">
        <f>ROUND(E194*P194,2)</f>
        <v>0</v>
      </c>
      <c r="R194" s="175" t="s">
        <v>239</v>
      </c>
      <c r="S194" s="175" t="s">
        <v>210</v>
      </c>
      <c r="T194" s="176" t="s">
        <v>211</v>
      </c>
      <c r="U194" s="156">
        <v>0.59299999999999997</v>
      </c>
      <c r="V194" s="156">
        <f>ROUND(E194*U194,2)</f>
        <v>0.59</v>
      </c>
      <c r="W194" s="156"/>
      <c r="X194" s="156" t="s">
        <v>212</v>
      </c>
      <c r="Y194" s="156" t="s">
        <v>213</v>
      </c>
      <c r="Z194" s="146"/>
      <c r="AA194" s="146"/>
      <c r="AB194" s="146"/>
      <c r="AC194" s="146"/>
      <c r="AD194" s="146"/>
      <c r="AE194" s="146"/>
      <c r="AF194" s="146"/>
      <c r="AG194" s="146" t="s">
        <v>214</v>
      </c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outlineLevel="2" x14ac:dyDescent="0.2">
      <c r="A195" s="153"/>
      <c r="B195" s="154"/>
      <c r="C195" s="180" t="s">
        <v>84</v>
      </c>
      <c r="D195" s="157"/>
      <c r="E195" s="158">
        <v>1</v>
      </c>
      <c r="F195" s="156"/>
      <c r="G195" s="156"/>
      <c r="H195" s="156"/>
      <c r="I195" s="156"/>
      <c r="J195" s="156"/>
      <c r="K195" s="156"/>
      <c r="L195" s="156"/>
      <c r="M195" s="156"/>
      <c r="N195" s="155"/>
      <c r="O195" s="155"/>
      <c r="P195" s="155"/>
      <c r="Q195" s="155"/>
      <c r="R195" s="156"/>
      <c r="S195" s="156"/>
      <c r="T195" s="156"/>
      <c r="U195" s="156"/>
      <c r="V195" s="156"/>
      <c r="W195" s="156"/>
      <c r="X195" s="156"/>
      <c r="Y195" s="156"/>
      <c r="Z195" s="146"/>
      <c r="AA195" s="146"/>
      <c r="AB195" s="146"/>
      <c r="AC195" s="146"/>
      <c r="AD195" s="146"/>
      <c r="AE195" s="146"/>
      <c r="AF195" s="146"/>
      <c r="AG195" s="146" t="s">
        <v>215</v>
      </c>
      <c r="AH195" s="146">
        <v>0</v>
      </c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outlineLevel="1" x14ac:dyDescent="0.2">
      <c r="A196" s="170">
        <v>66</v>
      </c>
      <c r="B196" s="171" t="s">
        <v>719</v>
      </c>
      <c r="C196" s="179" t="s">
        <v>720</v>
      </c>
      <c r="D196" s="172" t="s">
        <v>260</v>
      </c>
      <c r="E196" s="173">
        <v>1</v>
      </c>
      <c r="F196" s="174"/>
      <c r="G196" s="175">
        <f>ROUND(E196*F196,2)</f>
        <v>0</v>
      </c>
      <c r="H196" s="174"/>
      <c r="I196" s="175">
        <f>ROUND(E196*H196,2)</f>
        <v>0</v>
      </c>
      <c r="J196" s="174"/>
      <c r="K196" s="175">
        <f>ROUND(E196*J196,2)</f>
        <v>0</v>
      </c>
      <c r="L196" s="175">
        <v>21</v>
      </c>
      <c r="M196" s="175">
        <f>G196*(1+L196/100)</f>
        <v>0</v>
      </c>
      <c r="N196" s="173">
        <v>6.62E-3</v>
      </c>
      <c r="O196" s="173">
        <f>ROUND(E196*N196,2)</f>
        <v>0.01</v>
      </c>
      <c r="P196" s="173">
        <v>0</v>
      </c>
      <c r="Q196" s="173">
        <f>ROUND(E196*P196,2)</f>
        <v>0</v>
      </c>
      <c r="R196" s="175" t="s">
        <v>239</v>
      </c>
      <c r="S196" s="175" t="s">
        <v>210</v>
      </c>
      <c r="T196" s="176" t="s">
        <v>211</v>
      </c>
      <c r="U196" s="156">
        <v>0.78</v>
      </c>
      <c r="V196" s="156">
        <f>ROUND(E196*U196,2)</f>
        <v>0.78</v>
      </c>
      <c r="W196" s="156"/>
      <c r="X196" s="156" t="s">
        <v>212</v>
      </c>
      <c r="Y196" s="156" t="s">
        <v>213</v>
      </c>
      <c r="Z196" s="146"/>
      <c r="AA196" s="146"/>
      <c r="AB196" s="146"/>
      <c r="AC196" s="146"/>
      <c r="AD196" s="146"/>
      <c r="AE196" s="146"/>
      <c r="AF196" s="146"/>
      <c r="AG196" s="146" t="s">
        <v>214</v>
      </c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outlineLevel="2" x14ac:dyDescent="0.2">
      <c r="A197" s="153"/>
      <c r="B197" s="154"/>
      <c r="C197" s="180" t="s">
        <v>721</v>
      </c>
      <c r="D197" s="157"/>
      <c r="E197" s="158">
        <v>1</v>
      </c>
      <c r="F197" s="156"/>
      <c r="G197" s="156"/>
      <c r="H197" s="156"/>
      <c r="I197" s="156"/>
      <c r="J197" s="156"/>
      <c r="K197" s="156"/>
      <c r="L197" s="156"/>
      <c r="M197" s="156"/>
      <c r="N197" s="155"/>
      <c r="O197" s="155"/>
      <c r="P197" s="155"/>
      <c r="Q197" s="155"/>
      <c r="R197" s="156"/>
      <c r="S197" s="156"/>
      <c r="T197" s="156"/>
      <c r="U197" s="156"/>
      <c r="V197" s="156"/>
      <c r="W197" s="156"/>
      <c r="X197" s="156"/>
      <c r="Y197" s="156"/>
      <c r="Z197" s="146"/>
      <c r="AA197" s="146"/>
      <c r="AB197" s="146"/>
      <c r="AC197" s="146"/>
      <c r="AD197" s="146"/>
      <c r="AE197" s="146"/>
      <c r="AF197" s="146"/>
      <c r="AG197" s="146" t="s">
        <v>215</v>
      </c>
      <c r="AH197" s="146">
        <v>5</v>
      </c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outlineLevel="1" x14ac:dyDescent="0.2">
      <c r="A198" s="170">
        <v>67</v>
      </c>
      <c r="B198" s="171" t="s">
        <v>722</v>
      </c>
      <c r="C198" s="179" t="s">
        <v>723</v>
      </c>
      <c r="D198" s="172" t="s">
        <v>238</v>
      </c>
      <c r="E198" s="173">
        <v>12</v>
      </c>
      <c r="F198" s="174"/>
      <c r="G198" s="175">
        <f>ROUND(E198*F198,2)</f>
        <v>0</v>
      </c>
      <c r="H198" s="174"/>
      <c r="I198" s="175">
        <f>ROUND(E198*H198,2)</f>
        <v>0</v>
      </c>
      <c r="J198" s="174"/>
      <c r="K198" s="175">
        <f>ROUND(E198*J198,2)</f>
        <v>0</v>
      </c>
      <c r="L198" s="175">
        <v>21</v>
      </c>
      <c r="M198" s="175">
        <f>G198*(1+L198/100)</f>
        <v>0</v>
      </c>
      <c r="N198" s="173">
        <v>0</v>
      </c>
      <c r="O198" s="173">
        <f>ROUND(E198*N198,2)</f>
        <v>0</v>
      </c>
      <c r="P198" s="173">
        <v>0</v>
      </c>
      <c r="Q198" s="173">
        <f>ROUND(E198*P198,2)</f>
        <v>0</v>
      </c>
      <c r="R198" s="175" t="s">
        <v>239</v>
      </c>
      <c r="S198" s="175" t="s">
        <v>210</v>
      </c>
      <c r="T198" s="176" t="s">
        <v>211</v>
      </c>
      <c r="U198" s="156">
        <v>6.2E-2</v>
      </c>
      <c r="V198" s="156">
        <f>ROUND(E198*U198,2)</f>
        <v>0.74</v>
      </c>
      <c r="W198" s="156"/>
      <c r="X198" s="156" t="s">
        <v>212</v>
      </c>
      <c r="Y198" s="156" t="s">
        <v>213</v>
      </c>
      <c r="Z198" s="146"/>
      <c r="AA198" s="146"/>
      <c r="AB198" s="146"/>
      <c r="AC198" s="146"/>
      <c r="AD198" s="146"/>
      <c r="AE198" s="146"/>
      <c r="AF198" s="146"/>
      <c r="AG198" s="146" t="s">
        <v>214</v>
      </c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outlineLevel="2" x14ac:dyDescent="0.2">
      <c r="A199" s="153"/>
      <c r="B199" s="154"/>
      <c r="C199" s="180" t="s">
        <v>724</v>
      </c>
      <c r="D199" s="157"/>
      <c r="E199" s="158">
        <v>12</v>
      </c>
      <c r="F199" s="156"/>
      <c r="G199" s="156"/>
      <c r="H199" s="156"/>
      <c r="I199" s="156"/>
      <c r="J199" s="156"/>
      <c r="K199" s="156"/>
      <c r="L199" s="156"/>
      <c r="M199" s="156"/>
      <c r="N199" s="155"/>
      <c r="O199" s="155"/>
      <c r="P199" s="155"/>
      <c r="Q199" s="155"/>
      <c r="R199" s="156"/>
      <c r="S199" s="156"/>
      <c r="T199" s="156"/>
      <c r="U199" s="156"/>
      <c r="V199" s="156"/>
      <c r="W199" s="156"/>
      <c r="X199" s="156"/>
      <c r="Y199" s="156"/>
      <c r="Z199" s="146"/>
      <c r="AA199" s="146"/>
      <c r="AB199" s="146"/>
      <c r="AC199" s="146"/>
      <c r="AD199" s="146"/>
      <c r="AE199" s="146"/>
      <c r="AF199" s="146"/>
      <c r="AG199" s="146" t="s">
        <v>215</v>
      </c>
      <c r="AH199" s="146">
        <v>0</v>
      </c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outlineLevel="1" x14ac:dyDescent="0.2">
      <c r="A200" s="170">
        <v>68</v>
      </c>
      <c r="B200" s="171" t="s">
        <v>725</v>
      </c>
      <c r="C200" s="179" t="s">
        <v>726</v>
      </c>
      <c r="D200" s="172" t="s">
        <v>238</v>
      </c>
      <c r="E200" s="173">
        <v>12</v>
      </c>
      <c r="F200" s="174"/>
      <c r="G200" s="175">
        <f>ROUND(E200*F200,2)</f>
        <v>0</v>
      </c>
      <c r="H200" s="174"/>
      <c r="I200" s="175">
        <f>ROUND(E200*H200,2)</f>
        <v>0</v>
      </c>
      <c r="J200" s="174"/>
      <c r="K200" s="175">
        <f>ROUND(E200*J200,2)</f>
        <v>0</v>
      </c>
      <c r="L200" s="175">
        <v>21</v>
      </c>
      <c r="M200" s="175">
        <f>G200*(1+L200/100)</f>
        <v>0</v>
      </c>
      <c r="N200" s="173">
        <v>1.3999999999999999E-4</v>
      </c>
      <c r="O200" s="173">
        <f>ROUND(E200*N200,2)</f>
        <v>0</v>
      </c>
      <c r="P200" s="173">
        <v>0</v>
      </c>
      <c r="Q200" s="173">
        <f>ROUND(E200*P200,2)</f>
        <v>0</v>
      </c>
      <c r="R200" s="175" t="s">
        <v>239</v>
      </c>
      <c r="S200" s="175" t="s">
        <v>210</v>
      </c>
      <c r="T200" s="176" t="s">
        <v>211</v>
      </c>
      <c r="U200" s="156">
        <v>0.16500000000000001</v>
      </c>
      <c r="V200" s="156">
        <f>ROUND(E200*U200,2)</f>
        <v>1.98</v>
      </c>
      <c r="W200" s="156"/>
      <c r="X200" s="156" t="s">
        <v>212</v>
      </c>
      <c r="Y200" s="156" t="s">
        <v>213</v>
      </c>
      <c r="Z200" s="146"/>
      <c r="AA200" s="146"/>
      <c r="AB200" s="146"/>
      <c r="AC200" s="146"/>
      <c r="AD200" s="146"/>
      <c r="AE200" s="146"/>
      <c r="AF200" s="146"/>
      <c r="AG200" s="146" t="s">
        <v>214</v>
      </c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outlineLevel="2" x14ac:dyDescent="0.2">
      <c r="A201" s="153"/>
      <c r="B201" s="154"/>
      <c r="C201" s="180" t="s">
        <v>727</v>
      </c>
      <c r="D201" s="157"/>
      <c r="E201" s="158">
        <v>12</v>
      </c>
      <c r="F201" s="156"/>
      <c r="G201" s="156"/>
      <c r="H201" s="156"/>
      <c r="I201" s="156"/>
      <c r="J201" s="156"/>
      <c r="K201" s="156"/>
      <c r="L201" s="156"/>
      <c r="M201" s="156"/>
      <c r="N201" s="155"/>
      <c r="O201" s="155"/>
      <c r="P201" s="155"/>
      <c r="Q201" s="155"/>
      <c r="R201" s="156"/>
      <c r="S201" s="156"/>
      <c r="T201" s="156"/>
      <c r="U201" s="156"/>
      <c r="V201" s="156"/>
      <c r="W201" s="156"/>
      <c r="X201" s="156"/>
      <c r="Y201" s="156"/>
      <c r="Z201" s="146"/>
      <c r="AA201" s="146"/>
      <c r="AB201" s="146"/>
      <c r="AC201" s="146"/>
      <c r="AD201" s="146"/>
      <c r="AE201" s="146"/>
      <c r="AF201" s="146"/>
      <c r="AG201" s="146" t="s">
        <v>215</v>
      </c>
      <c r="AH201" s="146">
        <v>5</v>
      </c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outlineLevel="1" x14ac:dyDescent="0.2">
      <c r="A202" s="170">
        <v>69</v>
      </c>
      <c r="B202" s="171" t="s">
        <v>728</v>
      </c>
      <c r="C202" s="179" t="s">
        <v>729</v>
      </c>
      <c r="D202" s="172" t="s">
        <v>238</v>
      </c>
      <c r="E202" s="173">
        <v>1</v>
      </c>
      <c r="F202" s="174"/>
      <c r="G202" s="175">
        <f>ROUND(E202*F202,2)</f>
        <v>0</v>
      </c>
      <c r="H202" s="174"/>
      <c r="I202" s="175">
        <f>ROUND(E202*H202,2)</f>
        <v>0</v>
      </c>
      <c r="J202" s="174"/>
      <c r="K202" s="175">
        <f>ROUND(E202*J202,2)</f>
        <v>0</v>
      </c>
      <c r="L202" s="175">
        <v>21</v>
      </c>
      <c r="M202" s="175">
        <f>G202*(1+L202/100)</f>
        <v>0</v>
      </c>
      <c r="N202" s="173">
        <v>2.0000000000000001E-4</v>
      </c>
      <c r="O202" s="173">
        <f>ROUND(E202*N202,2)</f>
        <v>0</v>
      </c>
      <c r="P202" s="173">
        <v>0</v>
      </c>
      <c r="Q202" s="173">
        <f>ROUND(E202*P202,2)</f>
        <v>0</v>
      </c>
      <c r="R202" s="175" t="s">
        <v>239</v>
      </c>
      <c r="S202" s="175" t="s">
        <v>210</v>
      </c>
      <c r="T202" s="176" t="s">
        <v>211</v>
      </c>
      <c r="U202" s="156">
        <v>0.20699999999999999</v>
      </c>
      <c r="V202" s="156">
        <f>ROUND(E202*U202,2)</f>
        <v>0.21</v>
      </c>
      <c r="W202" s="156"/>
      <c r="X202" s="156" t="s">
        <v>212</v>
      </c>
      <c r="Y202" s="156" t="s">
        <v>213</v>
      </c>
      <c r="Z202" s="146"/>
      <c r="AA202" s="146"/>
      <c r="AB202" s="146"/>
      <c r="AC202" s="146"/>
      <c r="AD202" s="146"/>
      <c r="AE202" s="146"/>
      <c r="AF202" s="146"/>
      <c r="AG202" s="146" t="s">
        <v>214</v>
      </c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outlineLevel="2" x14ac:dyDescent="0.2">
      <c r="A203" s="153"/>
      <c r="B203" s="154"/>
      <c r="C203" s="180" t="s">
        <v>84</v>
      </c>
      <c r="D203" s="157"/>
      <c r="E203" s="158">
        <v>1</v>
      </c>
      <c r="F203" s="156"/>
      <c r="G203" s="156"/>
      <c r="H203" s="156"/>
      <c r="I203" s="156"/>
      <c r="J203" s="156"/>
      <c r="K203" s="156"/>
      <c r="L203" s="156"/>
      <c r="M203" s="156"/>
      <c r="N203" s="155"/>
      <c r="O203" s="155"/>
      <c r="P203" s="155"/>
      <c r="Q203" s="155"/>
      <c r="R203" s="156"/>
      <c r="S203" s="156"/>
      <c r="T203" s="156"/>
      <c r="U203" s="156"/>
      <c r="V203" s="156"/>
      <c r="W203" s="156"/>
      <c r="X203" s="156"/>
      <c r="Y203" s="156"/>
      <c r="Z203" s="146"/>
      <c r="AA203" s="146"/>
      <c r="AB203" s="146"/>
      <c r="AC203" s="146"/>
      <c r="AD203" s="146"/>
      <c r="AE203" s="146"/>
      <c r="AF203" s="146"/>
      <c r="AG203" s="146" t="s">
        <v>215</v>
      </c>
      <c r="AH203" s="146">
        <v>0</v>
      </c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outlineLevel="1" x14ac:dyDescent="0.2">
      <c r="A204" s="170">
        <v>70</v>
      </c>
      <c r="B204" s="171" t="s">
        <v>730</v>
      </c>
      <c r="C204" s="179" t="s">
        <v>731</v>
      </c>
      <c r="D204" s="172" t="s">
        <v>238</v>
      </c>
      <c r="E204" s="173">
        <v>2</v>
      </c>
      <c r="F204" s="174"/>
      <c r="G204" s="175">
        <f>ROUND(E204*F204,2)</f>
        <v>0</v>
      </c>
      <c r="H204" s="174"/>
      <c r="I204" s="175">
        <f>ROUND(E204*H204,2)</f>
        <v>0</v>
      </c>
      <c r="J204" s="174"/>
      <c r="K204" s="175">
        <f>ROUND(E204*J204,2)</f>
        <v>0</v>
      </c>
      <c r="L204" s="175">
        <v>21</v>
      </c>
      <c r="M204" s="175">
        <f>G204*(1+L204/100)</f>
        <v>0</v>
      </c>
      <c r="N204" s="173">
        <v>3.2000000000000003E-4</v>
      </c>
      <c r="O204" s="173">
        <f>ROUND(E204*N204,2)</f>
        <v>0</v>
      </c>
      <c r="P204" s="173">
        <v>0</v>
      </c>
      <c r="Q204" s="173">
        <f>ROUND(E204*P204,2)</f>
        <v>0</v>
      </c>
      <c r="R204" s="175" t="s">
        <v>239</v>
      </c>
      <c r="S204" s="175" t="s">
        <v>210</v>
      </c>
      <c r="T204" s="176" t="s">
        <v>211</v>
      </c>
      <c r="U204" s="156">
        <v>0.22700000000000001</v>
      </c>
      <c r="V204" s="156">
        <f>ROUND(E204*U204,2)</f>
        <v>0.45</v>
      </c>
      <c r="W204" s="156"/>
      <c r="X204" s="156" t="s">
        <v>212</v>
      </c>
      <c r="Y204" s="156" t="s">
        <v>213</v>
      </c>
      <c r="Z204" s="146"/>
      <c r="AA204" s="146"/>
      <c r="AB204" s="146"/>
      <c r="AC204" s="146"/>
      <c r="AD204" s="146"/>
      <c r="AE204" s="146"/>
      <c r="AF204" s="146"/>
      <c r="AG204" s="146" t="s">
        <v>214</v>
      </c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outlineLevel="2" x14ac:dyDescent="0.2">
      <c r="A205" s="153"/>
      <c r="B205" s="154"/>
      <c r="C205" s="180" t="s">
        <v>88</v>
      </c>
      <c r="D205" s="157"/>
      <c r="E205" s="158">
        <v>2</v>
      </c>
      <c r="F205" s="156"/>
      <c r="G205" s="156"/>
      <c r="H205" s="156"/>
      <c r="I205" s="156"/>
      <c r="J205" s="156"/>
      <c r="K205" s="156"/>
      <c r="L205" s="156"/>
      <c r="M205" s="156"/>
      <c r="N205" s="155"/>
      <c r="O205" s="155"/>
      <c r="P205" s="155"/>
      <c r="Q205" s="155"/>
      <c r="R205" s="156"/>
      <c r="S205" s="156"/>
      <c r="T205" s="156"/>
      <c r="U205" s="156"/>
      <c r="V205" s="156"/>
      <c r="W205" s="156"/>
      <c r="X205" s="156"/>
      <c r="Y205" s="156"/>
      <c r="Z205" s="146"/>
      <c r="AA205" s="146"/>
      <c r="AB205" s="146"/>
      <c r="AC205" s="146"/>
      <c r="AD205" s="146"/>
      <c r="AE205" s="146"/>
      <c r="AF205" s="146"/>
      <c r="AG205" s="146" t="s">
        <v>215</v>
      </c>
      <c r="AH205" s="146">
        <v>0</v>
      </c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outlineLevel="1" x14ac:dyDescent="0.2">
      <c r="A206" s="170">
        <v>71</v>
      </c>
      <c r="B206" s="171" t="s">
        <v>732</v>
      </c>
      <c r="C206" s="179" t="s">
        <v>733</v>
      </c>
      <c r="D206" s="172" t="s">
        <v>238</v>
      </c>
      <c r="E206" s="173">
        <v>2</v>
      </c>
      <c r="F206" s="174"/>
      <c r="G206" s="175">
        <f>ROUND(E206*F206,2)</f>
        <v>0</v>
      </c>
      <c r="H206" s="174"/>
      <c r="I206" s="175">
        <f>ROUND(E206*H206,2)</f>
        <v>0</v>
      </c>
      <c r="J206" s="174"/>
      <c r="K206" s="175">
        <f>ROUND(E206*J206,2)</f>
        <v>0</v>
      </c>
      <c r="L206" s="175">
        <v>21</v>
      </c>
      <c r="M206" s="175">
        <f>G206*(1+L206/100)</f>
        <v>0</v>
      </c>
      <c r="N206" s="173">
        <v>7.6999999999999996E-4</v>
      </c>
      <c r="O206" s="173">
        <f>ROUND(E206*N206,2)</f>
        <v>0</v>
      </c>
      <c r="P206" s="173">
        <v>0</v>
      </c>
      <c r="Q206" s="173">
        <f>ROUND(E206*P206,2)</f>
        <v>0</v>
      </c>
      <c r="R206" s="175" t="s">
        <v>239</v>
      </c>
      <c r="S206" s="175" t="s">
        <v>210</v>
      </c>
      <c r="T206" s="176" t="s">
        <v>211</v>
      </c>
      <c r="U206" s="156">
        <v>0.35099999999999998</v>
      </c>
      <c r="V206" s="156">
        <f>ROUND(E206*U206,2)</f>
        <v>0.7</v>
      </c>
      <c r="W206" s="156"/>
      <c r="X206" s="156" t="s">
        <v>212</v>
      </c>
      <c r="Y206" s="156" t="s">
        <v>213</v>
      </c>
      <c r="Z206" s="146"/>
      <c r="AA206" s="146"/>
      <c r="AB206" s="146"/>
      <c r="AC206" s="146"/>
      <c r="AD206" s="146"/>
      <c r="AE206" s="146"/>
      <c r="AF206" s="146"/>
      <c r="AG206" s="146" t="s">
        <v>214</v>
      </c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outlineLevel="2" x14ac:dyDescent="0.2">
      <c r="A207" s="153"/>
      <c r="B207" s="154"/>
      <c r="C207" s="180" t="s">
        <v>88</v>
      </c>
      <c r="D207" s="157"/>
      <c r="E207" s="158">
        <v>2</v>
      </c>
      <c r="F207" s="156"/>
      <c r="G207" s="156"/>
      <c r="H207" s="156"/>
      <c r="I207" s="156"/>
      <c r="J207" s="156"/>
      <c r="K207" s="156"/>
      <c r="L207" s="156"/>
      <c r="M207" s="156"/>
      <c r="N207" s="155"/>
      <c r="O207" s="155"/>
      <c r="P207" s="155"/>
      <c r="Q207" s="155"/>
      <c r="R207" s="156"/>
      <c r="S207" s="156"/>
      <c r="T207" s="156"/>
      <c r="U207" s="156"/>
      <c r="V207" s="156"/>
      <c r="W207" s="156"/>
      <c r="X207" s="156"/>
      <c r="Y207" s="156"/>
      <c r="Z207" s="146"/>
      <c r="AA207" s="146"/>
      <c r="AB207" s="146"/>
      <c r="AC207" s="146"/>
      <c r="AD207" s="146"/>
      <c r="AE207" s="146"/>
      <c r="AF207" s="146"/>
      <c r="AG207" s="146" t="s">
        <v>215</v>
      </c>
      <c r="AH207" s="146">
        <v>0</v>
      </c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</row>
    <row r="208" spans="1:60" outlineLevel="1" x14ac:dyDescent="0.2">
      <c r="A208" s="170">
        <v>72</v>
      </c>
      <c r="B208" s="171" t="s">
        <v>734</v>
      </c>
      <c r="C208" s="179" t="s">
        <v>735</v>
      </c>
      <c r="D208" s="172" t="s">
        <v>238</v>
      </c>
      <c r="E208" s="173">
        <v>8</v>
      </c>
      <c r="F208" s="174"/>
      <c r="G208" s="175">
        <f>ROUND(E208*F208,2)</f>
        <v>0</v>
      </c>
      <c r="H208" s="174"/>
      <c r="I208" s="175">
        <f>ROUND(E208*H208,2)</f>
        <v>0</v>
      </c>
      <c r="J208" s="174"/>
      <c r="K208" s="175">
        <f>ROUND(E208*J208,2)</f>
        <v>0</v>
      </c>
      <c r="L208" s="175">
        <v>21</v>
      </c>
      <c r="M208" s="175">
        <f>G208*(1+L208/100)</f>
        <v>0</v>
      </c>
      <c r="N208" s="173">
        <v>1.24E-3</v>
      </c>
      <c r="O208" s="173">
        <f>ROUND(E208*N208,2)</f>
        <v>0.01</v>
      </c>
      <c r="P208" s="173">
        <v>0</v>
      </c>
      <c r="Q208" s="173">
        <f>ROUND(E208*P208,2)</f>
        <v>0</v>
      </c>
      <c r="R208" s="175" t="s">
        <v>239</v>
      </c>
      <c r="S208" s="175" t="s">
        <v>210</v>
      </c>
      <c r="T208" s="176" t="s">
        <v>211</v>
      </c>
      <c r="U208" s="156">
        <v>0.42399999999999999</v>
      </c>
      <c r="V208" s="156">
        <f>ROUND(E208*U208,2)</f>
        <v>3.39</v>
      </c>
      <c r="W208" s="156"/>
      <c r="X208" s="156" t="s">
        <v>212</v>
      </c>
      <c r="Y208" s="156" t="s">
        <v>213</v>
      </c>
      <c r="Z208" s="146"/>
      <c r="AA208" s="146"/>
      <c r="AB208" s="146"/>
      <c r="AC208" s="146"/>
      <c r="AD208" s="146"/>
      <c r="AE208" s="146"/>
      <c r="AF208" s="146"/>
      <c r="AG208" s="146" t="s">
        <v>214</v>
      </c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</row>
    <row r="209" spans="1:60" outlineLevel="2" x14ac:dyDescent="0.2">
      <c r="A209" s="153"/>
      <c r="B209" s="154"/>
      <c r="C209" s="180" t="s">
        <v>736</v>
      </c>
      <c r="D209" s="157"/>
      <c r="E209" s="158">
        <v>8</v>
      </c>
      <c r="F209" s="156"/>
      <c r="G209" s="156"/>
      <c r="H209" s="156"/>
      <c r="I209" s="156"/>
      <c r="J209" s="156"/>
      <c r="K209" s="156"/>
      <c r="L209" s="156"/>
      <c r="M209" s="156"/>
      <c r="N209" s="155"/>
      <c r="O209" s="155"/>
      <c r="P209" s="155"/>
      <c r="Q209" s="155"/>
      <c r="R209" s="156"/>
      <c r="S209" s="156"/>
      <c r="T209" s="156"/>
      <c r="U209" s="156"/>
      <c r="V209" s="156"/>
      <c r="W209" s="156"/>
      <c r="X209" s="156"/>
      <c r="Y209" s="156"/>
      <c r="Z209" s="146"/>
      <c r="AA209" s="146"/>
      <c r="AB209" s="146"/>
      <c r="AC209" s="146"/>
      <c r="AD209" s="146"/>
      <c r="AE209" s="146"/>
      <c r="AF209" s="146"/>
      <c r="AG209" s="146" t="s">
        <v>215</v>
      </c>
      <c r="AH209" s="146">
        <v>0</v>
      </c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outlineLevel="1" x14ac:dyDescent="0.2">
      <c r="A210" s="170">
        <v>73</v>
      </c>
      <c r="B210" s="171" t="s">
        <v>737</v>
      </c>
      <c r="C210" s="179" t="s">
        <v>738</v>
      </c>
      <c r="D210" s="172" t="s">
        <v>238</v>
      </c>
      <c r="E210" s="173">
        <v>1</v>
      </c>
      <c r="F210" s="174"/>
      <c r="G210" s="175">
        <f>ROUND(E210*F210,2)</f>
        <v>0</v>
      </c>
      <c r="H210" s="174"/>
      <c r="I210" s="175">
        <f>ROUND(E210*H210,2)</f>
        <v>0</v>
      </c>
      <c r="J210" s="174"/>
      <c r="K210" s="175">
        <f>ROUND(E210*J210,2)</f>
        <v>0</v>
      </c>
      <c r="L210" s="175">
        <v>21</v>
      </c>
      <c r="M210" s="175">
        <f>G210*(1+L210/100)</f>
        <v>0</v>
      </c>
      <c r="N210" s="173">
        <v>9.2000000000000003E-4</v>
      </c>
      <c r="O210" s="173">
        <f>ROUND(E210*N210,2)</f>
        <v>0</v>
      </c>
      <c r="P210" s="173">
        <v>0</v>
      </c>
      <c r="Q210" s="173">
        <f>ROUND(E210*P210,2)</f>
        <v>0</v>
      </c>
      <c r="R210" s="175" t="s">
        <v>239</v>
      </c>
      <c r="S210" s="175" t="s">
        <v>210</v>
      </c>
      <c r="T210" s="176" t="s">
        <v>211</v>
      </c>
      <c r="U210" s="156">
        <v>0.35099999999999998</v>
      </c>
      <c r="V210" s="156">
        <f>ROUND(E210*U210,2)</f>
        <v>0.35</v>
      </c>
      <c r="W210" s="156"/>
      <c r="X210" s="156" t="s">
        <v>212</v>
      </c>
      <c r="Y210" s="156" t="s">
        <v>213</v>
      </c>
      <c r="Z210" s="146"/>
      <c r="AA210" s="146"/>
      <c r="AB210" s="146"/>
      <c r="AC210" s="146"/>
      <c r="AD210" s="146"/>
      <c r="AE210" s="146"/>
      <c r="AF210" s="146"/>
      <c r="AG210" s="146" t="s">
        <v>214</v>
      </c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</row>
    <row r="211" spans="1:60" outlineLevel="2" x14ac:dyDescent="0.2">
      <c r="A211" s="153"/>
      <c r="B211" s="154"/>
      <c r="C211" s="180" t="s">
        <v>84</v>
      </c>
      <c r="D211" s="157"/>
      <c r="E211" s="158">
        <v>1</v>
      </c>
      <c r="F211" s="156"/>
      <c r="G211" s="156"/>
      <c r="H211" s="156"/>
      <c r="I211" s="156"/>
      <c r="J211" s="156"/>
      <c r="K211" s="156"/>
      <c r="L211" s="156"/>
      <c r="M211" s="156"/>
      <c r="N211" s="155"/>
      <c r="O211" s="155"/>
      <c r="P211" s="155"/>
      <c r="Q211" s="155"/>
      <c r="R211" s="156"/>
      <c r="S211" s="156"/>
      <c r="T211" s="156"/>
      <c r="U211" s="156"/>
      <c r="V211" s="156"/>
      <c r="W211" s="156"/>
      <c r="X211" s="156"/>
      <c r="Y211" s="156"/>
      <c r="Z211" s="146"/>
      <c r="AA211" s="146"/>
      <c r="AB211" s="146"/>
      <c r="AC211" s="146"/>
      <c r="AD211" s="146"/>
      <c r="AE211" s="146"/>
      <c r="AF211" s="146"/>
      <c r="AG211" s="146" t="s">
        <v>215</v>
      </c>
      <c r="AH211" s="146">
        <v>0</v>
      </c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outlineLevel="1" x14ac:dyDescent="0.2">
      <c r="A212" s="170">
        <v>74</v>
      </c>
      <c r="B212" s="171" t="s">
        <v>739</v>
      </c>
      <c r="C212" s="179" t="s">
        <v>740</v>
      </c>
      <c r="D212" s="172" t="s">
        <v>238</v>
      </c>
      <c r="E212" s="173">
        <v>1</v>
      </c>
      <c r="F212" s="174"/>
      <c r="G212" s="175">
        <f>ROUND(E212*F212,2)</f>
        <v>0</v>
      </c>
      <c r="H212" s="174"/>
      <c r="I212" s="175">
        <f>ROUND(E212*H212,2)</f>
        <v>0</v>
      </c>
      <c r="J212" s="174"/>
      <c r="K212" s="175">
        <f>ROUND(E212*J212,2)</f>
        <v>0</v>
      </c>
      <c r="L212" s="175">
        <v>21</v>
      </c>
      <c r="M212" s="175">
        <f>G212*(1+L212/100)</f>
        <v>0</v>
      </c>
      <c r="N212" s="173">
        <v>1.32E-3</v>
      </c>
      <c r="O212" s="173">
        <f>ROUND(E212*N212,2)</f>
        <v>0</v>
      </c>
      <c r="P212" s="173">
        <v>0</v>
      </c>
      <c r="Q212" s="173">
        <f>ROUND(E212*P212,2)</f>
        <v>0</v>
      </c>
      <c r="R212" s="175" t="s">
        <v>239</v>
      </c>
      <c r="S212" s="175" t="s">
        <v>210</v>
      </c>
      <c r="T212" s="176" t="s">
        <v>211</v>
      </c>
      <c r="U212" s="156">
        <v>0.42399999999999999</v>
      </c>
      <c r="V212" s="156">
        <f>ROUND(E212*U212,2)</f>
        <v>0.42</v>
      </c>
      <c r="W212" s="156"/>
      <c r="X212" s="156" t="s">
        <v>212</v>
      </c>
      <c r="Y212" s="156" t="s">
        <v>213</v>
      </c>
      <c r="Z212" s="146"/>
      <c r="AA212" s="146"/>
      <c r="AB212" s="146"/>
      <c r="AC212" s="146"/>
      <c r="AD212" s="146"/>
      <c r="AE212" s="146"/>
      <c r="AF212" s="146"/>
      <c r="AG212" s="146" t="s">
        <v>214</v>
      </c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</row>
    <row r="213" spans="1:60" outlineLevel="2" x14ac:dyDescent="0.2">
      <c r="A213" s="153"/>
      <c r="B213" s="154"/>
      <c r="C213" s="180" t="s">
        <v>84</v>
      </c>
      <c r="D213" s="157"/>
      <c r="E213" s="158">
        <v>1</v>
      </c>
      <c r="F213" s="156"/>
      <c r="G213" s="156"/>
      <c r="H213" s="156"/>
      <c r="I213" s="156"/>
      <c r="J213" s="156"/>
      <c r="K213" s="156"/>
      <c r="L213" s="156"/>
      <c r="M213" s="156"/>
      <c r="N213" s="155"/>
      <c r="O213" s="155"/>
      <c r="P213" s="155"/>
      <c r="Q213" s="155"/>
      <c r="R213" s="156"/>
      <c r="S213" s="156"/>
      <c r="T213" s="156"/>
      <c r="U213" s="156"/>
      <c r="V213" s="156"/>
      <c r="W213" s="156"/>
      <c r="X213" s="156"/>
      <c r="Y213" s="156"/>
      <c r="Z213" s="146"/>
      <c r="AA213" s="146"/>
      <c r="AB213" s="146"/>
      <c r="AC213" s="146"/>
      <c r="AD213" s="146"/>
      <c r="AE213" s="146"/>
      <c r="AF213" s="146"/>
      <c r="AG213" s="146" t="s">
        <v>215</v>
      </c>
      <c r="AH213" s="146">
        <v>0</v>
      </c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outlineLevel="1" x14ac:dyDescent="0.2">
      <c r="A214" s="170">
        <v>75</v>
      </c>
      <c r="B214" s="171" t="s">
        <v>741</v>
      </c>
      <c r="C214" s="179" t="s">
        <v>742</v>
      </c>
      <c r="D214" s="172" t="s">
        <v>238</v>
      </c>
      <c r="E214" s="173">
        <v>2</v>
      </c>
      <c r="F214" s="174"/>
      <c r="G214" s="175">
        <f>ROUND(E214*F214,2)</f>
        <v>0</v>
      </c>
      <c r="H214" s="174"/>
      <c r="I214" s="175">
        <f>ROUND(E214*H214,2)</f>
        <v>0</v>
      </c>
      <c r="J214" s="174"/>
      <c r="K214" s="175">
        <f>ROUND(E214*J214,2)</f>
        <v>0</v>
      </c>
      <c r="L214" s="175">
        <v>21</v>
      </c>
      <c r="M214" s="175">
        <f>G214*(1+L214/100)</f>
        <v>0</v>
      </c>
      <c r="N214" s="173">
        <v>0</v>
      </c>
      <c r="O214" s="173">
        <f>ROUND(E214*N214,2)</f>
        <v>0</v>
      </c>
      <c r="P214" s="173">
        <v>0</v>
      </c>
      <c r="Q214" s="173">
        <f>ROUND(E214*P214,2)</f>
        <v>0</v>
      </c>
      <c r="R214" s="175" t="s">
        <v>239</v>
      </c>
      <c r="S214" s="175" t="s">
        <v>210</v>
      </c>
      <c r="T214" s="176" t="s">
        <v>211</v>
      </c>
      <c r="U214" s="156">
        <v>8.2000000000000003E-2</v>
      </c>
      <c r="V214" s="156">
        <f>ROUND(E214*U214,2)</f>
        <v>0.16</v>
      </c>
      <c r="W214" s="156"/>
      <c r="X214" s="156" t="s">
        <v>212</v>
      </c>
      <c r="Y214" s="156" t="s">
        <v>213</v>
      </c>
      <c r="Z214" s="146"/>
      <c r="AA214" s="146"/>
      <c r="AB214" s="146"/>
      <c r="AC214" s="146"/>
      <c r="AD214" s="146"/>
      <c r="AE214" s="146"/>
      <c r="AF214" s="146"/>
      <c r="AG214" s="146" t="s">
        <v>214</v>
      </c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outlineLevel="2" x14ac:dyDescent="0.2">
      <c r="A215" s="153"/>
      <c r="B215" s="154"/>
      <c r="C215" s="180" t="s">
        <v>743</v>
      </c>
      <c r="D215" s="157"/>
      <c r="E215" s="158">
        <v>2</v>
      </c>
      <c r="F215" s="156"/>
      <c r="G215" s="156"/>
      <c r="H215" s="156"/>
      <c r="I215" s="156"/>
      <c r="J215" s="156"/>
      <c r="K215" s="156"/>
      <c r="L215" s="156"/>
      <c r="M215" s="156"/>
      <c r="N215" s="155"/>
      <c r="O215" s="155"/>
      <c r="P215" s="155"/>
      <c r="Q215" s="155"/>
      <c r="R215" s="156"/>
      <c r="S215" s="156"/>
      <c r="T215" s="156"/>
      <c r="U215" s="156"/>
      <c r="V215" s="156"/>
      <c r="W215" s="156"/>
      <c r="X215" s="156"/>
      <c r="Y215" s="156"/>
      <c r="Z215" s="146"/>
      <c r="AA215" s="146"/>
      <c r="AB215" s="146"/>
      <c r="AC215" s="146"/>
      <c r="AD215" s="146"/>
      <c r="AE215" s="146"/>
      <c r="AF215" s="146"/>
      <c r="AG215" s="146" t="s">
        <v>215</v>
      </c>
      <c r="AH215" s="146">
        <v>5</v>
      </c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outlineLevel="1" x14ac:dyDescent="0.2">
      <c r="A216" s="170">
        <v>76</v>
      </c>
      <c r="B216" s="171" t="s">
        <v>744</v>
      </c>
      <c r="C216" s="179" t="s">
        <v>745</v>
      </c>
      <c r="D216" s="172" t="s">
        <v>238</v>
      </c>
      <c r="E216" s="173">
        <v>12</v>
      </c>
      <c r="F216" s="174"/>
      <c r="G216" s="175">
        <f>ROUND(E216*F216,2)</f>
        <v>0</v>
      </c>
      <c r="H216" s="174"/>
      <c r="I216" s="175">
        <f>ROUND(E216*H216,2)</f>
        <v>0</v>
      </c>
      <c r="J216" s="174"/>
      <c r="K216" s="175">
        <f>ROUND(E216*J216,2)</f>
        <v>0</v>
      </c>
      <c r="L216" s="175">
        <v>21</v>
      </c>
      <c r="M216" s="175">
        <f>G216*(1+L216/100)</f>
        <v>0</v>
      </c>
      <c r="N216" s="173">
        <v>0</v>
      </c>
      <c r="O216" s="173">
        <f>ROUND(E216*N216,2)</f>
        <v>0</v>
      </c>
      <c r="P216" s="173">
        <v>0</v>
      </c>
      <c r="Q216" s="173">
        <f>ROUND(E216*P216,2)</f>
        <v>0</v>
      </c>
      <c r="R216" s="175" t="s">
        <v>239</v>
      </c>
      <c r="S216" s="175" t="s">
        <v>210</v>
      </c>
      <c r="T216" s="176" t="s">
        <v>211</v>
      </c>
      <c r="U216" s="156">
        <v>9.2999999999999999E-2</v>
      </c>
      <c r="V216" s="156">
        <f>ROUND(E216*U216,2)</f>
        <v>1.1200000000000001</v>
      </c>
      <c r="W216" s="156"/>
      <c r="X216" s="156" t="s">
        <v>212</v>
      </c>
      <c r="Y216" s="156" t="s">
        <v>213</v>
      </c>
      <c r="Z216" s="146"/>
      <c r="AA216" s="146"/>
      <c r="AB216" s="146"/>
      <c r="AC216" s="146"/>
      <c r="AD216" s="146"/>
      <c r="AE216" s="146"/>
      <c r="AF216" s="146"/>
      <c r="AG216" s="146" t="s">
        <v>214</v>
      </c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outlineLevel="2" x14ac:dyDescent="0.2">
      <c r="A217" s="153"/>
      <c r="B217" s="154"/>
      <c r="C217" s="180" t="s">
        <v>746</v>
      </c>
      <c r="D217" s="157"/>
      <c r="E217" s="158">
        <v>4</v>
      </c>
      <c r="F217" s="156"/>
      <c r="G217" s="156"/>
      <c r="H217" s="156"/>
      <c r="I217" s="156"/>
      <c r="J217" s="156"/>
      <c r="K217" s="156"/>
      <c r="L217" s="156"/>
      <c r="M217" s="156"/>
      <c r="N217" s="155"/>
      <c r="O217" s="155"/>
      <c r="P217" s="155"/>
      <c r="Q217" s="155"/>
      <c r="R217" s="156"/>
      <c r="S217" s="156"/>
      <c r="T217" s="156"/>
      <c r="U217" s="156"/>
      <c r="V217" s="156"/>
      <c r="W217" s="156"/>
      <c r="X217" s="156"/>
      <c r="Y217" s="156"/>
      <c r="Z217" s="146"/>
      <c r="AA217" s="146"/>
      <c r="AB217" s="146"/>
      <c r="AC217" s="146"/>
      <c r="AD217" s="146"/>
      <c r="AE217" s="146"/>
      <c r="AF217" s="146"/>
      <c r="AG217" s="146" t="s">
        <v>215</v>
      </c>
      <c r="AH217" s="146">
        <v>5</v>
      </c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</row>
    <row r="218" spans="1:60" outlineLevel="3" x14ac:dyDescent="0.2">
      <c r="A218" s="153"/>
      <c r="B218" s="154"/>
      <c r="C218" s="180" t="s">
        <v>747</v>
      </c>
      <c r="D218" s="157"/>
      <c r="E218" s="158">
        <v>2</v>
      </c>
      <c r="F218" s="156"/>
      <c r="G218" s="156"/>
      <c r="H218" s="156"/>
      <c r="I218" s="156"/>
      <c r="J218" s="156"/>
      <c r="K218" s="156"/>
      <c r="L218" s="156"/>
      <c r="M218" s="156"/>
      <c r="N218" s="155"/>
      <c r="O218" s="155"/>
      <c r="P218" s="155"/>
      <c r="Q218" s="155"/>
      <c r="R218" s="156"/>
      <c r="S218" s="156"/>
      <c r="T218" s="156"/>
      <c r="U218" s="156"/>
      <c r="V218" s="156"/>
      <c r="W218" s="156"/>
      <c r="X218" s="156"/>
      <c r="Y218" s="156"/>
      <c r="Z218" s="146"/>
      <c r="AA218" s="146"/>
      <c r="AB218" s="146"/>
      <c r="AC218" s="146"/>
      <c r="AD218" s="146"/>
      <c r="AE218" s="146"/>
      <c r="AF218" s="146"/>
      <c r="AG218" s="146" t="s">
        <v>215</v>
      </c>
      <c r="AH218" s="146">
        <v>5</v>
      </c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</row>
    <row r="219" spans="1:60" outlineLevel="3" x14ac:dyDescent="0.2">
      <c r="A219" s="153"/>
      <c r="B219" s="154"/>
      <c r="C219" s="180" t="s">
        <v>748</v>
      </c>
      <c r="D219" s="157"/>
      <c r="E219" s="158">
        <v>2</v>
      </c>
      <c r="F219" s="156"/>
      <c r="G219" s="156"/>
      <c r="H219" s="156"/>
      <c r="I219" s="156"/>
      <c r="J219" s="156"/>
      <c r="K219" s="156"/>
      <c r="L219" s="156"/>
      <c r="M219" s="156"/>
      <c r="N219" s="155"/>
      <c r="O219" s="155"/>
      <c r="P219" s="155"/>
      <c r="Q219" s="155"/>
      <c r="R219" s="156"/>
      <c r="S219" s="156"/>
      <c r="T219" s="156"/>
      <c r="U219" s="156"/>
      <c r="V219" s="156"/>
      <c r="W219" s="156"/>
      <c r="X219" s="156"/>
      <c r="Y219" s="156"/>
      <c r="Z219" s="146"/>
      <c r="AA219" s="146"/>
      <c r="AB219" s="146"/>
      <c r="AC219" s="146"/>
      <c r="AD219" s="146"/>
      <c r="AE219" s="146"/>
      <c r="AF219" s="146"/>
      <c r="AG219" s="146" t="s">
        <v>215</v>
      </c>
      <c r="AH219" s="146">
        <v>5</v>
      </c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outlineLevel="3" x14ac:dyDescent="0.2">
      <c r="A220" s="153"/>
      <c r="B220" s="154"/>
      <c r="C220" s="180" t="s">
        <v>749</v>
      </c>
      <c r="D220" s="157"/>
      <c r="E220" s="158">
        <v>2</v>
      </c>
      <c r="F220" s="156"/>
      <c r="G220" s="156"/>
      <c r="H220" s="156"/>
      <c r="I220" s="156"/>
      <c r="J220" s="156"/>
      <c r="K220" s="156"/>
      <c r="L220" s="156"/>
      <c r="M220" s="156"/>
      <c r="N220" s="155"/>
      <c r="O220" s="155"/>
      <c r="P220" s="155"/>
      <c r="Q220" s="155"/>
      <c r="R220" s="156"/>
      <c r="S220" s="156"/>
      <c r="T220" s="156"/>
      <c r="U220" s="156"/>
      <c r="V220" s="156"/>
      <c r="W220" s="156"/>
      <c r="X220" s="156"/>
      <c r="Y220" s="156"/>
      <c r="Z220" s="146"/>
      <c r="AA220" s="146"/>
      <c r="AB220" s="146"/>
      <c r="AC220" s="146"/>
      <c r="AD220" s="146"/>
      <c r="AE220" s="146"/>
      <c r="AF220" s="146"/>
      <c r="AG220" s="146" t="s">
        <v>215</v>
      </c>
      <c r="AH220" s="146">
        <v>5</v>
      </c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</row>
    <row r="221" spans="1:60" outlineLevel="3" x14ac:dyDescent="0.2">
      <c r="A221" s="153"/>
      <c r="B221" s="154"/>
      <c r="C221" s="180" t="s">
        <v>750</v>
      </c>
      <c r="D221" s="157"/>
      <c r="E221" s="158">
        <v>2</v>
      </c>
      <c r="F221" s="156"/>
      <c r="G221" s="156"/>
      <c r="H221" s="156"/>
      <c r="I221" s="156"/>
      <c r="J221" s="156"/>
      <c r="K221" s="156"/>
      <c r="L221" s="156"/>
      <c r="M221" s="156"/>
      <c r="N221" s="155"/>
      <c r="O221" s="155"/>
      <c r="P221" s="155"/>
      <c r="Q221" s="155"/>
      <c r="R221" s="156"/>
      <c r="S221" s="156"/>
      <c r="T221" s="156"/>
      <c r="U221" s="156"/>
      <c r="V221" s="156"/>
      <c r="W221" s="156"/>
      <c r="X221" s="156"/>
      <c r="Y221" s="156"/>
      <c r="Z221" s="146"/>
      <c r="AA221" s="146"/>
      <c r="AB221" s="146"/>
      <c r="AC221" s="146"/>
      <c r="AD221" s="146"/>
      <c r="AE221" s="146"/>
      <c r="AF221" s="146"/>
      <c r="AG221" s="146" t="s">
        <v>215</v>
      </c>
      <c r="AH221" s="146">
        <v>5</v>
      </c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outlineLevel="1" x14ac:dyDescent="0.2">
      <c r="A222" s="170">
        <v>77</v>
      </c>
      <c r="B222" s="171" t="s">
        <v>751</v>
      </c>
      <c r="C222" s="179" t="s">
        <v>752</v>
      </c>
      <c r="D222" s="172" t="s">
        <v>238</v>
      </c>
      <c r="E222" s="173">
        <v>6</v>
      </c>
      <c r="F222" s="174"/>
      <c r="G222" s="175">
        <f>ROUND(E222*F222,2)</f>
        <v>0</v>
      </c>
      <c r="H222" s="174"/>
      <c r="I222" s="175">
        <f>ROUND(E222*H222,2)</f>
        <v>0</v>
      </c>
      <c r="J222" s="174"/>
      <c r="K222" s="175">
        <f>ROUND(E222*J222,2)</f>
        <v>0</v>
      </c>
      <c r="L222" s="175">
        <v>21</v>
      </c>
      <c r="M222" s="175">
        <f>G222*(1+L222/100)</f>
        <v>0</v>
      </c>
      <c r="N222" s="173">
        <v>0</v>
      </c>
      <c r="O222" s="173">
        <f>ROUND(E222*N222,2)</f>
        <v>0</v>
      </c>
      <c r="P222" s="173">
        <v>0</v>
      </c>
      <c r="Q222" s="173">
        <f>ROUND(E222*P222,2)</f>
        <v>0</v>
      </c>
      <c r="R222" s="175" t="s">
        <v>239</v>
      </c>
      <c r="S222" s="175" t="s">
        <v>210</v>
      </c>
      <c r="T222" s="176" t="s">
        <v>211</v>
      </c>
      <c r="U222" s="156">
        <v>0.10299999999999999</v>
      </c>
      <c r="V222" s="156">
        <f>ROUND(E222*U222,2)</f>
        <v>0.62</v>
      </c>
      <c r="W222" s="156"/>
      <c r="X222" s="156" t="s">
        <v>212</v>
      </c>
      <c r="Y222" s="156" t="s">
        <v>213</v>
      </c>
      <c r="Z222" s="146"/>
      <c r="AA222" s="146"/>
      <c r="AB222" s="146"/>
      <c r="AC222" s="146"/>
      <c r="AD222" s="146"/>
      <c r="AE222" s="146"/>
      <c r="AF222" s="146"/>
      <c r="AG222" s="146" t="s">
        <v>214</v>
      </c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</row>
    <row r="223" spans="1:60" outlineLevel="2" x14ac:dyDescent="0.2">
      <c r="A223" s="153"/>
      <c r="B223" s="154"/>
      <c r="C223" s="180" t="s">
        <v>753</v>
      </c>
      <c r="D223" s="157"/>
      <c r="E223" s="158">
        <v>2</v>
      </c>
      <c r="F223" s="156"/>
      <c r="G223" s="156"/>
      <c r="H223" s="156"/>
      <c r="I223" s="156"/>
      <c r="J223" s="156"/>
      <c r="K223" s="156"/>
      <c r="L223" s="156"/>
      <c r="M223" s="156"/>
      <c r="N223" s="155"/>
      <c r="O223" s="155"/>
      <c r="P223" s="155"/>
      <c r="Q223" s="155"/>
      <c r="R223" s="156"/>
      <c r="S223" s="156"/>
      <c r="T223" s="156"/>
      <c r="U223" s="156"/>
      <c r="V223" s="156"/>
      <c r="W223" s="156"/>
      <c r="X223" s="156"/>
      <c r="Y223" s="156"/>
      <c r="Z223" s="146"/>
      <c r="AA223" s="146"/>
      <c r="AB223" s="146"/>
      <c r="AC223" s="146"/>
      <c r="AD223" s="146"/>
      <c r="AE223" s="146"/>
      <c r="AF223" s="146"/>
      <c r="AG223" s="146" t="s">
        <v>215</v>
      </c>
      <c r="AH223" s="146">
        <v>5</v>
      </c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</row>
    <row r="224" spans="1:60" outlineLevel="3" x14ac:dyDescent="0.2">
      <c r="A224" s="153"/>
      <c r="B224" s="154"/>
      <c r="C224" s="180" t="s">
        <v>754</v>
      </c>
      <c r="D224" s="157"/>
      <c r="E224" s="158">
        <v>2</v>
      </c>
      <c r="F224" s="156"/>
      <c r="G224" s="156"/>
      <c r="H224" s="156"/>
      <c r="I224" s="156"/>
      <c r="J224" s="156"/>
      <c r="K224" s="156"/>
      <c r="L224" s="156"/>
      <c r="M224" s="156"/>
      <c r="N224" s="155"/>
      <c r="O224" s="155"/>
      <c r="P224" s="155"/>
      <c r="Q224" s="155"/>
      <c r="R224" s="156"/>
      <c r="S224" s="156"/>
      <c r="T224" s="156"/>
      <c r="U224" s="156"/>
      <c r="V224" s="156"/>
      <c r="W224" s="156"/>
      <c r="X224" s="156"/>
      <c r="Y224" s="156"/>
      <c r="Z224" s="146"/>
      <c r="AA224" s="146"/>
      <c r="AB224" s="146"/>
      <c r="AC224" s="146"/>
      <c r="AD224" s="146"/>
      <c r="AE224" s="146"/>
      <c r="AF224" s="146"/>
      <c r="AG224" s="146" t="s">
        <v>215</v>
      </c>
      <c r="AH224" s="146">
        <v>5</v>
      </c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</row>
    <row r="225" spans="1:60" outlineLevel="3" x14ac:dyDescent="0.2">
      <c r="A225" s="153"/>
      <c r="B225" s="154"/>
      <c r="C225" s="180" t="s">
        <v>755</v>
      </c>
      <c r="D225" s="157"/>
      <c r="E225" s="158">
        <v>2</v>
      </c>
      <c r="F225" s="156"/>
      <c r="G225" s="156"/>
      <c r="H225" s="156"/>
      <c r="I225" s="156"/>
      <c r="J225" s="156"/>
      <c r="K225" s="156"/>
      <c r="L225" s="156"/>
      <c r="M225" s="156"/>
      <c r="N225" s="155"/>
      <c r="O225" s="155"/>
      <c r="P225" s="155"/>
      <c r="Q225" s="155"/>
      <c r="R225" s="156"/>
      <c r="S225" s="156"/>
      <c r="T225" s="156"/>
      <c r="U225" s="156"/>
      <c r="V225" s="156"/>
      <c r="W225" s="156"/>
      <c r="X225" s="156"/>
      <c r="Y225" s="156"/>
      <c r="Z225" s="146"/>
      <c r="AA225" s="146"/>
      <c r="AB225" s="146"/>
      <c r="AC225" s="146"/>
      <c r="AD225" s="146"/>
      <c r="AE225" s="146"/>
      <c r="AF225" s="146"/>
      <c r="AG225" s="146" t="s">
        <v>215</v>
      </c>
      <c r="AH225" s="146">
        <v>5</v>
      </c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</row>
    <row r="226" spans="1:60" outlineLevel="1" x14ac:dyDescent="0.2">
      <c r="A226" s="170">
        <v>78</v>
      </c>
      <c r="B226" s="171" t="s">
        <v>756</v>
      </c>
      <c r="C226" s="179" t="s">
        <v>757</v>
      </c>
      <c r="D226" s="172" t="s">
        <v>238</v>
      </c>
      <c r="E226" s="173">
        <v>10</v>
      </c>
      <c r="F226" s="174"/>
      <c r="G226" s="175">
        <f>ROUND(E226*F226,2)</f>
        <v>0</v>
      </c>
      <c r="H226" s="174"/>
      <c r="I226" s="175">
        <f>ROUND(E226*H226,2)</f>
        <v>0</v>
      </c>
      <c r="J226" s="174"/>
      <c r="K226" s="175">
        <f>ROUND(E226*J226,2)</f>
        <v>0</v>
      </c>
      <c r="L226" s="175">
        <v>21</v>
      </c>
      <c r="M226" s="175">
        <f>G226*(1+L226/100)</f>
        <v>0</v>
      </c>
      <c r="N226" s="173">
        <v>1.4E-3</v>
      </c>
      <c r="O226" s="173">
        <f>ROUND(E226*N226,2)</f>
        <v>0.01</v>
      </c>
      <c r="P226" s="173">
        <v>0</v>
      </c>
      <c r="Q226" s="173">
        <f>ROUND(E226*P226,2)</f>
        <v>0</v>
      </c>
      <c r="R226" s="175" t="s">
        <v>239</v>
      </c>
      <c r="S226" s="175" t="s">
        <v>210</v>
      </c>
      <c r="T226" s="176" t="s">
        <v>211</v>
      </c>
      <c r="U226" s="156">
        <v>0.124</v>
      </c>
      <c r="V226" s="156">
        <f>ROUND(E226*U226,2)</f>
        <v>1.24</v>
      </c>
      <c r="W226" s="156"/>
      <c r="X226" s="156" t="s">
        <v>212</v>
      </c>
      <c r="Y226" s="156" t="s">
        <v>213</v>
      </c>
      <c r="Z226" s="146"/>
      <c r="AA226" s="146"/>
      <c r="AB226" s="146"/>
      <c r="AC226" s="146"/>
      <c r="AD226" s="146"/>
      <c r="AE226" s="146"/>
      <c r="AF226" s="146"/>
      <c r="AG226" s="146" t="s">
        <v>214</v>
      </c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</row>
    <row r="227" spans="1:60" outlineLevel="2" x14ac:dyDescent="0.2">
      <c r="A227" s="153"/>
      <c r="B227" s="154"/>
      <c r="C227" s="180" t="s">
        <v>758</v>
      </c>
      <c r="D227" s="157"/>
      <c r="E227" s="158">
        <v>2</v>
      </c>
      <c r="F227" s="156"/>
      <c r="G227" s="156"/>
      <c r="H227" s="156"/>
      <c r="I227" s="156"/>
      <c r="J227" s="156"/>
      <c r="K227" s="156"/>
      <c r="L227" s="156"/>
      <c r="M227" s="156"/>
      <c r="N227" s="155"/>
      <c r="O227" s="155"/>
      <c r="P227" s="155"/>
      <c r="Q227" s="155"/>
      <c r="R227" s="156"/>
      <c r="S227" s="156"/>
      <c r="T227" s="156"/>
      <c r="U227" s="156"/>
      <c r="V227" s="156"/>
      <c r="W227" s="156"/>
      <c r="X227" s="156"/>
      <c r="Y227" s="156"/>
      <c r="Z227" s="146"/>
      <c r="AA227" s="146"/>
      <c r="AB227" s="146"/>
      <c r="AC227" s="146"/>
      <c r="AD227" s="146"/>
      <c r="AE227" s="146"/>
      <c r="AF227" s="146"/>
      <c r="AG227" s="146" t="s">
        <v>215</v>
      </c>
      <c r="AH227" s="146">
        <v>5</v>
      </c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</row>
    <row r="228" spans="1:60" outlineLevel="3" x14ac:dyDescent="0.2">
      <c r="A228" s="153"/>
      <c r="B228" s="154"/>
      <c r="C228" s="180" t="s">
        <v>759</v>
      </c>
      <c r="D228" s="157"/>
      <c r="E228" s="158">
        <v>2</v>
      </c>
      <c r="F228" s="156"/>
      <c r="G228" s="156"/>
      <c r="H228" s="156"/>
      <c r="I228" s="156"/>
      <c r="J228" s="156"/>
      <c r="K228" s="156"/>
      <c r="L228" s="156"/>
      <c r="M228" s="156"/>
      <c r="N228" s="155"/>
      <c r="O228" s="155"/>
      <c r="P228" s="155"/>
      <c r="Q228" s="155"/>
      <c r="R228" s="156"/>
      <c r="S228" s="156"/>
      <c r="T228" s="156"/>
      <c r="U228" s="156"/>
      <c r="V228" s="156"/>
      <c r="W228" s="156"/>
      <c r="X228" s="156"/>
      <c r="Y228" s="156"/>
      <c r="Z228" s="146"/>
      <c r="AA228" s="146"/>
      <c r="AB228" s="146"/>
      <c r="AC228" s="146"/>
      <c r="AD228" s="146"/>
      <c r="AE228" s="146"/>
      <c r="AF228" s="146"/>
      <c r="AG228" s="146" t="s">
        <v>215</v>
      </c>
      <c r="AH228" s="146">
        <v>5</v>
      </c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outlineLevel="3" x14ac:dyDescent="0.2">
      <c r="A229" s="153"/>
      <c r="B229" s="154"/>
      <c r="C229" s="180" t="s">
        <v>760</v>
      </c>
      <c r="D229" s="157"/>
      <c r="E229" s="158">
        <v>2</v>
      </c>
      <c r="F229" s="156"/>
      <c r="G229" s="156"/>
      <c r="H229" s="156"/>
      <c r="I229" s="156"/>
      <c r="J229" s="156"/>
      <c r="K229" s="156"/>
      <c r="L229" s="156"/>
      <c r="M229" s="156"/>
      <c r="N229" s="155"/>
      <c r="O229" s="155"/>
      <c r="P229" s="155"/>
      <c r="Q229" s="155"/>
      <c r="R229" s="156"/>
      <c r="S229" s="156"/>
      <c r="T229" s="156"/>
      <c r="U229" s="156"/>
      <c r="V229" s="156"/>
      <c r="W229" s="156"/>
      <c r="X229" s="156"/>
      <c r="Y229" s="156"/>
      <c r="Z229" s="146"/>
      <c r="AA229" s="146"/>
      <c r="AB229" s="146"/>
      <c r="AC229" s="146"/>
      <c r="AD229" s="146"/>
      <c r="AE229" s="146"/>
      <c r="AF229" s="146"/>
      <c r="AG229" s="146" t="s">
        <v>215</v>
      </c>
      <c r="AH229" s="146">
        <v>5</v>
      </c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</row>
    <row r="230" spans="1:60" outlineLevel="3" x14ac:dyDescent="0.2">
      <c r="A230" s="153"/>
      <c r="B230" s="154"/>
      <c r="C230" s="180" t="s">
        <v>761</v>
      </c>
      <c r="D230" s="157"/>
      <c r="E230" s="158">
        <v>2</v>
      </c>
      <c r="F230" s="156"/>
      <c r="G230" s="156"/>
      <c r="H230" s="156"/>
      <c r="I230" s="156"/>
      <c r="J230" s="156"/>
      <c r="K230" s="156"/>
      <c r="L230" s="156"/>
      <c r="M230" s="156"/>
      <c r="N230" s="155"/>
      <c r="O230" s="155"/>
      <c r="P230" s="155"/>
      <c r="Q230" s="155"/>
      <c r="R230" s="156"/>
      <c r="S230" s="156"/>
      <c r="T230" s="156"/>
      <c r="U230" s="156"/>
      <c r="V230" s="156"/>
      <c r="W230" s="156"/>
      <c r="X230" s="156"/>
      <c r="Y230" s="156"/>
      <c r="Z230" s="146"/>
      <c r="AA230" s="146"/>
      <c r="AB230" s="146"/>
      <c r="AC230" s="146"/>
      <c r="AD230" s="146"/>
      <c r="AE230" s="146"/>
      <c r="AF230" s="146"/>
      <c r="AG230" s="146" t="s">
        <v>215</v>
      </c>
      <c r="AH230" s="146">
        <v>5</v>
      </c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</row>
    <row r="231" spans="1:60" outlineLevel="3" x14ac:dyDescent="0.2">
      <c r="A231" s="153"/>
      <c r="B231" s="154"/>
      <c r="C231" s="180" t="s">
        <v>762</v>
      </c>
      <c r="D231" s="157"/>
      <c r="E231" s="158">
        <v>2</v>
      </c>
      <c r="F231" s="156"/>
      <c r="G231" s="156"/>
      <c r="H231" s="156"/>
      <c r="I231" s="156"/>
      <c r="J231" s="156"/>
      <c r="K231" s="156"/>
      <c r="L231" s="156"/>
      <c r="M231" s="156"/>
      <c r="N231" s="155"/>
      <c r="O231" s="155"/>
      <c r="P231" s="155"/>
      <c r="Q231" s="155"/>
      <c r="R231" s="156"/>
      <c r="S231" s="156"/>
      <c r="T231" s="156"/>
      <c r="U231" s="156"/>
      <c r="V231" s="156"/>
      <c r="W231" s="156"/>
      <c r="X231" s="156"/>
      <c r="Y231" s="156"/>
      <c r="Z231" s="146"/>
      <c r="AA231" s="146"/>
      <c r="AB231" s="146"/>
      <c r="AC231" s="146"/>
      <c r="AD231" s="146"/>
      <c r="AE231" s="146"/>
      <c r="AF231" s="146"/>
      <c r="AG231" s="146" t="s">
        <v>215</v>
      </c>
      <c r="AH231" s="146">
        <v>5</v>
      </c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</row>
    <row r="232" spans="1:60" outlineLevel="1" x14ac:dyDescent="0.2">
      <c r="A232" s="170">
        <v>79</v>
      </c>
      <c r="B232" s="171" t="s">
        <v>763</v>
      </c>
      <c r="C232" s="179" t="s">
        <v>764</v>
      </c>
      <c r="D232" s="172" t="s">
        <v>238</v>
      </c>
      <c r="E232" s="173">
        <v>12</v>
      </c>
      <c r="F232" s="174"/>
      <c r="G232" s="175">
        <f>ROUND(E232*F232,2)</f>
        <v>0</v>
      </c>
      <c r="H232" s="174"/>
      <c r="I232" s="175">
        <f>ROUND(E232*H232,2)</f>
        <v>0</v>
      </c>
      <c r="J232" s="174"/>
      <c r="K232" s="175">
        <f>ROUND(E232*J232,2)</f>
        <v>0</v>
      </c>
      <c r="L232" s="175">
        <v>21</v>
      </c>
      <c r="M232" s="175">
        <f>G232*(1+L232/100)</f>
        <v>0</v>
      </c>
      <c r="N232" s="173">
        <v>0</v>
      </c>
      <c r="O232" s="173">
        <f>ROUND(E232*N232,2)</f>
        <v>0</v>
      </c>
      <c r="P232" s="173">
        <v>0</v>
      </c>
      <c r="Q232" s="173">
        <f>ROUND(E232*P232,2)</f>
        <v>0</v>
      </c>
      <c r="R232" s="175" t="s">
        <v>239</v>
      </c>
      <c r="S232" s="175" t="s">
        <v>210</v>
      </c>
      <c r="T232" s="176" t="s">
        <v>211</v>
      </c>
      <c r="U232" s="156">
        <v>0.16500000000000001</v>
      </c>
      <c r="V232" s="156">
        <f>ROUND(E232*U232,2)</f>
        <v>1.98</v>
      </c>
      <c r="W232" s="156"/>
      <c r="X232" s="156" t="s">
        <v>212</v>
      </c>
      <c r="Y232" s="156" t="s">
        <v>213</v>
      </c>
      <c r="Z232" s="146"/>
      <c r="AA232" s="146"/>
      <c r="AB232" s="146"/>
      <c r="AC232" s="146"/>
      <c r="AD232" s="146"/>
      <c r="AE232" s="146"/>
      <c r="AF232" s="146"/>
      <c r="AG232" s="146" t="s">
        <v>214</v>
      </c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</row>
    <row r="233" spans="1:60" outlineLevel="2" x14ac:dyDescent="0.2">
      <c r="A233" s="153"/>
      <c r="B233" s="154"/>
      <c r="C233" s="180" t="s">
        <v>765</v>
      </c>
      <c r="D233" s="157"/>
      <c r="E233" s="158">
        <v>2</v>
      </c>
      <c r="F233" s="156"/>
      <c r="G233" s="156"/>
      <c r="H233" s="156"/>
      <c r="I233" s="156"/>
      <c r="J233" s="156"/>
      <c r="K233" s="156"/>
      <c r="L233" s="156"/>
      <c r="M233" s="156"/>
      <c r="N233" s="155"/>
      <c r="O233" s="155"/>
      <c r="P233" s="155"/>
      <c r="Q233" s="155"/>
      <c r="R233" s="156"/>
      <c r="S233" s="156"/>
      <c r="T233" s="156"/>
      <c r="U233" s="156"/>
      <c r="V233" s="156"/>
      <c r="W233" s="156"/>
      <c r="X233" s="156"/>
      <c r="Y233" s="156"/>
      <c r="Z233" s="146"/>
      <c r="AA233" s="146"/>
      <c r="AB233" s="146"/>
      <c r="AC233" s="146"/>
      <c r="AD233" s="146"/>
      <c r="AE233" s="146"/>
      <c r="AF233" s="146"/>
      <c r="AG233" s="146" t="s">
        <v>215</v>
      </c>
      <c r="AH233" s="146">
        <v>5</v>
      </c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</row>
    <row r="234" spans="1:60" outlineLevel="3" x14ac:dyDescent="0.2">
      <c r="A234" s="153"/>
      <c r="B234" s="154"/>
      <c r="C234" s="180" t="s">
        <v>766</v>
      </c>
      <c r="D234" s="157"/>
      <c r="E234" s="158">
        <v>2</v>
      </c>
      <c r="F234" s="156"/>
      <c r="G234" s="156"/>
      <c r="H234" s="156"/>
      <c r="I234" s="156"/>
      <c r="J234" s="156"/>
      <c r="K234" s="156"/>
      <c r="L234" s="156"/>
      <c r="M234" s="156"/>
      <c r="N234" s="155"/>
      <c r="O234" s="155"/>
      <c r="P234" s="155"/>
      <c r="Q234" s="155"/>
      <c r="R234" s="156"/>
      <c r="S234" s="156"/>
      <c r="T234" s="156"/>
      <c r="U234" s="156"/>
      <c r="V234" s="156"/>
      <c r="W234" s="156"/>
      <c r="X234" s="156"/>
      <c r="Y234" s="156"/>
      <c r="Z234" s="146"/>
      <c r="AA234" s="146"/>
      <c r="AB234" s="146"/>
      <c r="AC234" s="146"/>
      <c r="AD234" s="146"/>
      <c r="AE234" s="146"/>
      <c r="AF234" s="146"/>
      <c r="AG234" s="146" t="s">
        <v>215</v>
      </c>
      <c r="AH234" s="146">
        <v>5</v>
      </c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</row>
    <row r="235" spans="1:60" outlineLevel="3" x14ac:dyDescent="0.2">
      <c r="A235" s="153"/>
      <c r="B235" s="154"/>
      <c r="C235" s="180" t="s">
        <v>767</v>
      </c>
      <c r="D235" s="157"/>
      <c r="E235" s="158">
        <v>2</v>
      </c>
      <c r="F235" s="156"/>
      <c r="G235" s="156"/>
      <c r="H235" s="156"/>
      <c r="I235" s="156"/>
      <c r="J235" s="156"/>
      <c r="K235" s="156"/>
      <c r="L235" s="156"/>
      <c r="M235" s="156"/>
      <c r="N235" s="155"/>
      <c r="O235" s="155"/>
      <c r="P235" s="155"/>
      <c r="Q235" s="155"/>
      <c r="R235" s="156"/>
      <c r="S235" s="156"/>
      <c r="T235" s="156"/>
      <c r="U235" s="156"/>
      <c r="V235" s="156"/>
      <c r="W235" s="156"/>
      <c r="X235" s="156"/>
      <c r="Y235" s="156"/>
      <c r="Z235" s="146"/>
      <c r="AA235" s="146"/>
      <c r="AB235" s="146"/>
      <c r="AC235" s="146"/>
      <c r="AD235" s="146"/>
      <c r="AE235" s="146"/>
      <c r="AF235" s="146"/>
      <c r="AG235" s="146" t="s">
        <v>215</v>
      </c>
      <c r="AH235" s="146">
        <v>5</v>
      </c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</row>
    <row r="236" spans="1:60" outlineLevel="3" x14ac:dyDescent="0.2">
      <c r="A236" s="153"/>
      <c r="B236" s="154"/>
      <c r="C236" s="180" t="s">
        <v>768</v>
      </c>
      <c r="D236" s="157"/>
      <c r="E236" s="158">
        <v>6</v>
      </c>
      <c r="F236" s="156"/>
      <c r="G236" s="156"/>
      <c r="H236" s="156"/>
      <c r="I236" s="156"/>
      <c r="J236" s="156"/>
      <c r="K236" s="156"/>
      <c r="L236" s="156"/>
      <c r="M236" s="156"/>
      <c r="N236" s="155"/>
      <c r="O236" s="155"/>
      <c r="P236" s="155"/>
      <c r="Q236" s="155"/>
      <c r="R236" s="156"/>
      <c r="S236" s="156"/>
      <c r="T236" s="156"/>
      <c r="U236" s="156"/>
      <c r="V236" s="156"/>
      <c r="W236" s="156"/>
      <c r="X236" s="156"/>
      <c r="Y236" s="156"/>
      <c r="Z236" s="146"/>
      <c r="AA236" s="146"/>
      <c r="AB236" s="146"/>
      <c r="AC236" s="146"/>
      <c r="AD236" s="146"/>
      <c r="AE236" s="146"/>
      <c r="AF236" s="146"/>
      <c r="AG236" s="146" t="s">
        <v>215</v>
      </c>
      <c r="AH236" s="146">
        <v>5</v>
      </c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</row>
    <row r="237" spans="1:60" outlineLevel="1" x14ac:dyDescent="0.2">
      <c r="A237" s="170">
        <v>80</v>
      </c>
      <c r="B237" s="171" t="s">
        <v>769</v>
      </c>
      <c r="C237" s="179" t="s">
        <v>770</v>
      </c>
      <c r="D237" s="172" t="s">
        <v>238</v>
      </c>
      <c r="E237" s="173">
        <v>4</v>
      </c>
      <c r="F237" s="174"/>
      <c r="G237" s="175">
        <f>ROUND(E237*F237,2)</f>
        <v>0</v>
      </c>
      <c r="H237" s="174"/>
      <c r="I237" s="175">
        <f>ROUND(E237*H237,2)</f>
        <v>0</v>
      </c>
      <c r="J237" s="174"/>
      <c r="K237" s="175">
        <f>ROUND(E237*J237,2)</f>
        <v>0</v>
      </c>
      <c r="L237" s="175">
        <v>21</v>
      </c>
      <c r="M237" s="175">
        <f>G237*(1+L237/100)</f>
        <v>0</v>
      </c>
      <c r="N237" s="173">
        <v>1.1800000000000001E-3</v>
      </c>
      <c r="O237" s="173">
        <f>ROUND(E237*N237,2)</f>
        <v>0</v>
      </c>
      <c r="P237" s="173">
        <v>0</v>
      </c>
      <c r="Q237" s="173">
        <f>ROUND(E237*P237,2)</f>
        <v>0</v>
      </c>
      <c r="R237" s="175" t="s">
        <v>239</v>
      </c>
      <c r="S237" s="175" t="s">
        <v>210</v>
      </c>
      <c r="T237" s="176" t="s">
        <v>211</v>
      </c>
      <c r="U237" s="156">
        <v>0.21</v>
      </c>
      <c r="V237" s="156">
        <f>ROUND(E237*U237,2)</f>
        <v>0.84</v>
      </c>
      <c r="W237" s="156"/>
      <c r="X237" s="156" t="s">
        <v>212</v>
      </c>
      <c r="Y237" s="156" t="s">
        <v>213</v>
      </c>
      <c r="Z237" s="146"/>
      <c r="AA237" s="146"/>
      <c r="AB237" s="146"/>
      <c r="AC237" s="146"/>
      <c r="AD237" s="146"/>
      <c r="AE237" s="146"/>
      <c r="AF237" s="146"/>
      <c r="AG237" s="146" t="s">
        <v>214</v>
      </c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</row>
    <row r="238" spans="1:60" outlineLevel="2" x14ac:dyDescent="0.2">
      <c r="A238" s="153"/>
      <c r="B238" s="154"/>
      <c r="C238" s="180" t="s">
        <v>771</v>
      </c>
      <c r="D238" s="157"/>
      <c r="E238" s="158">
        <v>2</v>
      </c>
      <c r="F238" s="156"/>
      <c r="G238" s="156"/>
      <c r="H238" s="156"/>
      <c r="I238" s="156"/>
      <c r="J238" s="156"/>
      <c r="K238" s="156"/>
      <c r="L238" s="156"/>
      <c r="M238" s="156"/>
      <c r="N238" s="155"/>
      <c r="O238" s="155"/>
      <c r="P238" s="155"/>
      <c r="Q238" s="155"/>
      <c r="R238" s="156"/>
      <c r="S238" s="156"/>
      <c r="T238" s="156"/>
      <c r="U238" s="156"/>
      <c r="V238" s="156"/>
      <c r="W238" s="156"/>
      <c r="X238" s="156"/>
      <c r="Y238" s="156"/>
      <c r="Z238" s="146"/>
      <c r="AA238" s="146"/>
      <c r="AB238" s="146"/>
      <c r="AC238" s="146"/>
      <c r="AD238" s="146"/>
      <c r="AE238" s="146"/>
      <c r="AF238" s="146"/>
      <c r="AG238" s="146" t="s">
        <v>215</v>
      </c>
      <c r="AH238" s="146">
        <v>5</v>
      </c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</row>
    <row r="239" spans="1:60" outlineLevel="3" x14ac:dyDescent="0.2">
      <c r="A239" s="153"/>
      <c r="B239" s="154"/>
      <c r="C239" s="180" t="s">
        <v>772</v>
      </c>
      <c r="D239" s="157"/>
      <c r="E239" s="158">
        <v>2</v>
      </c>
      <c r="F239" s="156"/>
      <c r="G239" s="156"/>
      <c r="H239" s="156"/>
      <c r="I239" s="156"/>
      <c r="J239" s="156"/>
      <c r="K239" s="156"/>
      <c r="L239" s="156"/>
      <c r="M239" s="156"/>
      <c r="N239" s="155"/>
      <c r="O239" s="155"/>
      <c r="P239" s="155"/>
      <c r="Q239" s="155"/>
      <c r="R239" s="156"/>
      <c r="S239" s="156"/>
      <c r="T239" s="156"/>
      <c r="U239" s="156"/>
      <c r="V239" s="156"/>
      <c r="W239" s="156"/>
      <c r="X239" s="156"/>
      <c r="Y239" s="156"/>
      <c r="Z239" s="146"/>
      <c r="AA239" s="146"/>
      <c r="AB239" s="146"/>
      <c r="AC239" s="146"/>
      <c r="AD239" s="146"/>
      <c r="AE239" s="146"/>
      <c r="AF239" s="146"/>
      <c r="AG239" s="146" t="s">
        <v>215</v>
      </c>
      <c r="AH239" s="146">
        <v>5</v>
      </c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</row>
    <row r="240" spans="1:60" ht="22.5" outlineLevel="1" x14ac:dyDescent="0.2">
      <c r="A240" s="170">
        <v>81</v>
      </c>
      <c r="B240" s="171" t="s">
        <v>773</v>
      </c>
      <c r="C240" s="179" t="s">
        <v>774</v>
      </c>
      <c r="D240" s="172" t="s">
        <v>238</v>
      </c>
      <c r="E240" s="173">
        <v>11</v>
      </c>
      <c r="F240" s="174"/>
      <c r="G240" s="175">
        <f>ROUND(E240*F240,2)</f>
        <v>0</v>
      </c>
      <c r="H240" s="174"/>
      <c r="I240" s="175">
        <f>ROUND(E240*H240,2)</f>
        <v>0</v>
      </c>
      <c r="J240" s="174"/>
      <c r="K240" s="175">
        <f>ROUND(E240*J240,2)</f>
        <v>0</v>
      </c>
      <c r="L240" s="175">
        <v>21</v>
      </c>
      <c r="M240" s="175">
        <f>G240*(1+L240/100)</f>
        <v>0</v>
      </c>
      <c r="N240" s="173">
        <v>0</v>
      </c>
      <c r="O240" s="173">
        <f>ROUND(E240*N240,2)</f>
        <v>0</v>
      </c>
      <c r="P240" s="173">
        <v>0</v>
      </c>
      <c r="Q240" s="173">
        <f>ROUND(E240*P240,2)</f>
        <v>0</v>
      </c>
      <c r="R240" s="175" t="s">
        <v>239</v>
      </c>
      <c r="S240" s="175" t="s">
        <v>210</v>
      </c>
      <c r="T240" s="176" t="s">
        <v>211</v>
      </c>
      <c r="U240" s="156">
        <v>8.3000000000000004E-2</v>
      </c>
      <c r="V240" s="156">
        <f>ROUND(E240*U240,2)</f>
        <v>0.91</v>
      </c>
      <c r="W240" s="156"/>
      <c r="X240" s="156" t="s">
        <v>212</v>
      </c>
      <c r="Y240" s="156" t="s">
        <v>213</v>
      </c>
      <c r="Z240" s="146"/>
      <c r="AA240" s="146"/>
      <c r="AB240" s="146"/>
      <c r="AC240" s="146"/>
      <c r="AD240" s="146"/>
      <c r="AE240" s="146"/>
      <c r="AF240" s="146"/>
      <c r="AG240" s="146" t="s">
        <v>214</v>
      </c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</row>
    <row r="241" spans="1:60" outlineLevel="2" x14ac:dyDescent="0.2">
      <c r="A241" s="153"/>
      <c r="B241" s="154"/>
      <c r="C241" s="180" t="s">
        <v>775</v>
      </c>
      <c r="D241" s="157"/>
      <c r="E241" s="158">
        <v>11</v>
      </c>
      <c r="F241" s="156"/>
      <c r="G241" s="156"/>
      <c r="H241" s="156"/>
      <c r="I241" s="156"/>
      <c r="J241" s="156"/>
      <c r="K241" s="156"/>
      <c r="L241" s="156"/>
      <c r="M241" s="156"/>
      <c r="N241" s="155"/>
      <c r="O241" s="155"/>
      <c r="P241" s="155"/>
      <c r="Q241" s="155"/>
      <c r="R241" s="156"/>
      <c r="S241" s="156"/>
      <c r="T241" s="156"/>
      <c r="U241" s="156"/>
      <c r="V241" s="156"/>
      <c r="W241" s="156"/>
      <c r="X241" s="156"/>
      <c r="Y241" s="156"/>
      <c r="Z241" s="146"/>
      <c r="AA241" s="146"/>
      <c r="AB241" s="146"/>
      <c r="AC241" s="146"/>
      <c r="AD241" s="146"/>
      <c r="AE241" s="146"/>
      <c r="AF241" s="146"/>
      <c r="AG241" s="146" t="s">
        <v>215</v>
      </c>
      <c r="AH241" s="146">
        <v>0</v>
      </c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</row>
    <row r="242" spans="1:60" outlineLevel="1" x14ac:dyDescent="0.2">
      <c r="A242" s="170">
        <v>82</v>
      </c>
      <c r="B242" s="171" t="s">
        <v>776</v>
      </c>
      <c r="C242" s="179" t="s">
        <v>777</v>
      </c>
      <c r="D242" s="172" t="s">
        <v>238</v>
      </c>
      <c r="E242" s="173">
        <v>1</v>
      </c>
      <c r="F242" s="174"/>
      <c r="G242" s="175">
        <f>ROUND(E242*F242,2)</f>
        <v>0</v>
      </c>
      <c r="H242" s="174"/>
      <c r="I242" s="175">
        <f>ROUND(E242*H242,2)</f>
        <v>0</v>
      </c>
      <c r="J242" s="174"/>
      <c r="K242" s="175">
        <f>ROUND(E242*J242,2)</f>
        <v>0</v>
      </c>
      <c r="L242" s="175">
        <v>21</v>
      </c>
      <c r="M242" s="175">
        <f>G242*(1+L242/100)</f>
        <v>0</v>
      </c>
      <c r="N242" s="173">
        <v>1E-3</v>
      </c>
      <c r="O242" s="173">
        <f>ROUND(E242*N242,2)</f>
        <v>0</v>
      </c>
      <c r="P242" s="173">
        <v>0</v>
      </c>
      <c r="Q242" s="173">
        <f>ROUND(E242*P242,2)</f>
        <v>0</v>
      </c>
      <c r="R242" s="175" t="s">
        <v>239</v>
      </c>
      <c r="S242" s="175" t="s">
        <v>210</v>
      </c>
      <c r="T242" s="176" t="s">
        <v>211</v>
      </c>
      <c r="U242" s="156">
        <v>0.42399999999999999</v>
      </c>
      <c r="V242" s="156">
        <f>ROUND(E242*U242,2)</f>
        <v>0.42</v>
      </c>
      <c r="W242" s="156"/>
      <c r="X242" s="156" t="s">
        <v>212</v>
      </c>
      <c r="Y242" s="156" t="s">
        <v>213</v>
      </c>
      <c r="Z242" s="146"/>
      <c r="AA242" s="146"/>
      <c r="AB242" s="146"/>
      <c r="AC242" s="146"/>
      <c r="AD242" s="146"/>
      <c r="AE242" s="146"/>
      <c r="AF242" s="146"/>
      <c r="AG242" s="146" t="s">
        <v>214</v>
      </c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</row>
    <row r="243" spans="1:60" outlineLevel="2" x14ac:dyDescent="0.2">
      <c r="A243" s="153"/>
      <c r="B243" s="154"/>
      <c r="C243" s="180" t="s">
        <v>84</v>
      </c>
      <c r="D243" s="157"/>
      <c r="E243" s="158">
        <v>1</v>
      </c>
      <c r="F243" s="156"/>
      <c r="G243" s="156"/>
      <c r="H243" s="156"/>
      <c r="I243" s="156"/>
      <c r="J243" s="156"/>
      <c r="K243" s="156"/>
      <c r="L243" s="156"/>
      <c r="M243" s="156"/>
      <c r="N243" s="155"/>
      <c r="O243" s="155"/>
      <c r="P243" s="155"/>
      <c r="Q243" s="155"/>
      <c r="R243" s="156"/>
      <c r="S243" s="156"/>
      <c r="T243" s="156"/>
      <c r="U243" s="156"/>
      <c r="V243" s="156"/>
      <c r="W243" s="156"/>
      <c r="X243" s="156"/>
      <c r="Y243" s="156"/>
      <c r="Z243" s="146"/>
      <c r="AA243" s="146"/>
      <c r="AB243" s="146"/>
      <c r="AC243" s="146"/>
      <c r="AD243" s="146"/>
      <c r="AE243" s="146"/>
      <c r="AF243" s="146"/>
      <c r="AG243" s="146" t="s">
        <v>215</v>
      </c>
      <c r="AH243" s="146">
        <v>0</v>
      </c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</row>
    <row r="244" spans="1:60" outlineLevel="1" x14ac:dyDescent="0.2">
      <c r="A244" s="170">
        <v>83</v>
      </c>
      <c r="B244" s="171" t="s">
        <v>778</v>
      </c>
      <c r="C244" s="179" t="s">
        <v>779</v>
      </c>
      <c r="D244" s="172" t="s">
        <v>260</v>
      </c>
      <c r="E244" s="173">
        <v>1</v>
      </c>
      <c r="F244" s="174"/>
      <c r="G244" s="175">
        <f>ROUND(E244*F244,2)</f>
        <v>0</v>
      </c>
      <c r="H244" s="174"/>
      <c r="I244" s="175">
        <f>ROUND(E244*H244,2)</f>
        <v>0</v>
      </c>
      <c r="J244" s="174"/>
      <c r="K244" s="175">
        <f>ROUND(E244*J244,2)</f>
        <v>0</v>
      </c>
      <c r="L244" s="175">
        <v>21</v>
      </c>
      <c r="M244" s="175">
        <f>G244*(1+L244/100)</f>
        <v>0</v>
      </c>
      <c r="N244" s="173">
        <v>1.0399999999999999E-3</v>
      </c>
      <c r="O244" s="173">
        <f>ROUND(E244*N244,2)</f>
        <v>0</v>
      </c>
      <c r="P244" s="173">
        <v>0</v>
      </c>
      <c r="Q244" s="173">
        <f>ROUND(E244*P244,2)</f>
        <v>0</v>
      </c>
      <c r="R244" s="175" t="s">
        <v>239</v>
      </c>
      <c r="S244" s="175" t="s">
        <v>210</v>
      </c>
      <c r="T244" s="176" t="s">
        <v>211</v>
      </c>
      <c r="U244" s="156">
        <v>1.278</v>
      </c>
      <c r="V244" s="156">
        <f>ROUND(E244*U244,2)</f>
        <v>1.28</v>
      </c>
      <c r="W244" s="156"/>
      <c r="X244" s="156" t="s">
        <v>212</v>
      </c>
      <c r="Y244" s="156" t="s">
        <v>213</v>
      </c>
      <c r="Z244" s="146"/>
      <c r="AA244" s="146"/>
      <c r="AB244" s="146"/>
      <c r="AC244" s="146"/>
      <c r="AD244" s="146"/>
      <c r="AE244" s="146"/>
      <c r="AF244" s="146"/>
      <c r="AG244" s="146" t="s">
        <v>214</v>
      </c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</row>
    <row r="245" spans="1:60" outlineLevel="2" x14ac:dyDescent="0.2">
      <c r="A245" s="153"/>
      <c r="B245" s="154"/>
      <c r="C245" s="180" t="s">
        <v>780</v>
      </c>
      <c r="D245" s="157"/>
      <c r="E245" s="158">
        <v>1</v>
      </c>
      <c r="F245" s="156"/>
      <c r="G245" s="156"/>
      <c r="H245" s="156"/>
      <c r="I245" s="156"/>
      <c r="J245" s="156"/>
      <c r="K245" s="156"/>
      <c r="L245" s="156"/>
      <c r="M245" s="156"/>
      <c r="N245" s="155"/>
      <c r="O245" s="155"/>
      <c r="P245" s="155"/>
      <c r="Q245" s="155"/>
      <c r="R245" s="156"/>
      <c r="S245" s="156"/>
      <c r="T245" s="156"/>
      <c r="U245" s="156"/>
      <c r="V245" s="156"/>
      <c r="W245" s="156"/>
      <c r="X245" s="156"/>
      <c r="Y245" s="156"/>
      <c r="Z245" s="146"/>
      <c r="AA245" s="146"/>
      <c r="AB245" s="146"/>
      <c r="AC245" s="146"/>
      <c r="AD245" s="146"/>
      <c r="AE245" s="146"/>
      <c r="AF245" s="146"/>
      <c r="AG245" s="146" t="s">
        <v>215</v>
      </c>
      <c r="AH245" s="146">
        <v>5</v>
      </c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</row>
    <row r="246" spans="1:60" outlineLevel="1" x14ac:dyDescent="0.2">
      <c r="A246" s="170">
        <v>84</v>
      </c>
      <c r="B246" s="171" t="s">
        <v>781</v>
      </c>
      <c r="C246" s="179" t="s">
        <v>782</v>
      </c>
      <c r="D246" s="172" t="s">
        <v>260</v>
      </c>
      <c r="E246" s="173">
        <v>1</v>
      </c>
      <c r="F246" s="174"/>
      <c r="G246" s="175">
        <f>ROUND(E246*F246,2)</f>
        <v>0</v>
      </c>
      <c r="H246" s="174"/>
      <c r="I246" s="175">
        <f>ROUND(E246*H246,2)</f>
        <v>0</v>
      </c>
      <c r="J246" s="174"/>
      <c r="K246" s="175">
        <f>ROUND(E246*J246,2)</f>
        <v>0</v>
      </c>
      <c r="L246" s="175">
        <v>21</v>
      </c>
      <c r="M246" s="175">
        <f>G246*(1+L246/100)</f>
        <v>0</v>
      </c>
      <c r="N246" s="173">
        <v>1.3500000000000001E-3</v>
      </c>
      <c r="O246" s="173">
        <f>ROUND(E246*N246,2)</f>
        <v>0</v>
      </c>
      <c r="P246" s="173">
        <v>0</v>
      </c>
      <c r="Q246" s="173">
        <f>ROUND(E246*P246,2)</f>
        <v>0</v>
      </c>
      <c r="R246" s="175" t="s">
        <v>239</v>
      </c>
      <c r="S246" s="175" t="s">
        <v>210</v>
      </c>
      <c r="T246" s="176" t="s">
        <v>211</v>
      </c>
      <c r="U246" s="156">
        <v>1.4019999999999999</v>
      </c>
      <c r="V246" s="156">
        <f>ROUND(E246*U246,2)</f>
        <v>1.4</v>
      </c>
      <c r="W246" s="156"/>
      <c r="X246" s="156" t="s">
        <v>212</v>
      </c>
      <c r="Y246" s="156" t="s">
        <v>213</v>
      </c>
      <c r="Z246" s="146"/>
      <c r="AA246" s="146"/>
      <c r="AB246" s="146"/>
      <c r="AC246" s="146"/>
      <c r="AD246" s="146"/>
      <c r="AE246" s="146"/>
      <c r="AF246" s="146"/>
      <c r="AG246" s="146" t="s">
        <v>214</v>
      </c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</row>
    <row r="247" spans="1:60" outlineLevel="2" x14ac:dyDescent="0.2">
      <c r="A247" s="153"/>
      <c r="B247" s="154"/>
      <c r="C247" s="180" t="s">
        <v>783</v>
      </c>
      <c r="D247" s="157"/>
      <c r="E247" s="158">
        <v>1</v>
      </c>
      <c r="F247" s="156"/>
      <c r="G247" s="156"/>
      <c r="H247" s="156"/>
      <c r="I247" s="156"/>
      <c r="J247" s="156"/>
      <c r="K247" s="156"/>
      <c r="L247" s="156"/>
      <c r="M247" s="156"/>
      <c r="N247" s="155"/>
      <c r="O247" s="155"/>
      <c r="P247" s="155"/>
      <c r="Q247" s="155"/>
      <c r="R247" s="156"/>
      <c r="S247" s="156"/>
      <c r="T247" s="156"/>
      <c r="U247" s="156"/>
      <c r="V247" s="156"/>
      <c r="W247" s="156"/>
      <c r="X247" s="156"/>
      <c r="Y247" s="156"/>
      <c r="Z247" s="146"/>
      <c r="AA247" s="146"/>
      <c r="AB247" s="146"/>
      <c r="AC247" s="146"/>
      <c r="AD247" s="146"/>
      <c r="AE247" s="146"/>
      <c r="AF247" s="146"/>
      <c r="AG247" s="146" t="s">
        <v>215</v>
      </c>
      <c r="AH247" s="146">
        <v>5</v>
      </c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</row>
    <row r="248" spans="1:60" outlineLevel="1" x14ac:dyDescent="0.2">
      <c r="A248" s="170">
        <v>85</v>
      </c>
      <c r="B248" s="171" t="s">
        <v>784</v>
      </c>
      <c r="C248" s="179" t="s">
        <v>785</v>
      </c>
      <c r="D248" s="172" t="s">
        <v>238</v>
      </c>
      <c r="E248" s="173">
        <v>5</v>
      </c>
      <c r="F248" s="174"/>
      <c r="G248" s="175">
        <f>ROUND(E248*F248,2)</f>
        <v>0</v>
      </c>
      <c r="H248" s="174"/>
      <c r="I248" s="175">
        <f>ROUND(E248*H248,2)</f>
        <v>0</v>
      </c>
      <c r="J248" s="174"/>
      <c r="K248" s="175">
        <f>ROUND(E248*J248,2)</f>
        <v>0</v>
      </c>
      <c r="L248" s="175">
        <v>21</v>
      </c>
      <c r="M248" s="175">
        <f>G248*(1+L248/100)</f>
        <v>0</v>
      </c>
      <c r="N248" s="173">
        <v>5.1000000000000004E-4</v>
      </c>
      <c r="O248" s="173">
        <f>ROUND(E248*N248,2)</f>
        <v>0</v>
      </c>
      <c r="P248" s="173">
        <v>0</v>
      </c>
      <c r="Q248" s="173">
        <f>ROUND(E248*P248,2)</f>
        <v>0</v>
      </c>
      <c r="R248" s="175" t="s">
        <v>239</v>
      </c>
      <c r="S248" s="175" t="s">
        <v>210</v>
      </c>
      <c r="T248" s="176" t="s">
        <v>211</v>
      </c>
      <c r="U248" s="156">
        <v>0.251</v>
      </c>
      <c r="V248" s="156">
        <f>ROUND(E248*U248,2)</f>
        <v>1.26</v>
      </c>
      <c r="W248" s="156"/>
      <c r="X248" s="156" t="s">
        <v>212</v>
      </c>
      <c r="Y248" s="156" t="s">
        <v>213</v>
      </c>
      <c r="Z248" s="146"/>
      <c r="AA248" s="146"/>
      <c r="AB248" s="146"/>
      <c r="AC248" s="146"/>
      <c r="AD248" s="146"/>
      <c r="AE248" s="146"/>
      <c r="AF248" s="146"/>
      <c r="AG248" s="146" t="s">
        <v>214</v>
      </c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</row>
    <row r="249" spans="1:60" outlineLevel="2" x14ac:dyDescent="0.2">
      <c r="A249" s="153"/>
      <c r="B249" s="154"/>
      <c r="C249" s="180" t="s">
        <v>786</v>
      </c>
      <c r="D249" s="157"/>
      <c r="E249" s="158">
        <v>5</v>
      </c>
      <c r="F249" s="156"/>
      <c r="G249" s="156"/>
      <c r="H249" s="156"/>
      <c r="I249" s="156"/>
      <c r="J249" s="156"/>
      <c r="K249" s="156"/>
      <c r="L249" s="156"/>
      <c r="M249" s="156"/>
      <c r="N249" s="155"/>
      <c r="O249" s="155"/>
      <c r="P249" s="155"/>
      <c r="Q249" s="155"/>
      <c r="R249" s="156"/>
      <c r="S249" s="156"/>
      <c r="T249" s="156"/>
      <c r="U249" s="156"/>
      <c r="V249" s="156"/>
      <c r="W249" s="156"/>
      <c r="X249" s="156"/>
      <c r="Y249" s="156"/>
      <c r="Z249" s="146"/>
      <c r="AA249" s="146"/>
      <c r="AB249" s="146"/>
      <c r="AC249" s="146"/>
      <c r="AD249" s="146"/>
      <c r="AE249" s="146"/>
      <c r="AF249" s="146"/>
      <c r="AG249" s="146" t="s">
        <v>215</v>
      </c>
      <c r="AH249" s="146">
        <v>5</v>
      </c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</row>
    <row r="250" spans="1:60" outlineLevel="1" x14ac:dyDescent="0.2">
      <c r="A250" s="170">
        <v>86</v>
      </c>
      <c r="B250" s="171" t="s">
        <v>787</v>
      </c>
      <c r="C250" s="179" t="s">
        <v>788</v>
      </c>
      <c r="D250" s="172" t="s">
        <v>238</v>
      </c>
      <c r="E250" s="173">
        <v>31</v>
      </c>
      <c r="F250" s="174"/>
      <c r="G250" s="175">
        <f>ROUND(E250*F250,2)</f>
        <v>0</v>
      </c>
      <c r="H250" s="174"/>
      <c r="I250" s="175">
        <f>ROUND(E250*H250,2)</f>
        <v>0</v>
      </c>
      <c r="J250" s="174"/>
      <c r="K250" s="175">
        <f>ROUND(E250*J250,2)</f>
        <v>0</v>
      </c>
      <c r="L250" s="175">
        <v>21</v>
      </c>
      <c r="M250" s="175">
        <f>G250*(1+L250/100)</f>
        <v>0</v>
      </c>
      <c r="N250" s="173">
        <v>2.4000000000000001E-4</v>
      </c>
      <c r="O250" s="173">
        <f>ROUND(E250*N250,2)</f>
        <v>0.01</v>
      </c>
      <c r="P250" s="173">
        <v>0</v>
      </c>
      <c r="Q250" s="173">
        <f>ROUND(E250*P250,2)</f>
        <v>0</v>
      </c>
      <c r="R250" s="175" t="s">
        <v>239</v>
      </c>
      <c r="S250" s="175" t="s">
        <v>210</v>
      </c>
      <c r="T250" s="176" t="s">
        <v>211</v>
      </c>
      <c r="U250" s="156">
        <v>0.27800000000000002</v>
      </c>
      <c r="V250" s="156">
        <f>ROUND(E250*U250,2)</f>
        <v>8.6199999999999992</v>
      </c>
      <c r="W250" s="156"/>
      <c r="X250" s="156" t="s">
        <v>212</v>
      </c>
      <c r="Y250" s="156" t="s">
        <v>213</v>
      </c>
      <c r="Z250" s="146"/>
      <c r="AA250" s="146"/>
      <c r="AB250" s="146"/>
      <c r="AC250" s="146"/>
      <c r="AD250" s="146"/>
      <c r="AE250" s="146"/>
      <c r="AF250" s="146"/>
      <c r="AG250" s="146" t="s">
        <v>214</v>
      </c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</row>
    <row r="251" spans="1:60" outlineLevel="2" x14ac:dyDescent="0.2">
      <c r="A251" s="153"/>
      <c r="B251" s="154"/>
      <c r="C251" s="180" t="s">
        <v>727</v>
      </c>
      <c r="D251" s="157"/>
      <c r="E251" s="158">
        <v>12</v>
      </c>
      <c r="F251" s="156"/>
      <c r="G251" s="156"/>
      <c r="H251" s="156"/>
      <c r="I251" s="156"/>
      <c r="J251" s="156"/>
      <c r="K251" s="156"/>
      <c r="L251" s="156"/>
      <c r="M251" s="156"/>
      <c r="N251" s="155"/>
      <c r="O251" s="155"/>
      <c r="P251" s="155"/>
      <c r="Q251" s="155"/>
      <c r="R251" s="156"/>
      <c r="S251" s="156"/>
      <c r="T251" s="156"/>
      <c r="U251" s="156"/>
      <c r="V251" s="156"/>
      <c r="W251" s="156"/>
      <c r="X251" s="156"/>
      <c r="Y251" s="156"/>
      <c r="Z251" s="146"/>
      <c r="AA251" s="146"/>
      <c r="AB251" s="146"/>
      <c r="AC251" s="146"/>
      <c r="AD251" s="146"/>
      <c r="AE251" s="146"/>
      <c r="AF251" s="146"/>
      <c r="AG251" s="146" t="s">
        <v>215</v>
      </c>
      <c r="AH251" s="146">
        <v>5</v>
      </c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46"/>
      <c r="BB251" s="146"/>
      <c r="BC251" s="146"/>
      <c r="BD251" s="146"/>
      <c r="BE251" s="146"/>
      <c r="BF251" s="146"/>
      <c r="BG251" s="146"/>
      <c r="BH251" s="146"/>
    </row>
    <row r="252" spans="1:60" outlineLevel="3" x14ac:dyDescent="0.2">
      <c r="A252" s="153"/>
      <c r="B252" s="154"/>
      <c r="C252" s="180" t="s">
        <v>789</v>
      </c>
      <c r="D252" s="157"/>
      <c r="E252" s="158">
        <v>11</v>
      </c>
      <c r="F252" s="156"/>
      <c r="G252" s="156"/>
      <c r="H252" s="156"/>
      <c r="I252" s="156"/>
      <c r="J252" s="156"/>
      <c r="K252" s="156"/>
      <c r="L252" s="156"/>
      <c r="M252" s="156"/>
      <c r="N252" s="155"/>
      <c r="O252" s="155"/>
      <c r="P252" s="155"/>
      <c r="Q252" s="155"/>
      <c r="R252" s="156"/>
      <c r="S252" s="156"/>
      <c r="T252" s="156"/>
      <c r="U252" s="156"/>
      <c r="V252" s="156"/>
      <c r="W252" s="156"/>
      <c r="X252" s="156"/>
      <c r="Y252" s="156"/>
      <c r="Z252" s="146"/>
      <c r="AA252" s="146"/>
      <c r="AB252" s="146"/>
      <c r="AC252" s="146"/>
      <c r="AD252" s="146"/>
      <c r="AE252" s="146"/>
      <c r="AF252" s="146"/>
      <c r="AG252" s="146" t="s">
        <v>215</v>
      </c>
      <c r="AH252" s="146">
        <v>5</v>
      </c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</row>
    <row r="253" spans="1:60" outlineLevel="3" x14ac:dyDescent="0.2">
      <c r="A253" s="153"/>
      <c r="B253" s="154"/>
      <c r="C253" s="180" t="s">
        <v>790</v>
      </c>
      <c r="D253" s="157"/>
      <c r="E253" s="158">
        <v>8</v>
      </c>
      <c r="F253" s="156"/>
      <c r="G253" s="156"/>
      <c r="H253" s="156"/>
      <c r="I253" s="156"/>
      <c r="J253" s="156"/>
      <c r="K253" s="156"/>
      <c r="L253" s="156"/>
      <c r="M253" s="156"/>
      <c r="N253" s="155"/>
      <c r="O253" s="155"/>
      <c r="P253" s="155"/>
      <c r="Q253" s="155"/>
      <c r="R253" s="156"/>
      <c r="S253" s="156"/>
      <c r="T253" s="156"/>
      <c r="U253" s="156"/>
      <c r="V253" s="156"/>
      <c r="W253" s="156"/>
      <c r="X253" s="156"/>
      <c r="Y253" s="156"/>
      <c r="Z253" s="146"/>
      <c r="AA253" s="146"/>
      <c r="AB253" s="146"/>
      <c r="AC253" s="146"/>
      <c r="AD253" s="146"/>
      <c r="AE253" s="146"/>
      <c r="AF253" s="146"/>
      <c r="AG253" s="146" t="s">
        <v>215</v>
      </c>
      <c r="AH253" s="146">
        <v>5</v>
      </c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</row>
    <row r="254" spans="1:60" ht="22.5" outlineLevel="1" x14ac:dyDescent="0.2">
      <c r="A254" s="170">
        <v>87</v>
      </c>
      <c r="B254" s="171" t="s">
        <v>791</v>
      </c>
      <c r="C254" s="179" t="s">
        <v>792</v>
      </c>
      <c r="D254" s="172" t="s">
        <v>238</v>
      </c>
      <c r="E254" s="173">
        <v>1</v>
      </c>
      <c r="F254" s="174"/>
      <c r="G254" s="175">
        <f>ROUND(E254*F254,2)</f>
        <v>0</v>
      </c>
      <c r="H254" s="174"/>
      <c r="I254" s="175">
        <f>ROUND(E254*H254,2)</f>
        <v>0</v>
      </c>
      <c r="J254" s="174"/>
      <c r="K254" s="175">
        <f>ROUND(E254*J254,2)</f>
        <v>0</v>
      </c>
      <c r="L254" s="175">
        <v>21</v>
      </c>
      <c r="M254" s="175">
        <f>G254*(1+L254/100)</f>
        <v>0</v>
      </c>
      <c r="N254" s="173">
        <v>0</v>
      </c>
      <c r="O254" s="173">
        <f>ROUND(E254*N254,2)</f>
        <v>0</v>
      </c>
      <c r="P254" s="173">
        <v>0</v>
      </c>
      <c r="Q254" s="173">
        <f>ROUND(E254*P254,2)</f>
        <v>0</v>
      </c>
      <c r="R254" s="175"/>
      <c r="S254" s="175" t="s">
        <v>242</v>
      </c>
      <c r="T254" s="176" t="s">
        <v>243</v>
      </c>
      <c r="U254" s="156">
        <v>0</v>
      </c>
      <c r="V254" s="156">
        <f>ROUND(E254*U254,2)</f>
        <v>0</v>
      </c>
      <c r="W254" s="156"/>
      <c r="X254" s="156" t="s">
        <v>212</v>
      </c>
      <c r="Y254" s="156" t="s">
        <v>213</v>
      </c>
      <c r="Z254" s="146"/>
      <c r="AA254" s="146"/>
      <c r="AB254" s="146"/>
      <c r="AC254" s="146"/>
      <c r="AD254" s="146"/>
      <c r="AE254" s="146"/>
      <c r="AF254" s="146"/>
      <c r="AG254" s="146" t="s">
        <v>214</v>
      </c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</row>
    <row r="255" spans="1:60" outlineLevel="2" x14ac:dyDescent="0.2">
      <c r="A255" s="153"/>
      <c r="B255" s="154"/>
      <c r="C255" s="247" t="s">
        <v>559</v>
      </c>
      <c r="D255" s="248"/>
      <c r="E255" s="248"/>
      <c r="F255" s="248"/>
      <c r="G255" s="248"/>
      <c r="H255" s="156"/>
      <c r="I255" s="156"/>
      <c r="J255" s="156"/>
      <c r="K255" s="156"/>
      <c r="L255" s="156"/>
      <c r="M255" s="156"/>
      <c r="N255" s="155"/>
      <c r="O255" s="155"/>
      <c r="P255" s="155"/>
      <c r="Q255" s="155"/>
      <c r="R255" s="156"/>
      <c r="S255" s="156"/>
      <c r="T255" s="156"/>
      <c r="U255" s="156"/>
      <c r="V255" s="156"/>
      <c r="W255" s="156"/>
      <c r="X255" s="156"/>
      <c r="Y255" s="156"/>
      <c r="Z255" s="146"/>
      <c r="AA255" s="146"/>
      <c r="AB255" s="146"/>
      <c r="AC255" s="146"/>
      <c r="AD255" s="146"/>
      <c r="AE255" s="146"/>
      <c r="AF255" s="146"/>
      <c r="AG255" s="146" t="s">
        <v>221</v>
      </c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</row>
    <row r="256" spans="1:60" outlineLevel="2" x14ac:dyDescent="0.2">
      <c r="A256" s="153"/>
      <c r="B256" s="154"/>
      <c r="C256" s="180" t="s">
        <v>84</v>
      </c>
      <c r="D256" s="157"/>
      <c r="E256" s="158">
        <v>1</v>
      </c>
      <c r="F256" s="156"/>
      <c r="G256" s="156"/>
      <c r="H256" s="156"/>
      <c r="I256" s="156"/>
      <c r="J256" s="156"/>
      <c r="K256" s="156"/>
      <c r="L256" s="156"/>
      <c r="M256" s="156"/>
      <c r="N256" s="155"/>
      <c r="O256" s="155"/>
      <c r="P256" s="155"/>
      <c r="Q256" s="155"/>
      <c r="R256" s="156"/>
      <c r="S256" s="156"/>
      <c r="T256" s="156"/>
      <c r="U256" s="156"/>
      <c r="V256" s="156"/>
      <c r="W256" s="156"/>
      <c r="X256" s="156"/>
      <c r="Y256" s="156"/>
      <c r="Z256" s="146"/>
      <c r="AA256" s="146"/>
      <c r="AB256" s="146"/>
      <c r="AC256" s="146"/>
      <c r="AD256" s="146"/>
      <c r="AE256" s="146"/>
      <c r="AF256" s="146"/>
      <c r="AG256" s="146" t="s">
        <v>215</v>
      </c>
      <c r="AH256" s="146">
        <v>0</v>
      </c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</row>
    <row r="257" spans="1:60" ht="22.5" outlineLevel="1" x14ac:dyDescent="0.2">
      <c r="A257" s="170">
        <v>88</v>
      </c>
      <c r="B257" s="171" t="s">
        <v>793</v>
      </c>
      <c r="C257" s="179" t="s">
        <v>794</v>
      </c>
      <c r="D257" s="172" t="s">
        <v>238</v>
      </c>
      <c r="E257" s="173">
        <v>1</v>
      </c>
      <c r="F257" s="174"/>
      <c r="G257" s="175">
        <f>ROUND(E257*F257,2)</f>
        <v>0</v>
      </c>
      <c r="H257" s="174"/>
      <c r="I257" s="175">
        <f>ROUND(E257*H257,2)</f>
        <v>0</v>
      </c>
      <c r="J257" s="174"/>
      <c r="K257" s="175">
        <f>ROUND(E257*J257,2)</f>
        <v>0</v>
      </c>
      <c r="L257" s="175">
        <v>21</v>
      </c>
      <c r="M257" s="175">
        <f>G257*(1+L257/100)</f>
        <v>0</v>
      </c>
      <c r="N257" s="173">
        <v>0</v>
      </c>
      <c r="O257" s="173">
        <f>ROUND(E257*N257,2)</f>
        <v>0</v>
      </c>
      <c r="P257" s="173">
        <v>0</v>
      </c>
      <c r="Q257" s="173">
        <f>ROUND(E257*P257,2)</f>
        <v>0</v>
      </c>
      <c r="R257" s="175"/>
      <c r="S257" s="175" t="s">
        <v>242</v>
      </c>
      <c r="T257" s="176" t="s">
        <v>243</v>
      </c>
      <c r="U257" s="156">
        <v>0</v>
      </c>
      <c r="V257" s="156">
        <f>ROUND(E257*U257,2)</f>
        <v>0</v>
      </c>
      <c r="W257" s="156"/>
      <c r="X257" s="156" t="s">
        <v>212</v>
      </c>
      <c r="Y257" s="156" t="s">
        <v>213</v>
      </c>
      <c r="Z257" s="146"/>
      <c r="AA257" s="146"/>
      <c r="AB257" s="146"/>
      <c r="AC257" s="146"/>
      <c r="AD257" s="146"/>
      <c r="AE257" s="146"/>
      <c r="AF257" s="146"/>
      <c r="AG257" s="146" t="s">
        <v>214</v>
      </c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</row>
    <row r="258" spans="1:60" outlineLevel="2" x14ac:dyDescent="0.2">
      <c r="A258" s="153"/>
      <c r="B258" s="154"/>
      <c r="C258" s="247" t="s">
        <v>559</v>
      </c>
      <c r="D258" s="248"/>
      <c r="E258" s="248"/>
      <c r="F258" s="248"/>
      <c r="G258" s="248"/>
      <c r="H258" s="156"/>
      <c r="I258" s="156"/>
      <c r="J258" s="156"/>
      <c r="K258" s="156"/>
      <c r="L258" s="156"/>
      <c r="M258" s="156"/>
      <c r="N258" s="155"/>
      <c r="O258" s="155"/>
      <c r="P258" s="155"/>
      <c r="Q258" s="155"/>
      <c r="R258" s="156"/>
      <c r="S258" s="156"/>
      <c r="T258" s="156"/>
      <c r="U258" s="156"/>
      <c r="V258" s="156"/>
      <c r="W258" s="156"/>
      <c r="X258" s="156"/>
      <c r="Y258" s="156"/>
      <c r="Z258" s="146"/>
      <c r="AA258" s="146"/>
      <c r="AB258" s="146"/>
      <c r="AC258" s="146"/>
      <c r="AD258" s="146"/>
      <c r="AE258" s="146"/>
      <c r="AF258" s="146"/>
      <c r="AG258" s="146" t="s">
        <v>221</v>
      </c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</row>
    <row r="259" spans="1:60" outlineLevel="2" x14ac:dyDescent="0.2">
      <c r="A259" s="153"/>
      <c r="B259" s="154"/>
      <c r="C259" s="180" t="s">
        <v>84</v>
      </c>
      <c r="D259" s="157"/>
      <c r="E259" s="158">
        <v>1</v>
      </c>
      <c r="F259" s="156"/>
      <c r="G259" s="156"/>
      <c r="H259" s="156"/>
      <c r="I259" s="156"/>
      <c r="J259" s="156"/>
      <c r="K259" s="156"/>
      <c r="L259" s="156"/>
      <c r="M259" s="156"/>
      <c r="N259" s="155"/>
      <c r="O259" s="155"/>
      <c r="P259" s="155"/>
      <c r="Q259" s="155"/>
      <c r="R259" s="156"/>
      <c r="S259" s="156"/>
      <c r="T259" s="156"/>
      <c r="U259" s="156"/>
      <c r="V259" s="156"/>
      <c r="W259" s="156"/>
      <c r="X259" s="156"/>
      <c r="Y259" s="156"/>
      <c r="Z259" s="146"/>
      <c r="AA259" s="146"/>
      <c r="AB259" s="146"/>
      <c r="AC259" s="146"/>
      <c r="AD259" s="146"/>
      <c r="AE259" s="146"/>
      <c r="AF259" s="146"/>
      <c r="AG259" s="146" t="s">
        <v>215</v>
      </c>
      <c r="AH259" s="146">
        <v>0</v>
      </c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</row>
    <row r="260" spans="1:60" ht="22.5" outlineLevel="1" x14ac:dyDescent="0.2">
      <c r="A260" s="170">
        <v>89</v>
      </c>
      <c r="B260" s="171" t="s">
        <v>795</v>
      </c>
      <c r="C260" s="179" t="s">
        <v>796</v>
      </c>
      <c r="D260" s="172" t="s">
        <v>238</v>
      </c>
      <c r="E260" s="173">
        <v>3</v>
      </c>
      <c r="F260" s="174"/>
      <c r="G260" s="175">
        <f>ROUND(E260*F260,2)</f>
        <v>0</v>
      </c>
      <c r="H260" s="174"/>
      <c r="I260" s="175">
        <f>ROUND(E260*H260,2)</f>
        <v>0</v>
      </c>
      <c r="J260" s="174"/>
      <c r="K260" s="175">
        <f>ROUND(E260*J260,2)</f>
        <v>0</v>
      </c>
      <c r="L260" s="175">
        <v>21</v>
      </c>
      <c r="M260" s="175">
        <f>G260*(1+L260/100)</f>
        <v>0</v>
      </c>
      <c r="N260" s="173">
        <v>0</v>
      </c>
      <c r="O260" s="173">
        <f>ROUND(E260*N260,2)</f>
        <v>0</v>
      </c>
      <c r="P260" s="173">
        <v>0</v>
      </c>
      <c r="Q260" s="173">
        <f>ROUND(E260*P260,2)</f>
        <v>0</v>
      </c>
      <c r="R260" s="175"/>
      <c r="S260" s="175" t="s">
        <v>242</v>
      </c>
      <c r="T260" s="176" t="s">
        <v>243</v>
      </c>
      <c r="U260" s="156">
        <v>0</v>
      </c>
      <c r="V260" s="156">
        <f>ROUND(E260*U260,2)</f>
        <v>0</v>
      </c>
      <c r="W260" s="156"/>
      <c r="X260" s="156" t="s">
        <v>212</v>
      </c>
      <c r="Y260" s="156" t="s">
        <v>213</v>
      </c>
      <c r="Z260" s="146"/>
      <c r="AA260" s="146"/>
      <c r="AB260" s="146"/>
      <c r="AC260" s="146"/>
      <c r="AD260" s="146"/>
      <c r="AE260" s="146"/>
      <c r="AF260" s="146"/>
      <c r="AG260" s="146" t="s">
        <v>214</v>
      </c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</row>
    <row r="261" spans="1:60" outlineLevel="2" x14ac:dyDescent="0.2">
      <c r="A261" s="153"/>
      <c r="B261" s="154"/>
      <c r="C261" s="247" t="s">
        <v>559</v>
      </c>
      <c r="D261" s="248"/>
      <c r="E261" s="248"/>
      <c r="F261" s="248"/>
      <c r="G261" s="248"/>
      <c r="H261" s="156"/>
      <c r="I261" s="156"/>
      <c r="J261" s="156"/>
      <c r="K261" s="156"/>
      <c r="L261" s="156"/>
      <c r="M261" s="156"/>
      <c r="N261" s="155"/>
      <c r="O261" s="155"/>
      <c r="P261" s="155"/>
      <c r="Q261" s="155"/>
      <c r="R261" s="156"/>
      <c r="S261" s="156"/>
      <c r="T261" s="156"/>
      <c r="U261" s="156"/>
      <c r="V261" s="156"/>
      <c r="W261" s="156"/>
      <c r="X261" s="156"/>
      <c r="Y261" s="156"/>
      <c r="Z261" s="146"/>
      <c r="AA261" s="146"/>
      <c r="AB261" s="146"/>
      <c r="AC261" s="146"/>
      <c r="AD261" s="146"/>
      <c r="AE261" s="146"/>
      <c r="AF261" s="146"/>
      <c r="AG261" s="146" t="s">
        <v>221</v>
      </c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</row>
    <row r="262" spans="1:60" outlineLevel="2" x14ac:dyDescent="0.2">
      <c r="A262" s="153"/>
      <c r="B262" s="154"/>
      <c r="C262" s="180" t="s">
        <v>90</v>
      </c>
      <c r="D262" s="157"/>
      <c r="E262" s="158">
        <v>3</v>
      </c>
      <c r="F262" s="156"/>
      <c r="G262" s="156"/>
      <c r="H262" s="156"/>
      <c r="I262" s="156"/>
      <c r="J262" s="156"/>
      <c r="K262" s="156"/>
      <c r="L262" s="156"/>
      <c r="M262" s="156"/>
      <c r="N262" s="155"/>
      <c r="O262" s="155"/>
      <c r="P262" s="155"/>
      <c r="Q262" s="155"/>
      <c r="R262" s="156"/>
      <c r="S262" s="156"/>
      <c r="T262" s="156"/>
      <c r="U262" s="156"/>
      <c r="V262" s="156"/>
      <c r="W262" s="156"/>
      <c r="X262" s="156"/>
      <c r="Y262" s="156"/>
      <c r="Z262" s="146"/>
      <c r="AA262" s="146"/>
      <c r="AB262" s="146"/>
      <c r="AC262" s="146"/>
      <c r="AD262" s="146"/>
      <c r="AE262" s="146"/>
      <c r="AF262" s="146"/>
      <c r="AG262" s="146" t="s">
        <v>215</v>
      </c>
      <c r="AH262" s="146">
        <v>0</v>
      </c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</row>
    <row r="263" spans="1:60" outlineLevel="1" x14ac:dyDescent="0.2">
      <c r="A263" s="170">
        <v>90</v>
      </c>
      <c r="B263" s="171" t="s">
        <v>797</v>
      </c>
      <c r="C263" s="179" t="s">
        <v>629</v>
      </c>
      <c r="D263" s="172" t="s">
        <v>238</v>
      </c>
      <c r="E263" s="173">
        <v>8</v>
      </c>
      <c r="F263" s="174"/>
      <c r="G263" s="175">
        <f>ROUND(E263*F263,2)</f>
        <v>0</v>
      </c>
      <c r="H263" s="174"/>
      <c r="I263" s="175">
        <f>ROUND(E263*H263,2)</f>
        <v>0</v>
      </c>
      <c r="J263" s="174"/>
      <c r="K263" s="175">
        <f>ROUND(E263*J263,2)</f>
        <v>0</v>
      </c>
      <c r="L263" s="175">
        <v>21</v>
      </c>
      <c r="M263" s="175">
        <f>G263*(1+L263/100)</f>
        <v>0</v>
      </c>
      <c r="N263" s="173">
        <v>5.0000000000000001E-4</v>
      </c>
      <c r="O263" s="173">
        <f>ROUND(E263*N263,2)</f>
        <v>0</v>
      </c>
      <c r="P263" s="173">
        <v>0</v>
      </c>
      <c r="Q263" s="173">
        <f>ROUND(E263*P263,2)</f>
        <v>0</v>
      </c>
      <c r="R263" s="175"/>
      <c r="S263" s="175" t="s">
        <v>242</v>
      </c>
      <c r="T263" s="176" t="s">
        <v>243</v>
      </c>
      <c r="U263" s="156">
        <v>0</v>
      </c>
      <c r="V263" s="156">
        <f>ROUND(E263*U263,2)</f>
        <v>0</v>
      </c>
      <c r="W263" s="156"/>
      <c r="X263" s="156" t="s">
        <v>212</v>
      </c>
      <c r="Y263" s="156" t="s">
        <v>213</v>
      </c>
      <c r="Z263" s="146"/>
      <c r="AA263" s="146"/>
      <c r="AB263" s="146"/>
      <c r="AC263" s="146"/>
      <c r="AD263" s="146"/>
      <c r="AE263" s="146"/>
      <c r="AF263" s="146"/>
      <c r="AG263" s="146" t="s">
        <v>214</v>
      </c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</row>
    <row r="264" spans="1:60" outlineLevel="2" x14ac:dyDescent="0.2">
      <c r="A264" s="153"/>
      <c r="B264" s="154"/>
      <c r="C264" s="247" t="s">
        <v>559</v>
      </c>
      <c r="D264" s="248"/>
      <c r="E264" s="248"/>
      <c r="F264" s="248"/>
      <c r="G264" s="248"/>
      <c r="H264" s="156"/>
      <c r="I264" s="156"/>
      <c r="J264" s="156"/>
      <c r="K264" s="156"/>
      <c r="L264" s="156"/>
      <c r="M264" s="156"/>
      <c r="N264" s="155"/>
      <c r="O264" s="155"/>
      <c r="P264" s="155"/>
      <c r="Q264" s="155"/>
      <c r="R264" s="156"/>
      <c r="S264" s="156"/>
      <c r="T264" s="156"/>
      <c r="U264" s="156"/>
      <c r="V264" s="156"/>
      <c r="W264" s="156"/>
      <c r="X264" s="156"/>
      <c r="Y264" s="156"/>
      <c r="Z264" s="146"/>
      <c r="AA264" s="146"/>
      <c r="AB264" s="146"/>
      <c r="AC264" s="146"/>
      <c r="AD264" s="146"/>
      <c r="AE264" s="146"/>
      <c r="AF264" s="146"/>
      <c r="AG264" s="146" t="s">
        <v>221</v>
      </c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</row>
    <row r="265" spans="1:60" outlineLevel="2" x14ac:dyDescent="0.2">
      <c r="A265" s="153"/>
      <c r="B265" s="154"/>
      <c r="C265" s="180" t="s">
        <v>798</v>
      </c>
      <c r="D265" s="157"/>
      <c r="E265" s="158">
        <v>8</v>
      </c>
      <c r="F265" s="156"/>
      <c r="G265" s="156"/>
      <c r="H265" s="156"/>
      <c r="I265" s="156"/>
      <c r="J265" s="156"/>
      <c r="K265" s="156"/>
      <c r="L265" s="156"/>
      <c r="M265" s="156"/>
      <c r="N265" s="155"/>
      <c r="O265" s="155"/>
      <c r="P265" s="155"/>
      <c r="Q265" s="155"/>
      <c r="R265" s="156"/>
      <c r="S265" s="156"/>
      <c r="T265" s="156"/>
      <c r="U265" s="156"/>
      <c r="V265" s="156"/>
      <c r="W265" s="156"/>
      <c r="X265" s="156"/>
      <c r="Y265" s="156"/>
      <c r="Z265" s="146"/>
      <c r="AA265" s="146"/>
      <c r="AB265" s="146"/>
      <c r="AC265" s="146"/>
      <c r="AD265" s="146"/>
      <c r="AE265" s="146"/>
      <c r="AF265" s="146"/>
      <c r="AG265" s="146" t="s">
        <v>215</v>
      </c>
      <c r="AH265" s="146">
        <v>0</v>
      </c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</row>
    <row r="266" spans="1:60" ht="22.5" outlineLevel="1" x14ac:dyDescent="0.2">
      <c r="A266" s="170">
        <v>91</v>
      </c>
      <c r="B266" s="171" t="s">
        <v>799</v>
      </c>
      <c r="C266" s="179" t="s">
        <v>800</v>
      </c>
      <c r="D266" s="172"/>
      <c r="E266" s="173">
        <v>1</v>
      </c>
      <c r="F266" s="174"/>
      <c r="G266" s="175">
        <f>ROUND(E266*F266,2)</f>
        <v>0</v>
      </c>
      <c r="H266" s="174"/>
      <c r="I266" s="175">
        <f>ROUND(E266*H266,2)</f>
        <v>0</v>
      </c>
      <c r="J266" s="174"/>
      <c r="K266" s="175">
        <f>ROUND(E266*J266,2)</f>
        <v>0</v>
      </c>
      <c r="L266" s="175">
        <v>21</v>
      </c>
      <c r="M266" s="175">
        <f>G266*(1+L266/100)</f>
        <v>0</v>
      </c>
      <c r="N266" s="173">
        <v>0</v>
      </c>
      <c r="O266" s="173">
        <f>ROUND(E266*N266,2)</f>
        <v>0</v>
      </c>
      <c r="P266" s="173">
        <v>0</v>
      </c>
      <c r="Q266" s="173">
        <f>ROUND(E266*P266,2)</f>
        <v>0</v>
      </c>
      <c r="R266" s="175"/>
      <c r="S266" s="175" t="s">
        <v>242</v>
      </c>
      <c r="T266" s="176" t="s">
        <v>243</v>
      </c>
      <c r="U266" s="156">
        <v>0</v>
      </c>
      <c r="V266" s="156">
        <f>ROUND(E266*U266,2)</f>
        <v>0</v>
      </c>
      <c r="W266" s="156"/>
      <c r="X266" s="156" t="s">
        <v>212</v>
      </c>
      <c r="Y266" s="156" t="s">
        <v>213</v>
      </c>
      <c r="Z266" s="146"/>
      <c r="AA266" s="146"/>
      <c r="AB266" s="146"/>
      <c r="AC266" s="146"/>
      <c r="AD266" s="146"/>
      <c r="AE266" s="146"/>
      <c r="AF266" s="146"/>
      <c r="AG266" s="146" t="s">
        <v>214</v>
      </c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</row>
    <row r="267" spans="1:60" outlineLevel="2" x14ac:dyDescent="0.2">
      <c r="A267" s="153"/>
      <c r="B267" s="154"/>
      <c r="C267" s="247" t="s">
        <v>559</v>
      </c>
      <c r="D267" s="248"/>
      <c r="E267" s="248"/>
      <c r="F267" s="248"/>
      <c r="G267" s="248"/>
      <c r="H267" s="156"/>
      <c r="I267" s="156"/>
      <c r="J267" s="156"/>
      <c r="K267" s="156"/>
      <c r="L267" s="156"/>
      <c r="M267" s="156"/>
      <c r="N267" s="155"/>
      <c r="O267" s="155"/>
      <c r="P267" s="155"/>
      <c r="Q267" s="155"/>
      <c r="R267" s="156"/>
      <c r="S267" s="156"/>
      <c r="T267" s="156"/>
      <c r="U267" s="156"/>
      <c r="V267" s="156"/>
      <c r="W267" s="156"/>
      <c r="X267" s="156"/>
      <c r="Y267" s="156"/>
      <c r="Z267" s="146"/>
      <c r="AA267" s="146"/>
      <c r="AB267" s="146"/>
      <c r="AC267" s="146"/>
      <c r="AD267" s="146"/>
      <c r="AE267" s="146"/>
      <c r="AF267" s="146"/>
      <c r="AG267" s="146" t="s">
        <v>221</v>
      </c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146"/>
      <c r="BB267" s="146"/>
      <c r="BC267" s="146"/>
      <c r="BD267" s="146"/>
      <c r="BE267" s="146"/>
      <c r="BF267" s="146"/>
      <c r="BG267" s="146"/>
      <c r="BH267" s="146"/>
    </row>
    <row r="268" spans="1:60" outlineLevel="2" x14ac:dyDescent="0.2">
      <c r="A268" s="153"/>
      <c r="B268" s="154"/>
      <c r="C268" s="180" t="s">
        <v>84</v>
      </c>
      <c r="D268" s="157"/>
      <c r="E268" s="158">
        <v>1</v>
      </c>
      <c r="F268" s="156"/>
      <c r="G268" s="156"/>
      <c r="H268" s="156"/>
      <c r="I268" s="156"/>
      <c r="J268" s="156"/>
      <c r="K268" s="156"/>
      <c r="L268" s="156"/>
      <c r="M268" s="156"/>
      <c r="N268" s="155"/>
      <c r="O268" s="155"/>
      <c r="P268" s="155"/>
      <c r="Q268" s="155"/>
      <c r="R268" s="156"/>
      <c r="S268" s="156"/>
      <c r="T268" s="156"/>
      <c r="U268" s="156"/>
      <c r="V268" s="156"/>
      <c r="W268" s="156"/>
      <c r="X268" s="156"/>
      <c r="Y268" s="156"/>
      <c r="Z268" s="146"/>
      <c r="AA268" s="146"/>
      <c r="AB268" s="146"/>
      <c r="AC268" s="146"/>
      <c r="AD268" s="146"/>
      <c r="AE268" s="146"/>
      <c r="AF268" s="146"/>
      <c r="AG268" s="146" t="s">
        <v>215</v>
      </c>
      <c r="AH268" s="146">
        <v>0</v>
      </c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</row>
    <row r="269" spans="1:60" ht="22.5" outlineLevel="1" x14ac:dyDescent="0.2">
      <c r="A269" s="170">
        <v>92</v>
      </c>
      <c r="B269" s="171" t="s">
        <v>801</v>
      </c>
      <c r="C269" s="179" t="s">
        <v>802</v>
      </c>
      <c r="D269" s="172" t="s">
        <v>238</v>
      </c>
      <c r="E269" s="173">
        <v>5</v>
      </c>
      <c r="F269" s="174"/>
      <c r="G269" s="175">
        <f>ROUND(E269*F269,2)</f>
        <v>0</v>
      </c>
      <c r="H269" s="174"/>
      <c r="I269" s="175">
        <f>ROUND(E269*H269,2)</f>
        <v>0</v>
      </c>
      <c r="J269" s="174"/>
      <c r="K269" s="175">
        <f>ROUND(E269*J269,2)</f>
        <v>0</v>
      </c>
      <c r="L269" s="175">
        <v>21</v>
      </c>
      <c r="M269" s="175">
        <f>G269*(1+L269/100)</f>
        <v>0</v>
      </c>
      <c r="N269" s="173">
        <v>5.0000000000000001E-4</v>
      </c>
      <c r="O269" s="173">
        <f>ROUND(E269*N269,2)</f>
        <v>0</v>
      </c>
      <c r="P269" s="173">
        <v>0</v>
      </c>
      <c r="Q269" s="173">
        <f>ROUND(E269*P269,2)</f>
        <v>0</v>
      </c>
      <c r="R269" s="175"/>
      <c r="S269" s="175" t="s">
        <v>242</v>
      </c>
      <c r="T269" s="176" t="s">
        <v>243</v>
      </c>
      <c r="U269" s="156">
        <v>0</v>
      </c>
      <c r="V269" s="156">
        <f>ROUND(E269*U269,2)</f>
        <v>0</v>
      </c>
      <c r="W269" s="156"/>
      <c r="X269" s="156" t="s">
        <v>212</v>
      </c>
      <c r="Y269" s="156" t="s">
        <v>213</v>
      </c>
      <c r="Z269" s="146"/>
      <c r="AA269" s="146"/>
      <c r="AB269" s="146"/>
      <c r="AC269" s="146"/>
      <c r="AD269" s="146"/>
      <c r="AE269" s="146"/>
      <c r="AF269" s="146"/>
      <c r="AG269" s="146" t="s">
        <v>214</v>
      </c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</row>
    <row r="270" spans="1:60" outlineLevel="2" x14ac:dyDescent="0.2">
      <c r="A270" s="153"/>
      <c r="B270" s="154"/>
      <c r="C270" s="247" t="s">
        <v>559</v>
      </c>
      <c r="D270" s="248"/>
      <c r="E270" s="248"/>
      <c r="F270" s="248"/>
      <c r="G270" s="248"/>
      <c r="H270" s="156"/>
      <c r="I270" s="156"/>
      <c r="J270" s="156"/>
      <c r="K270" s="156"/>
      <c r="L270" s="156"/>
      <c r="M270" s="156"/>
      <c r="N270" s="155"/>
      <c r="O270" s="155"/>
      <c r="P270" s="155"/>
      <c r="Q270" s="155"/>
      <c r="R270" s="156"/>
      <c r="S270" s="156"/>
      <c r="T270" s="156"/>
      <c r="U270" s="156"/>
      <c r="V270" s="156"/>
      <c r="W270" s="156"/>
      <c r="X270" s="156"/>
      <c r="Y270" s="156"/>
      <c r="Z270" s="146"/>
      <c r="AA270" s="146"/>
      <c r="AB270" s="146"/>
      <c r="AC270" s="146"/>
      <c r="AD270" s="146"/>
      <c r="AE270" s="146"/>
      <c r="AF270" s="146"/>
      <c r="AG270" s="146" t="s">
        <v>221</v>
      </c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</row>
    <row r="271" spans="1:60" outlineLevel="2" x14ac:dyDescent="0.2">
      <c r="A271" s="153"/>
      <c r="B271" s="154"/>
      <c r="C271" s="180" t="s">
        <v>803</v>
      </c>
      <c r="D271" s="157"/>
      <c r="E271" s="158">
        <v>5</v>
      </c>
      <c r="F271" s="156"/>
      <c r="G271" s="156"/>
      <c r="H271" s="156"/>
      <c r="I271" s="156"/>
      <c r="J271" s="156"/>
      <c r="K271" s="156"/>
      <c r="L271" s="156"/>
      <c r="M271" s="156"/>
      <c r="N271" s="155"/>
      <c r="O271" s="155"/>
      <c r="P271" s="155"/>
      <c r="Q271" s="155"/>
      <c r="R271" s="156"/>
      <c r="S271" s="156"/>
      <c r="T271" s="156"/>
      <c r="U271" s="156"/>
      <c r="V271" s="156"/>
      <c r="W271" s="156"/>
      <c r="X271" s="156"/>
      <c r="Y271" s="156"/>
      <c r="Z271" s="146"/>
      <c r="AA271" s="146"/>
      <c r="AB271" s="146"/>
      <c r="AC271" s="146"/>
      <c r="AD271" s="146"/>
      <c r="AE271" s="146"/>
      <c r="AF271" s="146"/>
      <c r="AG271" s="146" t="s">
        <v>215</v>
      </c>
      <c r="AH271" s="146">
        <v>0</v>
      </c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  <c r="BA271" s="146"/>
      <c r="BB271" s="146"/>
      <c r="BC271" s="146"/>
      <c r="BD271" s="146"/>
      <c r="BE271" s="146"/>
      <c r="BF271" s="146"/>
      <c r="BG271" s="146"/>
      <c r="BH271" s="146"/>
    </row>
    <row r="272" spans="1:60" outlineLevel="1" x14ac:dyDescent="0.2">
      <c r="A272" s="170">
        <v>93</v>
      </c>
      <c r="B272" s="171" t="s">
        <v>804</v>
      </c>
      <c r="C272" s="179" t="s">
        <v>805</v>
      </c>
      <c r="D272" s="172" t="s">
        <v>260</v>
      </c>
      <c r="E272" s="173">
        <v>1</v>
      </c>
      <c r="F272" s="174"/>
      <c r="G272" s="175">
        <f>ROUND(E272*F272,2)</f>
        <v>0</v>
      </c>
      <c r="H272" s="174"/>
      <c r="I272" s="175">
        <f>ROUND(E272*H272,2)</f>
        <v>0</v>
      </c>
      <c r="J272" s="174"/>
      <c r="K272" s="175">
        <f>ROUND(E272*J272,2)</f>
        <v>0</v>
      </c>
      <c r="L272" s="175">
        <v>21</v>
      </c>
      <c r="M272" s="175">
        <f>G272*(1+L272/100)</f>
        <v>0</v>
      </c>
      <c r="N272" s="173">
        <v>1.73E-3</v>
      </c>
      <c r="O272" s="173">
        <f>ROUND(E272*N272,2)</f>
        <v>0</v>
      </c>
      <c r="P272" s="173">
        <v>0</v>
      </c>
      <c r="Q272" s="173">
        <f>ROUND(E272*P272,2)</f>
        <v>0</v>
      </c>
      <c r="R272" s="175"/>
      <c r="S272" s="175" t="s">
        <v>242</v>
      </c>
      <c r="T272" s="176" t="s">
        <v>211</v>
      </c>
      <c r="U272" s="156">
        <v>0.374</v>
      </c>
      <c r="V272" s="156">
        <f>ROUND(E272*U272,2)</f>
        <v>0.37</v>
      </c>
      <c r="W272" s="156"/>
      <c r="X272" s="156" t="s">
        <v>212</v>
      </c>
      <c r="Y272" s="156" t="s">
        <v>213</v>
      </c>
      <c r="Z272" s="146"/>
      <c r="AA272" s="146"/>
      <c r="AB272" s="146"/>
      <c r="AC272" s="146"/>
      <c r="AD272" s="146"/>
      <c r="AE272" s="146"/>
      <c r="AF272" s="146"/>
      <c r="AG272" s="146" t="s">
        <v>214</v>
      </c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46"/>
      <c r="BB272" s="146"/>
      <c r="BC272" s="146"/>
      <c r="BD272" s="146"/>
      <c r="BE272" s="146"/>
      <c r="BF272" s="146"/>
      <c r="BG272" s="146"/>
      <c r="BH272" s="146"/>
    </row>
    <row r="273" spans="1:60" outlineLevel="2" x14ac:dyDescent="0.2">
      <c r="A273" s="153"/>
      <c r="B273" s="154"/>
      <c r="C273" s="180" t="s">
        <v>84</v>
      </c>
      <c r="D273" s="157"/>
      <c r="E273" s="158">
        <v>1</v>
      </c>
      <c r="F273" s="156"/>
      <c r="G273" s="156"/>
      <c r="H273" s="156"/>
      <c r="I273" s="156"/>
      <c r="J273" s="156"/>
      <c r="K273" s="156"/>
      <c r="L273" s="156"/>
      <c r="M273" s="156"/>
      <c r="N273" s="155"/>
      <c r="O273" s="155"/>
      <c r="P273" s="155"/>
      <c r="Q273" s="155"/>
      <c r="R273" s="156"/>
      <c r="S273" s="156"/>
      <c r="T273" s="156"/>
      <c r="U273" s="156"/>
      <c r="V273" s="156"/>
      <c r="W273" s="156"/>
      <c r="X273" s="156"/>
      <c r="Y273" s="156"/>
      <c r="Z273" s="146"/>
      <c r="AA273" s="146"/>
      <c r="AB273" s="146"/>
      <c r="AC273" s="146"/>
      <c r="AD273" s="146"/>
      <c r="AE273" s="146"/>
      <c r="AF273" s="146"/>
      <c r="AG273" s="146" t="s">
        <v>215</v>
      </c>
      <c r="AH273" s="146">
        <v>0</v>
      </c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  <c r="BA273" s="146"/>
      <c r="BB273" s="146"/>
      <c r="BC273" s="146"/>
      <c r="BD273" s="146"/>
      <c r="BE273" s="146"/>
      <c r="BF273" s="146"/>
      <c r="BG273" s="146"/>
      <c r="BH273" s="146"/>
    </row>
    <row r="274" spans="1:60" outlineLevel="1" x14ac:dyDescent="0.2">
      <c r="A274" s="185">
        <v>94</v>
      </c>
      <c r="B274" s="186" t="s">
        <v>806</v>
      </c>
      <c r="C274" s="192" t="s">
        <v>807</v>
      </c>
      <c r="D274" s="187" t="s">
        <v>218</v>
      </c>
      <c r="E274" s="188">
        <v>8.4510000000000002E-2</v>
      </c>
      <c r="F274" s="189"/>
      <c r="G274" s="190">
        <f>ROUND(E274*F274,2)</f>
        <v>0</v>
      </c>
      <c r="H274" s="189"/>
      <c r="I274" s="190">
        <f>ROUND(E274*H274,2)</f>
        <v>0</v>
      </c>
      <c r="J274" s="189"/>
      <c r="K274" s="190">
        <f>ROUND(E274*J274,2)</f>
        <v>0</v>
      </c>
      <c r="L274" s="190">
        <v>21</v>
      </c>
      <c r="M274" s="190">
        <f>G274*(1+L274/100)</f>
        <v>0</v>
      </c>
      <c r="N274" s="188">
        <v>0</v>
      </c>
      <c r="O274" s="188">
        <f>ROUND(E274*N274,2)</f>
        <v>0</v>
      </c>
      <c r="P274" s="188">
        <v>0</v>
      </c>
      <c r="Q274" s="188">
        <f>ROUND(E274*P274,2)</f>
        <v>0</v>
      </c>
      <c r="R274" s="190" t="s">
        <v>239</v>
      </c>
      <c r="S274" s="190" t="s">
        <v>210</v>
      </c>
      <c r="T274" s="191" t="s">
        <v>211</v>
      </c>
      <c r="U274" s="156">
        <v>2.5750000000000002</v>
      </c>
      <c r="V274" s="156">
        <f>ROUND(E274*U274,2)</f>
        <v>0.22</v>
      </c>
      <c r="W274" s="156"/>
      <c r="X274" s="156" t="s">
        <v>484</v>
      </c>
      <c r="Y274" s="156" t="s">
        <v>213</v>
      </c>
      <c r="Z274" s="146"/>
      <c r="AA274" s="146"/>
      <c r="AB274" s="146"/>
      <c r="AC274" s="146"/>
      <c r="AD274" s="146"/>
      <c r="AE274" s="146"/>
      <c r="AF274" s="146"/>
      <c r="AG274" s="146" t="s">
        <v>485</v>
      </c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6"/>
      <c r="BB274" s="146"/>
      <c r="BC274" s="146"/>
      <c r="BD274" s="146"/>
      <c r="BE274" s="146"/>
      <c r="BF274" s="146"/>
      <c r="BG274" s="146"/>
      <c r="BH274" s="146"/>
    </row>
    <row r="275" spans="1:60" ht="22.5" outlineLevel="1" x14ac:dyDescent="0.2">
      <c r="A275" s="185">
        <v>95</v>
      </c>
      <c r="B275" s="186" t="s">
        <v>808</v>
      </c>
      <c r="C275" s="192" t="s">
        <v>809</v>
      </c>
      <c r="D275" s="187" t="s">
        <v>218</v>
      </c>
      <c r="E275" s="188">
        <v>8.4510000000000002E-2</v>
      </c>
      <c r="F275" s="189"/>
      <c r="G275" s="190">
        <f>ROUND(E275*F275,2)</f>
        <v>0</v>
      </c>
      <c r="H275" s="189"/>
      <c r="I275" s="190">
        <f>ROUND(E275*H275,2)</f>
        <v>0</v>
      </c>
      <c r="J275" s="189"/>
      <c r="K275" s="190">
        <f>ROUND(E275*J275,2)</f>
        <v>0</v>
      </c>
      <c r="L275" s="190">
        <v>21</v>
      </c>
      <c r="M275" s="190">
        <f>G275*(1+L275/100)</f>
        <v>0</v>
      </c>
      <c r="N275" s="188">
        <v>0</v>
      </c>
      <c r="O275" s="188">
        <f>ROUND(E275*N275,2)</f>
        <v>0</v>
      </c>
      <c r="P275" s="188">
        <v>0</v>
      </c>
      <c r="Q275" s="188">
        <f>ROUND(E275*P275,2)</f>
        <v>0</v>
      </c>
      <c r="R275" s="190" t="s">
        <v>239</v>
      </c>
      <c r="S275" s="190" t="s">
        <v>210</v>
      </c>
      <c r="T275" s="191" t="s">
        <v>211</v>
      </c>
      <c r="U275" s="156">
        <v>1.355</v>
      </c>
      <c r="V275" s="156">
        <f>ROUND(E275*U275,2)</f>
        <v>0.11</v>
      </c>
      <c r="W275" s="156"/>
      <c r="X275" s="156" t="s">
        <v>484</v>
      </c>
      <c r="Y275" s="156" t="s">
        <v>213</v>
      </c>
      <c r="Z275" s="146"/>
      <c r="AA275" s="146"/>
      <c r="AB275" s="146"/>
      <c r="AC275" s="146"/>
      <c r="AD275" s="146"/>
      <c r="AE275" s="146"/>
      <c r="AF275" s="146"/>
      <c r="AG275" s="146" t="s">
        <v>485</v>
      </c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</row>
    <row r="276" spans="1:60" x14ac:dyDescent="0.2">
      <c r="A276" s="163" t="s">
        <v>204</v>
      </c>
      <c r="B276" s="164" t="s">
        <v>144</v>
      </c>
      <c r="C276" s="178" t="s">
        <v>145</v>
      </c>
      <c r="D276" s="165"/>
      <c r="E276" s="166"/>
      <c r="F276" s="167"/>
      <c r="G276" s="167">
        <f>SUMIF(AG277:AG287,"&lt;&gt;NOR",G277:G287)</f>
        <v>0</v>
      </c>
      <c r="H276" s="167"/>
      <c r="I276" s="167">
        <f>SUM(I277:I287)</f>
        <v>0</v>
      </c>
      <c r="J276" s="167"/>
      <c r="K276" s="167">
        <f>SUM(K277:K287)</f>
        <v>0</v>
      </c>
      <c r="L276" s="167"/>
      <c r="M276" s="167">
        <f>SUM(M277:M287)</f>
        <v>0</v>
      </c>
      <c r="N276" s="166"/>
      <c r="O276" s="166">
        <f>SUM(O277:O287)</f>
        <v>0</v>
      </c>
      <c r="P276" s="166"/>
      <c r="Q276" s="166">
        <f>SUM(Q277:Q287)</f>
        <v>0</v>
      </c>
      <c r="R276" s="167"/>
      <c r="S276" s="167"/>
      <c r="T276" s="168"/>
      <c r="U276" s="162"/>
      <c r="V276" s="162">
        <f>SUM(V277:V287)</f>
        <v>3.7300000000000004</v>
      </c>
      <c r="W276" s="162"/>
      <c r="X276" s="162"/>
      <c r="Y276" s="162"/>
      <c r="AG276" t="s">
        <v>205</v>
      </c>
    </row>
    <row r="277" spans="1:60" outlineLevel="1" x14ac:dyDescent="0.2">
      <c r="A277" s="170">
        <v>96</v>
      </c>
      <c r="B277" s="171" t="s">
        <v>810</v>
      </c>
      <c r="C277" s="179" t="s">
        <v>811</v>
      </c>
      <c r="D277" s="172" t="s">
        <v>252</v>
      </c>
      <c r="E277" s="173">
        <v>119</v>
      </c>
      <c r="F277" s="174"/>
      <c r="G277" s="175">
        <f>ROUND(E277*F277,2)</f>
        <v>0</v>
      </c>
      <c r="H277" s="174"/>
      <c r="I277" s="175">
        <f>ROUND(E277*H277,2)</f>
        <v>0</v>
      </c>
      <c r="J277" s="174"/>
      <c r="K277" s="175">
        <f>ROUND(E277*J277,2)</f>
        <v>0</v>
      </c>
      <c r="L277" s="175">
        <v>21</v>
      </c>
      <c r="M277" s="175">
        <f>G277*(1+L277/100)</f>
        <v>0</v>
      </c>
      <c r="N277" s="173">
        <v>3.0000000000000001E-5</v>
      </c>
      <c r="O277" s="173">
        <f>ROUND(E277*N277,2)</f>
        <v>0</v>
      </c>
      <c r="P277" s="173">
        <v>0</v>
      </c>
      <c r="Q277" s="173">
        <f>ROUND(E277*P277,2)</f>
        <v>0</v>
      </c>
      <c r="R277" s="175" t="s">
        <v>398</v>
      </c>
      <c r="S277" s="175" t="s">
        <v>210</v>
      </c>
      <c r="T277" s="176" t="s">
        <v>211</v>
      </c>
      <c r="U277" s="156">
        <v>2.9000000000000001E-2</v>
      </c>
      <c r="V277" s="156">
        <f>ROUND(E277*U277,2)</f>
        <v>3.45</v>
      </c>
      <c r="W277" s="156"/>
      <c r="X277" s="156" t="s">
        <v>212</v>
      </c>
      <c r="Y277" s="156" t="s">
        <v>213</v>
      </c>
      <c r="Z277" s="146"/>
      <c r="AA277" s="146"/>
      <c r="AB277" s="146"/>
      <c r="AC277" s="146"/>
      <c r="AD277" s="146"/>
      <c r="AE277" s="146"/>
      <c r="AF277" s="146"/>
      <c r="AG277" s="146" t="s">
        <v>214</v>
      </c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</row>
    <row r="278" spans="1:60" outlineLevel="2" x14ac:dyDescent="0.2">
      <c r="A278" s="153"/>
      <c r="B278" s="154"/>
      <c r="C278" s="249" t="s">
        <v>399</v>
      </c>
      <c r="D278" s="250"/>
      <c r="E278" s="250"/>
      <c r="F278" s="250"/>
      <c r="G278" s="250"/>
      <c r="H278" s="156"/>
      <c r="I278" s="156"/>
      <c r="J278" s="156"/>
      <c r="K278" s="156"/>
      <c r="L278" s="156"/>
      <c r="M278" s="156"/>
      <c r="N278" s="155"/>
      <c r="O278" s="155"/>
      <c r="P278" s="155"/>
      <c r="Q278" s="155"/>
      <c r="R278" s="156"/>
      <c r="S278" s="156"/>
      <c r="T278" s="156"/>
      <c r="U278" s="156"/>
      <c r="V278" s="156"/>
      <c r="W278" s="156"/>
      <c r="X278" s="156"/>
      <c r="Y278" s="156"/>
      <c r="Z278" s="146"/>
      <c r="AA278" s="146"/>
      <c r="AB278" s="146"/>
      <c r="AC278" s="146"/>
      <c r="AD278" s="146"/>
      <c r="AE278" s="146"/>
      <c r="AF278" s="146"/>
      <c r="AG278" s="146" t="s">
        <v>278</v>
      </c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</row>
    <row r="279" spans="1:60" outlineLevel="2" x14ac:dyDescent="0.2">
      <c r="A279" s="153"/>
      <c r="B279" s="154"/>
      <c r="C279" s="251" t="s">
        <v>812</v>
      </c>
      <c r="D279" s="252"/>
      <c r="E279" s="252"/>
      <c r="F279" s="252"/>
      <c r="G279" s="252"/>
      <c r="H279" s="156"/>
      <c r="I279" s="156"/>
      <c r="J279" s="156"/>
      <c r="K279" s="156"/>
      <c r="L279" s="156"/>
      <c r="M279" s="156"/>
      <c r="N279" s="155"/>
      <c r="O279" s="155"/>
      <c r="P279" s="155"/>
      <c r="Q279" s="155"/>
      <c r="R279" s="156"/>
      <c r="S279" s="156"/>
      <c r="T279" s="156"/>
      <c r="U279" s="156"/>
      <c r="V279" s="156"/>
      <c r="W279" s="156"/>
      <c r="X279" s="156"/>
      <c r="Y279" s="156"/>
      <c r="Z279" s="146"/>
      <c r="AA279" s="146"/>
      <c r="AB279" s="146"/>
      <c r="AC279" s="146"/>
      <c r="AD279" s="146"/>
      <c r="AE279" s="146"/>
      <c r="AF279" s="146"/>
      <c r="AG279" s="146" t="s">
        <v>221</v>
      </c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</row>
    <row r="280" spans="1:60" outlineLevel="2" x14ac:dyDescent="0.2">
      <c r="A280" s="153"/>
      <c r="B280" s="154"/>
      <c r="C280" s="180" t="s">
        <v>701</v>
      </c>
      <c r="D280" s="157"/>
      <c r="E280" s="158">
        <v>1</v>
      </c>
      <c r="F280" s="156"/>
      <c r="G280" s="156"/>
      <c r="H280" s="156"/>
      <c r="I280" s="156"/>
      <c r="J280" s="156"/>
      <c r="K280" s="156"/>
      <c r="L280" s="156"/>
      <c r="M280" s="156"/>
      <c r="N280" s="155"/>
      <c r="O280" s="155"/>
      <c r="P280" s="155"/>
      <c r="Q280" s="155"/>
      <c r="R280" s="156"/>
      <c r="S280" s="156"/>
      <c r="T280" s="156"/>
      <c r="U280" s="156"/>
      <c r="V280" s="156"/>
      <c r="W280" s="156"/>
      <c r="X280" s="156"/>
      <c r="Y280" s="156"/>
      <c r="Z280" s="146"/>
      <c r="AA280" s="146"/>
      <c r="AB280" s="146"/>
      <c r="AC280" s="146"/>
      <c r="AD280" s="146"/>
      <c r="AE280" s="146"/>
      <c r="AF280" s="146"/>
      <c r="AG280" s="146" t="s">
        <v>215</v>
      </c>
      <c r="AH280" s="146">
        <v>5</v>
      </c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</row>
    <row r="281" spans="1:60" outlineLevel="3" x14ac:dyDescent="0.2">
      <c r="A281" s="153"/>
      <c r="B281" s="154"/>
      <c r="C281" s="180" t="s">
        <v>560</v>
      </c>
      <c r="D281" s="157"/>
      <c r="E281" s="158">
        <v>12.7</v>
      </c>
      <c r="F281" s="156"/>
      <c r="G281" s="156"/>
      <c r="H281" s="156"/>
      <c r="I281" s="156"/>
      <c r="J281" s="156"/>
      <c r="K281" s="156"/>
      <c r="L281" s="156"/>
      <c r="M281" s="156"/>
      <c r="N281" s="155"/>
      <c r="O281" s="155"/>
      <c r="P281" s="155"/>
      <c r="Q281" s="155"/>
      <c r="R281" s="156"/>
      <c r="S281" s="156"/>
      <c r="T281" s="156"/>
      <c r="U281" s="156"/>
      <c r="V281" s="156"/>
      <c r="W281" s="156"/>
      <c r="X281" s="156"/>
      <c r="Y281" s="156"/>
      <c r="Z281" s="146"/>
      <c r="AA281" s="146"/>
      <c r="AB281" s="146"/>
      <c r="AC281" s="146"/>
      <c r="AD281" s="146"/>
      <c r="AE281" s="146"/>
      <c r="AF281" s="146"/>
      <c r="AG281" s="146" t="s">
        <v>215</v>
      </c>
      <c r="AH281" s="146">
        <v>5</v>
      </c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</row>
    <row r="282" spans="1:60" outlineLevel="3" x14ac:dyDescent="0.2">
      <c r="A282" s="153"/>
      <c r="B282" s="154"/>
      <c r="C282" s="180" t="s">
        <v>563</v>
      </c>
      <c r="D282" s="157"/>
      <c r="E282" s="158">
        <v>28.2</v>
      </c>
      <c r="F282" s="156"/>
      <c r="G282" s="156"/>
      <c r="H282" s="156"/>
      <c r="I282" s="156"/>
      <c r="J282" s="156"/>
      <c r="K282" s="156"/>
      <c r="L282" s="156"/>
      <c r="M282" s="156"/>
      <c r="N282" s="155"/>
      <c r="O282" s="155"/>
      <c r="P282" s="155"/>
      <c r="Q282" s="155"/>
      <c r="R282" s="156"/>
      <c r="S282" s="156"/>
      <c r="T282" s="156"/>
      <c r="U282" s="156"/>
      <c r="V282" s="156"/>
      <c r="W282" s="156"/>
      <c r="X282" s="156"/>
      <c r="Y282" s="156"/>
      <c r="Z282" s="146"/>
      <c r="AA282" s="146"/>
      <c r="AB282" s="146"/>
      <c r="AC282" s="146"/>
      <c r="AD282" s="146"/>
      <c r="AE282" s="146"/>
      <c r="AF282" s="146"/>
      <c r="AG282" s="146" t="s">
        <v>215</v>
      </c>
      <c r="AH282" s="146">
        <v>5</v>
      </c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</row>
    <row r="283" spans="1:60" outlineLevel="3" x14ac:dyDescent="0.2">
      <c r="A283" s="153"/>
      <c r="B283" s="154"/>
      <c r="C283" s="180" t="s">
        <v>566</v>
      </c>
      <c r="D283" s="157"/>
      <c r="E283" s="158">
        <v>77.099999999999994</v>
      </c>
      <c r="F283" s="156"/>
      <c r="G283" s="156"/>
      <c r="H283" s="156"/>
      <c r="I283" s="156"/>
      <c r="J283" s="156"/>
      <c r="K283" s="156"/>
      <c r="L283" s="156"/>
      <c r="M283" s="156"/>
      <c r="N283" s="155"/>
      <c r="O283" s="155"/>
      <c r="P283" s="155"/>
      <c r="Q283" s="155"/>
      <c r="R283" s="156"/>
      <c r="S283" s="156"/>
      <c r="T283" s="156"/>
      <c r="U283" s="156"/>
      <c r="V283" s="156"/>
      <c r="W283" s="156"/>
      <c r="X283" s="156"/>
      <c r="Y283" s="156"/>
      <c r="Z283" s="146"/>
      <c r="AA283" s="146"/>
      <c r="AB283" s="146"/>
      <c r="AC283" s="146"/>
      <c r="AD283" s="146"/>
      <c r="AE283" s="146"/>
      <c r="AF283" s="146"/>
      <c r="AG283" s="146" t="s">
        <v>215</v>
      </c>
      <c r="AH283" s="146">
        <v>5</v>
      </c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  <c r="BA283" s="146"/>
      <c r="BB283" s="146"/>
      <c r="BC283" s="146"/>
      <c r="BD283" s="146"/>
      <c r="BE283" s="146"/>
      <c r="BF283" s="146"/>
      <c r="BG283" s="146"/>
      <c r="BH283" s="146"/>
    </row>
    <row r="284" spans="1:60" outlineLevel="1" x14ac:dyDescent="0.2">
      <c r="A284" s="170">
        <v>97</v>
      </c>
      <c r="B284" s="171" t="s">
        <v>813</v>
      </c>
      <c r="C284" s="179" t="s">
        <v>814</v>
      </c>
      <c r="D284" s="172" t="s">
        <v>252</v>
      </c>
      <c r="E284" s="173">
        <v>13.1</v>
      </c>
      <c r="F284" s="174"/>
      <c r="G284" s="175">
        <f>ROUND(E284*F284,2)</f>
        <v>0</v>
      </c>
      <c r="H284" s="174"/>
      <c r="I284" s="175">
        <f>ROUND(E284*H284,2)</f>
        <v>0</v>
      </c>
      <c r="J284" s="174"/>
      <c r="K284" s="175">
        <f>ROUND(E284*J284,2)</f>
        <v>0</v>
      </c>
      <c r="L284" s="175">
        <v>21</v>
      </c>
      <c r="M284" s="175">
        <f>G284*(1+L284/100)</f>
        <v>0</v>
      </c>
      <c r="N284" s="173">
        <v>4.0000000000000003E-5</v>
      </c>
      <c r="O284" s="173">
        <f>ROUND(E284*N284,2)</f>
        <v>0</v>
      </c>
      <c r="P284" s="173">
        <v>0</v>
      </c>
      <c r="Q284" s="173">
        <f>ROUND(E284*P284,2)</f>
        <v>0</v>
      </c>
      <c r="R284" s="175" t="s">
        <v>398</v>
      </c>
      <c r="S284" s="175" t="s">
        <v>210</v>
      </c>
      <c r="T284" s="176" t="s">
        <v>211</v>
      </c>
      <c r="U284" s="156">
        <v>2.1000000000000001E-2</v>
      </c>
      <c r="V284" s="156">
        <f>ROUND(E284*U284,2)</f>
        <v>0.28000000000000003</v>
      </c>
      <c r="W284" s="156"/>
      <c r="X284" s="156" t="s">
        <v>212</v>
      </c>
      <c r="Y284" s="156" t="s">
        <v>213</v>
      </c>
      <c r="Z284" s="146"/>
      <c r="AA284" s="146"/>
      <c r="AB284" s="146"/>
      <c r="AC284" s="146"/>
      <c r="AD284" s="146"/>
      <c r="AE284" s="146"/>
      <c r="AF284" s="146"/>
      <c r="AG284" s="146" t="s">
        <v>214</v>
      </c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</row>
    <row r="285" spans="1:60" outlineLevel="2" x14ac:dyDescent="0.2">
      <c r="A285" s="153"/>
      <c r="B285" s="154"/>
      <c r="C285" s="249" t="s">
        <v>399</v>
      </c>
      <c r="D285" s="250"/>
      <c r="E285" s="250"/>
      <c r="F285" s="250"/>
      <c r="G285" s="250"/>
      <c r="H285" s="156"/>
      <c r="I285" s="156"/>
      <c r="J285" s="156"/>
      <c r="K285" s="156"/>
      <c r="L285" s="156"/>
      <c r="M285" s="156"/>
      <c r="N285" s="155"/>
      <c r="O285" s="155"/>
      <c r="P285" s="155"/>
      <c r="Q285" s="155"/>
      <c r="R285" s="156"/>
      <c r="S285" s="156"/>
      <c r="T285" s="156"/>
      <c r="U285" s="156"/>
      <c r="V285" s="156"/>
      <c r="W285" s="156"/>
      <c r="X285" s="156"/>
      <c r="Y285" s="156"/>
      <c r="Z285" s="146"/>
      <c r="AA285" s="146"/>
      <c r="AB285" s="146"/>
      <c r="AC285" s="146"/>
      <c r="AD285" s="146"/>
      <c r="AE285" s="146"/>
      <c r="AF285" s="146"/>
      <c r="AG285" s="146" t="s">
        <v>278</v>
      </c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</row>
    <row r="286" spans="1:60" outlineLevel="2" x14ac:dyDescent="0.2">
      <c r="A286" s="153"/>
      <c r="B286" s="154"/>
      <c r="C286" s="251" t="s">
        <v>812</v>
      </c>
      <c r="D286" s="252"/>
      <c r="E286" s="252"/>
      <c r="F286" s="252"/>
      <c r="G286" s="252"/>
      <c r="H286" s="156"/>
      <c r="I286" s="156"/>
      <c r="J286" s="156"/>
      <c r="K286" s="156"/>
      <c r="L286" s="156"/>
      <c r="M286" s="156"/>
      <c r="N286" s="155"/>
      <c r="O286" s="155"/>
      <c r="P286" s="155"/>
      <c r="Q286" s="155"/>
      <c r="R286" s="156"/>
      <c r="S286" s="156"/>
      <c r="T286" s="156"/>
      <c r="U286" s="156"/>
      <c r="V286" s="156"/>
      <c r="W286" s="156"/>
      <c r="X286" s="156"/>
      <c r="Y286" s="156"/>
      <c r="Z286" s="146"/>
      <c r="AA286" s="146"/>
      <c r="AB286" s="146"/>
      <c r="AC286" s="146"/>
      <c r="AD286" s="146"/>
      <c r="AE286" s="146"/>
      <c r="AF286" s="146"/>
      <c r="AG286" s="146" t="s">
        <v>221</v>
      </c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</row>
    <row r="287" spans="1:60" outlineLevel="2" x14ac:dyDescent="0.2">
      <c r="A287" s="153"/>
      <c r="B287" s="154"/>
      <c r="C287" s="180" t="s">
        <v>569</v>
      </c>
      <c r="D287" s="157"/>
      <c r="E287" s="158">
        <v>13.1</v>
      </c>
      <c r="F287" s="156"/>
      <c r="G287" s="156"/>
      <c r="H287" s="156"/>
      <c r="I287" s="156"/>
      <c r="J287" s="156"/>
      <c r="K287" s="156"/>
      <c r="L287" s="156"/>
      <c r="M287" s="156"/>
      <c r="N287" s="155"/>
      <c r="O287" s="155"/>
      <c r="P287" s="155"/>
      <c r="Q287" s="155"/>
      <c r="R287" s="156"/>
      <c r="S287" s="156"/>
      <c r="T287" s="156"/>
      <c r="U287" s="156"/>
      <c r="V287" s="156"/>
      <c r="W287" s="156"/>
      <c r="X287" s="156"/>
      <c r="Y287" s="156"/>
      <c r="Z287" s="146"/>
      <c r="AA287" s="146"/>
      <c r="AB287" s="146"/>
      <c r="AC287" s="146"/>
      <c r="AD287" s="146"/>
      <c r="AE287" s="146"/>
      <c r="AF287" s="146"/>
      <c r="AG287" s="146" t="s">
        <v>215</v>
      </c>
      <c r="AH287" s="146">
        <v>5</v>
      </c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</row>
    <row r="288" spans="1:60" x14ac:dyDescent="0.2">
      <c r="A288" s="163" t="s">
        <v>204</v>
      </c>
      <c r="B288" s="164" t="s">
        <v>148</v>
      </c>
      <c r="C288" s="178" t="s">
        <v>149</v>
      </c>
      <c r="D288" s="165"/>
      <c r="E288" s="166"/>
      <c r="F288" s="167"/>
      <c r="G288" s="167">
        <f>SUMIF(AG289:AG312,"&lt;&gt;NOR",G289:G312)</f>
        <v>0</v>
      </c>
      <c r="H288" s="167"/>
      <c r="I288" s="167">
        <f>SUM(I289:I312)</f>
        <v>0</v>
      </c>
      <c r="J288" s="167"/>
      <c r="K288" s="167">
        <f>SUM(K289:K312)</f>
        <v>0</v>
      </c>
      <c r="L288" s="167"/>
      <c r="M288" s="167">
        <f>SUM(M289:M312)</f>
        <v>0</v>
      </c>
      <c r="N288" s="166"/>
      <c r="O288" s="166">
        <f>SUM(O289:O312)</f>
        <v>0</v>
      </c>
      <c r="P288" s="166"/>
      <c r="Q288" s="166">
        <f>SUM(Q289:Q312)</f>
        <v>0</v>
      </c>
      <c r="R288" s="167"/>
      <c r="S288" s="167"/>
      <c r="T288" s="168"/>
      <c r="U288" s="162"/>
      <c r="V288" s="162">
        <f>SUM(V289:V312)</f>
        <v>1</v>
      </c>
      <c r="W288" s="162"/>
      <c r="X288" s="162"/>
      <c r="Y288" s="162"/>
      <c r="AG288" t="s">
        <v>205</v>
      </c>
    </row>
    <row r="289" spans="1:60" outlineLevel="1" x14ac:dyDescent="0.2">
      <c r="A289" s="170">
        <v>98</v>
      </c>
      <c r="B289" s="171" t="s">
        <v>815</v>
      </c>
      <c r="C289" s="179" t="s">
        <v>816</v>
      </c>
      <c r="D289" s="172" t="s">
        <v>260</v>
      </c>
      <c r="E289" s="173">
        <v>1</v>
      </c>
      <c r="F289" s="174"/>
      <c r="G289" s="175">
        <f>ROUND(E289*F289,2)</f>
        <v>0</v>
      </c>
      <c r="H289" s="174"/>
      <c r="I289" s="175">
        <f>ROUND(E289*H289,2)</f>
        <v>0</v>
      </c>
      <c r="J289" s="174"/>
      <c r="K289" s="175">
        <f>ROUND(E289*J289,2)</f>
        <v>0</v>
      </c>
      <c r="L289" s="175">
        <v>21</v>
      </c>
      <c r="M289" s="175">
        <f>G289*(1+L289/100)</f>
        <v>0</v>
      </c>
      <c r="N289" s="173">
        <v>0</v>
      </c>
      <c r="O289" s="173">
        <f>ROUND(E289*N289,2)</f>
        <v>0</v>
      </c>
      <c r="P289" s="173">
        <v>0</v>
      </c>
      <c r="Q289" s="173">
        <f>ROUND(E289*P289,2)</f>
        <v>0</v>
      </c>
      <c r="R289" s="175"/>
      <c r="S289" s="175" t="s">
        <v>210</v>
      </c>
      <c r="T289" s="176" t="s">
        <v>211</v>
      </c>
      <c r="U289" s="156">
        <v>1</v>
      </c>
      <c r="V289" s="156">
        <f>ROUND(E289*U289,2)</f>
        <v>1</v>
      </c>
      <c r="W289" s="156"/>
      <c r="X289" s="156" t="s">
        <v>212</v>
      </c>
      <c r="Y289" s="156" t="s">
        <v>213</v>
      </c>
      <c r="Z289" s="146"/>
      <c r="AA289" s="146"/>
      <c r="AB289" s="146"/>
      <c r="AC289" s="146"/>
      <c r="AD289" s="146"/>
      <c r="AE289" s="146"/>
      <c r="AF289" s="146"/>
      <c r="AG289" s="146" t="s">
        <v>214</v>
      </c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</row>
    <row r="290" spans="1:60" outlineLevel="2" x14ac:dyDescent="0.2">
      <c r="A290" s="153"/>
      <c r="B290" s="154"/>
      <c r="C290" s="180" t="s">
        <v>84</v>
      </c>
      <c r="D290" s="157"/>
      <c r="E290" s="158">
        <v>1</v>
      </c>
      <c r="F290" s="156"/>
      <c r="G290" s="156"/>
      <c r="H290" s="156"/>
      <c r="I290" s="156"/>
      <c r="J290" s="156"/>
      <c r="K290" s="156"/>
      <c r="L290" s="156"/>
      <c r="M290" s="156"/>
      <c r="N290" s="155"/>
      <c r="O290" s="155"/>
      <c r="P290" s="155"/>
      <c r="Q290" s="155"/>
      <c r="R290" s="156"/>
      <c r="S290" s="156"/>
      <c r="T290" s="156"/>
      <c r="U290" s="156"/>
      <c r="V290" s="156"/>
      <c r="W290" s="156"/>
      <c r="X290" s="156"/>
      <c r="Y290" s="156"/>
      <c r="Z290" s="146"/>
      <c r="AA290" s="146"/>
      <c r="AB290" s="146"/>
      <c r="AC290" s="146"/>
      <c r="AD290" s="146"/>
      <c r="AE290" s="146"/>
      <c r="AF290" s="146"/>
      <c r="AG290" s="146" t="s">
        <v>215</v>
      </c>
      <c r="AH290" s="146">
        <v>0</v>
      </c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  <c r="BA290" s="146"/>
      <c r="BB290" s="146"/>
      <c r="BC290" s="146"/>
      <c r="BD290" s="146"/>
      <c r="BE290" s="146"/>
      <c r="BF290" s="146"/>
      <c r="BG290" s="146"/>
      <c r="BH290" s="146"/>
    </row>
    <row r="291" spans="1:60" outlineLevel="1" x14ac:dyDescent="0.2">
      <c r="A291" s="170">
        <v>99</v>
      </c>
      <c r="B291" s="171" t="s">
        <v>817</v>
      </c>
      <c r="C291" s="179" t="s">
        <v>818</v>
      </c>
      <c r="D291" s="172" t="s">
        <v>260</v>
      </c>
      <c r="E291" s="173">
        <v>1</v>
      </c>
      <c r="F291" s="174"/>
      <c r="G291" s="175">
        <f>ROUND(E291*F291,2)</f>
        <v>0</v>
      </c>
      <c r="H291" s="174"/>
      <c r="I291" s="175">
        <f>ROUND(E291*H291,2)</f>
        <v>0</v>
      </c>
      <c r="J291" s="174"/>
      <c r="K291" s="175">
        <f>ROUND(E291*J291,2)</f>
        <v>0</v>
      </c>
      <c r="L291" s="175">
        <v>21</v>
      </c>
      <c r="M291" s="175">
        <f>G291*(1+L291/100)</f>
        <v>0</v>
      </c>
      <c r="N291" s="173">
        <v>0</v>
      </c>
      <c r="O291" s="173">
        <f>ROUND(E291*N291,2)</f>
        <v>0</v>
      </c>
      <c r="P291" s="173">
        <v>0</v>
      </c>
      <c r="Q291" s="173">
        <f>ROUND(E291*P291,2)</f>
        <v>0</v>
      </c>
      <c r="R291" s="175"/>
      <c r="S291" s="175" t="s">
        <v>242</v>
      </c>
      <c r="T291" s="176" t="s">
        <v>243</v>
      </c>
      <c r="U291" s="156">
        <v>0</v>
      </c>
      <c r="V291" s="156">
        <f>ROUND(E291*U291,2)</f>
        <v>0</v>
      </c>
      <c r="W291" s="156"/>
      <c r="X291" s="156" t="s">
        <v>212</v>
      </c>
      <c r="Y291" s="156" t="s">
        <v>213</v>
      </c>
      <c r="Z291" s="146"/>
      <c r="AA291" s="146"/>
      <c r="AB291" s="146"/>
      <c r="AC291" s="146"/>
      <c r="AD291" s="146"/>
      <c r="AE291" s="146"/>
      <c r="AF291" s="146"/>
      <c r="AG291" s="146" t="s">
        <v>214</v>
      </c>
      <c r="AH291" s="146"/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  <c r="BA291" s="146"/>
      <c r="BB291" s="146"/>
      <c r="BC291" s="146"/>
      <c r="BD291" s="146"/>
      <c r="BE291" s="146"/>
      <c r="BF291" s="146"/>
      <c r="BG291" s="146"/>
      <c r="BH291" s="146"/>
    </row>
    <row r="292" spans="1:60" outlineLevel="2" x14ac:dyDescent="0.2">
      <c r="A292" s="153"/>
      <c r="B292" s="154"/>
      <c r="C292" s="180" t="s">
        <v>84</v>
      </c>
      <c r="D292" s="157"/>
      <c r="E292" s="158">
        <v>1</v>
      </c>
      <c r="F292" s="156"/>
      <c r="G292" s="156"/>
      <c r="H292" s="156"/>
      <c r="I292" s="156"/>
      <c r="J292" s="156"/>
      <c r="K292" s="156"/>
      <c r="L292" s="156"/>
      <c r="M292" s="156"/>
      <c r="N292" s="155"/>
      <c r="O292" s="155"/>
      <c r="P292" s="155"/>
      <c r="Q292" s="155"/>
      <c r="R292" s="156"/>
      <c r="S292" s="156"/>
      <c r="T292" s="156"/>
      <c r="U292" s="156"/>
      <c r="V292" s="156"/>
      <c r="W292" s="156"/>
      <c r="X292" s="156"/>
      <c r="Y292" s="156"/>
      <c r="Z292" s="146"/>
      <c r="AA292" s="146"/>
      <c r="AB292" s="146"/>
      <c r="AC292" s="146"/>
      <c r="AD292" s="146"/>
      <c r="AE292" s="146"/>
      <c r="AF292" s="146"/>
      <c r="AG292" s="146" t="s">
        <v>215</v>
      </c>
      <c r="AH292" s="146">
        <v>0</v>
      </c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  <c r="BA292" s="146"/>
      <c r="BB292" s="146"/>
      <c r="BC292" s="146"/>
      <c r="BD292" s="146"/>
      <c r="BE292" s="146"/>
      <c r="BF292" s="146"/>
      <c r="BG292" s="146"/>
      <c r="BH292" s="146"/>
    </row>
    <row r="293" spans="1:60" outlineLevel="1" x14ac:dyDescent="0.2">
      <c r="A293" s="170">
        <v>100</v>
      </c>
      <c r="B293" s="171" t="s">
        <v>819</v>
      </c>
      <c r="C293" s="179" t="s">
        <v>820</v>
      </c>
      <c r="D293" s="172" t="s">
        <v>238</v>
      </c>
      <c r="E293" s="173">
        <v>1</v>
      </c>
      <c r="F293" s="174"/>
      <c r="G293" s="175">
        <f>ROUND(E293*F293,2)</f>
        <v>0</v>
      </c>
      <c r="H293" s="174"/>
      <c r="I293" s="175">
        <f>ROUND(E293*H293,2)</f>
        <v>0</v>
      </c>
      <c r="J293" s="174"/>
      <c r="K293" s="175">
        <f>ROUND(E293*J293,2)</f>
        <v>0</v>
      </c>
      <c r="L293" s="175">
        <v>21</v>
      </c>
      <c r="M293" s="175">
        <f>G293*(1+L293/100)</f>
        <v>0</v>
      </c>
      <c r="N293" s="173">
        <v>0</v>
      </c>
      <c r="O293" s="173">
        <f>ROUND(E293*N293,2)</f>
        <v>0</v>
      </c>
      <c r="P293" s="173">
        <v>0</v>
      </c>
      <c r="Q293" s="173">
        <f>ROUND(E293*P293,2)</f>
        <v>0</v>
      </c>
      <c r="R293" s="175"/>
      <c r="S293" s="175" t="s">
        <v>242</v>
      </c>
      <c r="T293" s="176" t="s">
        <v>243</v>
      </c>
      <c r="U293" s="156">
        <v>0</v>
      </c>
      <c r="V293" s="156">
        <f>ROUND(E293*U293,2)</f>
        <v>0</v>
      </c>
      <c r="W293" s="156"/>
      <c r="X293" s="156" t="s">
        <v>212</v>
      </c>
      <c r="Y293" s="156" t="s">
        <v>213</v>
      </c>
      <c r="Z293" s="146"/>
      <c r="AA293" s="146"/>
      <c r="AB293" s="146"/>
      <c r="AC293" s="146"/>
      <c r="AD293" s="146"/>
      <c r="AE293" s="146"/>
      <c r="AF293" s="146"/>
      <c r="AG293" s="146" t="s">
        <v>214</v>
      </c>
      <c r="AH293" s="146"/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  <c r="BA293" s="146"/>
      <c r="BB293" s="146"/>
      <c r="BC293" s="146"/>
      <c r="BD293" s="146"/>
      <c r="BE293" s="146"/>
      <c r="BF293" s="146"/>
      <c r="BG293" s="146"/>
      <c r="BH293" s="146"/>
    </row>
    <row r="294" spans="1:60" outlineLevel="2" x14ac:dyDescent="0.2">
      <c r="A294" s="153"/>
      <c r="B294" s="154"/>
      <c r="C294" s="180" t="s">
        <v>84</v>
      </c>
      <c r="D294" s="157"/>
      <c r="E294" s="158">
        <v>1</v>
      </c>
      <c r="F294" s="156"/>
      <c r="G294" s="156"/>
      <c r="H294" s="156"/>
      <c r="I294" s="156"/>
      <c r="J294" s="156"/>
      <c r="K294" s="156"/>
      <c r="L294" s="156"/>
      <c r="M294" s="156"/>
      <c r="N294" s="155"/>
      <c r="O294" s="155"/>
      <c r="P294" s="155"/>
      <c r="Q294" s="155"/>
      <c r="R294" s="156"/>
      <c r="S294" s="156"/>
      <c r="T294" s="156"/>
      <c r="U294" s="156"/>
      <c r="V294" s="156"/>
      <c r="W294" s="156"/>
      <c r="X294" s="156"/>
      <c r="Y294" s="156"/>
      <c r="Z294" s="146"/>
      <c r="AA294" s="146"/>
      <c r="AB294" s="146"/>
      <c r="AC294" s="146"/>
      <c r="AD294" s="146"/>
      <c r="AE294" s="146"/>
      <c r="AF294" s="146"/>
      <c r="AG294" s="146" t="s">
        <v>215</v>
      </c>
      <c r="AH294" s="146">
        <v>0</v>
      </c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</row>
    <row r="295" spans="1:60" outlineLevel="1" x14ac:dyDescent="0.2">
      <c r="A295" s="170">
        <v>101</v>
      </c>
      <c r="B295" s="171" t="s">
        <v>821</v>
      </c>
      <c r="C295" s="179" t="s">
        <v>822</v>
      </c>
      <c r="D295" s="172" t="s">
        <v>823</v>
      </c>
      <c r="E295" s="173">
        <v>1</v>
      </c>
      <c r="F295" s="174"/>
      <c r="G295" s="175">
        <f>ROUND(E295*F295,2)</f>
        <v>0</v>
      </c>
      <c r="H295" s="174"/>
      <c r="I295" s="175">
        <f>ROUND(E295*H295,2)</f>
        <v>0</v>
      </c>
      <c r="J295" s="174"/>
      <c r="K295" s="175">
        <f>ROUND(E295*J295,2)</f>
        <v>0</v>
      </c>
      <c r="L295" s="175">
        <v>21</v>
      </c>
      <c r="M295" s="175">
        <f>G295*(1+L295/100)</f>
        <v>0</v>
      </c>
      <c r="N295" s="173">
        <v>0</v>
      </c>
      <c r="O295" s="173">
        <f>ROUND(E295*N295,2)</f>
        <v>0</v>
      </c>
      <c r="P295" s="173">
        <v>0</v>
      </c>
      <c r="Q295" s="173">
        <f>ROUND(E295*P295,2)</f>
        <v>0</v>
      </c>
      <c r="R295" s="175"/>
      <c r="S295" s="175" t="s">
        <v>242</v>
      </c>
      <c r="T295" s="176" t="s">
        <v>243</v>
      </c>
      <c r="U295" s="156">
        <v>0</v>
      </c>
      <c r="V295" s="156">
        <f>ROUND(E295*U295,2)</f>
        <v>0</v>
      </c>
      <c r="W295" s="156"/>
      <c r="X295" s="156" t="s">
        <v>212</v>
      </c>
      <c r="Y295" s="156" t="s">
        <v>213</v>
      </c>
      <c r="Z295" s="146"/>
      <c r="AA295" s="146"/>
      <c r="AB295" s="146"/>
      <c r="AC295" s="146"/>
      <c r="AD295" s="146"/>
      <c r="AE295" s="146"/>
      <c r="AF295" s="146"/>
      <c r="AG295" s="146" t="s">
        <v>214</v>
      </c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</row>
    <row r="296" spans="1:60" outlineLevel="2" x14ac:dyDescent="0.2">
      <c r="A296" s="153"/>
      <c r="B296" s="154"/>
      <c r="C296" s="180" t="s">
        <v>84</v>
      </c>
      <c r="D296" s="157"/>
      <c r="E296" s="158">
        <v>1</v>
      </c>
      <c r="F296" s="156"/>
      <c r="G296" s="156"/>
      <c r="H296" s="156"/>
      <c r="I296" s="156"/>
      <c r="J296" s="156"/>
      <c r="K296" s="156"/>
      <c r="L296" s="156"/>
      <c r="M296" s="156"/>
      <c r="N296" s="155"/>
      <c r="O296" s="155"/>
      <c r="P296" s="155"/>
      <c r="Q296" s="155"/>
      <c r="R296" s="156"/>
      <c r="S296" s="156"/>
      <c r="T296" s="156"/>
      <c r="U296" s="156"/>
      <c r="V296" s="156"/>
      <c r="W296" s="156"/>
      <c r="X296" s="156"/>
      <c r="Y296" s="156"/>
      <c r="Z296" s="146"/>
      <c r="AA296" s="146"/>
      <c r="AB296" s="146"/>
      <c r="AC296" s="146"/>
      <c r="AD296" s="146"/>
      <c r="AE296" s="146"/>
      <c r="AF296" s="146"/>
      <c r="AG296" s="146" t="s">
        <v>215</v>
      </c>
      <c r="AH296" s="146">
        <v>0</v>
      </c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</row>
    <row r="297" spans="1:60" outlineLevel="1" x14ac:dyDescent="0.2">
      <c r="A297" s="170">
        <v>102</v>
      </c>
      <c r="B297" s="171" t="s">
        <v>824</v>
      </c>
      <c r="C297" s="179" t="s">
        <v>825</v>
      </c>
      <c r="D297" s="172" t="s">
        <v>238</v>
      </c>
      <c r="E297" s="173">
        <v>1</v>
      </c>
      <c r="F297" s="174"/>
      <c r="G297" s="175">
        <f>ROUND(E297*F297,2)</f>
        <v>0</v>
      </c>
      <c r="H297" s="174"/>
      <c r="I297" s="175">
        <f>ROUND(E297*H297,2)</f>
        <v>0</v>
      </c>
      <c r="J297" s="174"/>
      <c r="K297" s="175">
        <f>ROUND(E297*J297,2)</f>
        <v>0</v>
      </c>
      <c r="L297" s="175">
        <v>21</v>
      </c>
      <c r="M297" s="175">
        <f>G297*(1+L297/100)</f>
        <v>0</v>
      </c>
      <c r="N297" s="173">
        <v>0</v>
      </c>
      <c r="O297" s="173">
        <f>ROUND(E297*N297,2)</f>
        <v>0</v>
      </c>
      <c r="P297" s="173">
        <v>0</v>
      </c>
      <c r="Q297" s="173">
        <f>ROUND(E297*P297,2)</f>
        <v>0</v>
      </c>
      <c r="R297" s="175"/>
      <c r="S297" s="175" t="s">
        <v>242</v>
      </c>
      <c r="T297" s="176" t="s">
        <v>243</v>
      </c>
      <c r="U297" s="156">
        <v>0</v>
      </c>
      <c r="V297" s="156">
        <f>ROUND(E297*U297,2)</f>
        <v>0</v>
      </c>
      <c r="W297" s="156"/>
      <c r="X297" s="156" t="s">
        <v>212</v>
      </c>
      <c r="Y297" s="156" t="s">
        <v>213</v>
      </c>
      <c r="Z297" s="146"/>
      <c r="AA297" s="146"/>
      <c r="AB297" s="146"/>
      <c r="AC297" s="146"/>
      <c r="AD297" s="146"/>
      <c r="AE297" s="146"/>
      <c r="AF297" s="146"/>
      <c r="AG297" s="146" t="s">
        <v>214</v>
      </c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</row>
    <row r="298" spans="1:60" outlineLevel="2" x14ac:dyDescent="0.2">
      <c r="A298" s="153"/>
      <c r="B298" s="154"/>
      <c r="C298" s="180" t="s">
        <v>84</v>
      </c>
      <c r="D298" s="157"/>
      <c r="E298" s="158">
        <v>1</v>
      </c>
      <c r="F298" s="156"/>
      <c r="G298" s="156"/>
      <c r="H298" s="156"/>
      <c r="I298" s="156"/>
      <c r="J298" s="156"/>
      <c r="K298" s="156"/>
      <c r="L298" s="156"/>
      <c r="M298" s="156"/>
      <c r="N298" s="155"/>
      <c r="O298" s="155"/>
      <c r="P298" s="155"/>
      <c r="Q298" s="155"/>
      <c r="R298" s="156"/>
      <c r="S298" s="156"/>
      <c r="T298" s="156"/>
      <c r="U298" s="156"/>
      <c r="V298" s="156"/>
      <c r="W298" s="156"/>
      <c r="X298" s="156"/>
      <c r="Y298" s="156"/>
      <c r="Z298" s="146"/>
      <c r="AA298" s="146"/>
      <c r="AB298" s="146"/>
      <c r="AC298" s="146"/>
      <c r="AD298" s="146"/>
      <c r="AE298" s="146"/>
      <c r="AF298" s="146"/>
      <c r="AG298" s="146" t="s">
        <v>215</v>
      </c>
      <c r="AH298" s="146">
        <v>0</v>
      </c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</row>
    <row r="299" spans="1:60" outlineLevel="1" x14ac:dyDescent="0.2">
      <c r="A299" s="170">
        <v>103</v>
      </c>
      <c r="B299" s="171" t="s">
        <v>826</v>
      </c>
      <c r="C299" s="179" t="s">
        <v>827</v>
      </c>
      <c r="D299" s="172" t="s">
        <v>260</v>
      </c>
      <c r="E299" s="173">
        <v>1</v>
      </c>
      <c r="F299" s="174"/>
      <c r="G299" s="175">
        <f>ROUND(E299*F299,2)</f>
        <v>0</v>
      </c>
      <c r="H299" s="174"/>
      <c r="I299" s="175">
        <f>ROUND(E299*H299,2)</f>
        <v>0</v>
      </c>
      <c r="J299" s="174"/>
      <c r="K299" s="175">
        <f>ROUND(E299*J299,2)</f>
        <v>0</v>
      </c>
      <c r="L299" s="175">
        <v>21</v>
      </c>
      <c r="M299" s="175">
        <f>G299*(1+L299/100)</f>
        <v>0</v>
      </c>
      <c r="N299" s="173">
        <v>0</v>
      </c>
      <c r="O299" s="173">
        <f>ROUND(E299*N299,2)</f>
        <v>0</v>
      </c>
      <c r="P299" s="173">
        <v>0</v>
      </c>
      <c r="Q299" s="173">
        <f>ROUND(E299*P299,2)</f>
        <v>0</v>
      </c>
      <c r="R299" s="175"/>
      <c r="S299" s="175" t="s">
        <v>242</v>
      </c>
      <c r="T299" s="176" t="s">
        <v>243</v>
      </c>
      <c r="U299" s="156">
        <v>0</v>
      </c>
      <c r="V299" s="156">
        <f>ROUND(E299*U299,2)</f>
        <v>0</v>
      </c>
      <c r="W299" s="156"/>
      <c r="X299" s="156" t="s">
        <v>212</v>
      </c>
      <c r="Y299" s="156" t="s">
        <v>213</v>
      </c>
      <c r="Z299" s="146"/>
      <c r="AA299" s="146"/>
      <c r="AB299" s="146"/>
      <c r="AC299" s="146"/>
      <c r="AD299" s="146"/>
      <c r="AE299" s="146"/>
      <c r="AF299" s="146"/>
      <c r="AG299" s="146" t="s">
        <v>214</v>
      </c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</row>
    <row r="300" spans="1:60" outlineLevel="2" x14ac:dyDescent="0.2">
      <c r="A300" s="153"/>
      <c r="B300" s="154"/>
      <c r="C300" s="180" t="s">
        <v>84</v>
      </c>
      <c r="D300" s="157"/>
      <c r="E300" s="158">
        <v>1</v>
      </c>
      <c r="F300" s="156"/>
      <c r="G300" s="156"/>
      <c r="H300" s="156"/>
      <c r="I300" s="156"/>
      <c r="J300" s="156"/>
      <c r="K300" s="156"/>
      <c r="L300" s="156"/>
      <c r="M300" s="156"/>
      <c r="N300" s="155"/>
      <c r="O300" s="155"/>
      <c r="P300" s="155"/>
      <c r="Q300" s="155"/>
      <c r="R300" s="156"/>
      <c r="S300" s="156"/>
      <c r="T300" s="156"/>
      <c r="U300" s="156"/>
      <c r="V300" s="156"/>
      <c r="W300" s="156"/>
      <c r="X300" s="156"/>
      <c r="Y300" s="156"/>
      <c r="Z300" s="146"/>
      <c r="AA300" s="146"/>
      <c r="AB300" s="146"/>
      <c r="AC300" s="146"/>
      <c r="AD300" s="146"/>
      <c r="AE300" s="146"/>
      <c r="AF300" s="146"/>
      <c r="AG300" s="146" t="s">
        <v>215</v>
      </c>
      <c r="AH300" s="146">
        <v>0</v>
      </c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  <c r="BA300" s="146"/>
      <c r="BB300" s="146"/>
      <c r="BC300" s="146"/>
      <c r="BD300" s="146"/>
      <c r="BE300" s="146"/>
      <c r="BF300" s="146"/>
      <c r="BG300" s="146"/>
      <c r="BH300" s="146"/>
    </row>
    <row r="301" spans="1:60" outlineLevel="1" x14ac:dyDescent="0.2">
      <c r="A301" s="170">
        <v>104</v>
      </c>
      <c r="B301" s="171" t="s">
        <v>828</v>
      </c>
      <c r="C301" s="179" t="s">
        <v>829</v>
      </c>
      <c r="D301" s="172" t="s">
        <v>260</v>
      </c>
      <c r="E301" s="173">
        <v>1</v>
      </c>
      <c r="F301" s="174"/>
      <c r="G301" s="175">
        <f>ROUND(E301*F301,2)</f>
        <v>0</v>
      </c>
      <c r="H301" s="174"/>
      <c r="I301" s="175">
        <f>ROUND(E301*H301,2)</f>
        <v>0</v>
      </c>
      <c r="J301" s="174"/>
      <c r="K301" s="175">
        <f>ROUND(E301*J301,2)</f>
        <v>0</v>
      </c>
      <c r="L301" s="175">
        <v>21</v>
      </c>
      <c r="M301" s="175">
        <f>G301*(1+L301/100)</f>
        <v>0</v>
      </c>
      <c r="N301" s="173">
        <v>0</v>
      </c>
      <c r="O301" s="173">
        <f>ROUND(E301*N301,2)</f>
        <v>0</v>
      </c>
      <c r="P301" s="173">
        <v>0</v>
      </c>
      <c r="Q301" s="173">
        <f>ROUND(E301*P301,2)</f>
        <v>0</v>
      </c>
      <c r="R301" s="175"/>
      <c r="S301" s="175" t="s">
        <v>242</v>
      </c>
      <c r="T301" s="176" t="s">
        <v>243</v>
      </c>
      <c r="U301" s="156">
        <v>0</v>
      </c>
      <c r="V301" s="156">
        <f>ROUND(E301*U301,2)</f>
        <v>0</v>
      </c>
      <c r="W301" s="156"/>
      <c r="X301" s="156" t="s">
        <v>212</v>
      </c>
      <c r="Y301" s="156" t="s">
        <v>213</v>
      </c>
      <c r="Z301" s="146"/>
      <c r="AA301" s="146"/>
      <c r="AB301" s="146"/>
      <c r="AC301" s="146"/>
      <c r="AD301" s="146"/>
      <c r="AE301" s="146"/>
      <c r="AF301" s="146"/>
      <c r="AG301" s="146" t="s">
        <v>214</v>
      </c>
      <c r="AH301" s="146"/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6"/>
      <c r="AX301" s="146"/>
      <c r="AY301" s="146"/>
      <c r="AZ301" s="146"/>
      <c r="BA301" s="146"/>
      <c r="BB301" s="146"/>
      <c r="BC301" s="146"/>
      <c r="BD301" s="146"/>
      <c r="BE301" s="146"/>
      <c r="BF301" s="146"/>
      <c r="BG301" s="146"/>
      <c r="BH301" s="146"/>
    </row>
    <row r="302" spans="1:60" outlineLevel="2" x14ac:dyDescent="0.2">
      <c r="A302" s="153"/>
      <c r="B302" s="154"/>
      <c r="C302" s="180" t="s">
        <v>84</v>
      </c>
      <c r="D302" s="157"/>
      <c r="E302" s="158">
        <v>1</v>
      </c>
      <c r="F302" s="156"/>
      <c r="G302" s="156"/>
      <c r="H302" s="156"/>
      <c r="I302" s="156"/>
      <c r="J302" s="156"/>
      <c r="K302" s="156"/>
      <c r="L302" s="156"/>
      <c r="M302" s="156"/>
      <c r="N302" s="155"/>
      <c r="O302" s="155"/>
      <c r="P302" s="155"/>
      <c r="Q302" s="155"/>
      <c r="R302" s="156"/>
      <c r="S302" s="156"/>
      <c r="T302" s="156"/>
      <c r="U302" s="156"/>
      <c r="V302" s="156"/>
      <c r="W302" s="156"/>
      <c r="X302" s="156"/>
      <c r="Y302" s="156"/>
      <c r="Z302" s="146"/>
      <c r="AA302" s="146"/>
      <c r="AB302" s="146"/>
      <c r="AC302" s="146"/>
      <c r="AD302" s="146"/>
      <c r="AE302" s="146"/>
      <c r="AF302" s="146"/>
      <c r="AG302" s="146" t="s">
        <v>215</v>
      </c>
      <c r="AH302" s="146">
        <v>0</v>
      </c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</row>
    <row r="303" spans="1:60" outlineLevel="1" x14ac:dyDescent="0.2">
      <c r="A303" s="170">
        <v>105</v>
      </c>
      <c r="B303" s="171" t="s">
        <v>830</v>
      </c>
      <c r="C303" s="179" t="s">
        <v>831</v>
      </c>
      <c r="D303" s="172" t="s">
        <v>260</v>
      </c>
      <c r="E303" s="173">
        <v>1</v>
      </c>
      <c r="F303" s="174"/>
      <c r="G303" s="175">
        <f>ROUND(E303*F303,2)</f>
        <v>0</v>
      </c>
      <c r="H303" s="174"/>
      <c r="I303" s="175">
        <f>ROUND(E303*H303,2)</f>
        <v>0</v>
      </c>
      <c r="J303" s="174"/>
      <c r="K303" s="175">
        <f>ROUND(E303*J303,2)</f>
        <v>0</v>
      </c>
      <c r="L303" s="175">
        <v>21</v>
      </c>
      <c r="M303" s="175">
        <f>G303*(1+L303/100)</f>
        <v>0</v>
      </c>
      <c r="N303" s="173">
        <v>0</v>
      </c>
      <c r="O303" s="173">
        <f>ROUND(E303*N303,2)</f>
        <v>0</v>
      </c>
      <c r="P303" s="173">
        <v>0</v>
      </c>
      <c r="Q303" s="173">
        <f>ROUND(E303*P303,2)</f>
        <v>0</v>
      </c>
      <c r="R303" s="175"/>
      <c r="S303" s="175" t="s">
        <v>242</v>
      </c>
      <c r="T303" s="176" t="s">
        <v>243</v>
      </c>
      <c r="U303" s="156">
        <v>0</v>
      </c>
      <c r="V303" s="156">
        <f>ROUND(E303*U303,2)</f>
        <v>0</v>
      </c>
      <c r="W303" s="156"/>
      <c r="X303" s="156" t="s">
        <v>212</v>
      </c>
      <c r="Y303" s="156" t="s">
        <v>213</v>
      </c>
      <c r="Z303" s="146"/>
      <c r="AA303" s="146"/>
      <c r="AB303" s="146"/>
      <c r="AC303" s="146"/>
      <c r="AD303" s="146"/>
      <c r="AE303" s="146"/>
      <c r="AF303" s="146"/>
      <c r="AG303" s="146" t="s">
        <v>214</v>
      </c>
      <c r="AH303" s="146"/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6"/>
      <c r="BB303" s="146"/>
      <c r="BC303" s="146"/>
      <c r="BD303" s="146"/>
      <c r="BE303" s="146"/>
      <c r="BF303" s="146"/>
      <c r="BG303" s="146"/>
      <c r="BH303" s="146"/>
    </row>
    <row r="304" spans="1:60" ht="22.5" outlineLevel="2" x14ac:dyDescent="0.2">
      <c r="A304" s="153"/>
      <c r="B304" s="154"/>
      <c r="C304" s="247" t="s">
        <v>832</v>
      </c>
      <c r="D304" s="248"/>
      <c r="E304" s="248"/>
      <c r="F304" s="248"/>
      <c r="G304" s="248"/>
      <c r="H304" s="156"/>
      <c r="I304" s="156"/>
      <c r="J304" s="156"/>
      <c r="K304" s="156"/>
      <c r="L304" s="156"/>
      <c r="M304" s="156"/>
      <c r="N304" s="155"/>
      <c r="O304" s="155"/>
      <c r="P304" s="155"/>
      <c r="Q304" s="155"/>
      <c r="R304" s="156"/>
      <c r="S304" s="156"/>
      <c r="T304" s="156"/>
      <c r="U304" s="156"/>
      <c r="V304" s="156"/>
      <c r="W304" s="156"/>
      <c r="X304" s="156"/>
      <c r="Y304" s="156"/>
      <c r="Z304" s="146"/>
      <c r="AA304" s="146"/>
      <c r="AB304" s="146"/>
      <c r="AC304" s="146"/>
      <c r="AD304" s="146"/>
      <c r="AE304" s="146"/>
      <c r="AF304" s="146"/>
      <c r="AG304" s="146" t="s">
        <v>221</v>
      </c>
      <c r="AH304" s="146"/>
      <c r="AI304" s="146"/>
      <c r="AJ304" s="146"/>
      <c r="AK304" s="146"/>
      <c r="AL304" s="146"/>
      <c r="AM304" s="146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77" t="str">
        <f>C304</f>
        <v>U výrobků spojených se spotřebou energie, na které se vztahují požadavky na označování energetickými štítky a ekodesign bude doloženo splnění těchto požadavků (např. štítek, prohlášení o shodě, CE...)</v>
      </c>
      <c r="BB304" s="146"/>
      <c r="BC304" s="146"/>
      <c r="BD304" s="146"/>
      <c r="BE304" s="146"/>
      <c r="BF304" s="146"/>
      <c r="BG304" s="146"/>
      <c r="BH304" s="146"/>
    </row>
    <row r="305" spans="1:60" outlineLevel="2" x14ac:dyDescent="0.2">
      <c r="A305" s="153"/>
      <c r="B305" s="154"/>
      <c r="C305" s="180" t="s">
        <v>84</v>
      </c>
      <c r="D305" s="157"/>
      <c r="E305" s="158">
        <v>1</v>
      </c>
      <c r="F305" s="156"/>
      <c r="G305" s="156"/>
      <c r="H305" s="156"/>
      <c r="I305" s="156"/>
      <c r="J305" s="156"/>
      <c r="K305" s="156"/>
      <c r="L305" s="156"/>
      <c r="M305" s="156"/>
      <c r="N305" s="155"/>
      <c r="O305" s="155"/>
      <c r="P305" s="155"/>
      <c r="Q305" s="155"/>
      <c r="R305" s="156"/>
      <c r="S305" s="156"/>
      <c r="T305" s="156"/>
      <c r="U305" s="156"/>
      <c r="V305" s="156"/>
      <c r="W305" s="156"/>
      <c r="X305" s="156"/>
      <c r="Y305" s="156"/>
      <c r="Z305" s="146"/>
      <c r="AA305" s="146"/>
      <c r="AB305" s="146"/>
      <c r="AC305" s="146"/>
      <c r="AD305" s="146"/>
      <c r="AE305" s="146"/>
      <c r="AF305" s="146"/>
      <c r="AG305" s="146" t="s">
        <v>215</v>
      </c>
      <c r="AH305" s="146">
        <v>0</v>
      </c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6"/>
      <c r="AX305" s="146"/>
      <c r="AY305" s="146"/>
      <c r="AZ305" s="146"/>
      <c r="BA305" s="146"/>
      <c r="BB305" s="146"/>
      <c r="BC305" s="146"/>
      <c r="BD305" s="146"/>
      <c r="BE305" s="146"/>
      <c r="BF305" s="146"/>
      <c r="BG305" s="146"/>
      <c r="BH305" s="146"/>
    </row>
    <row r="306" spans="1:60" outlineLevel="1" x14ac:dyDescent="0.2">
      <c r="A306" s="170">
        <v>106</v>
      </c>
      <c r="B306" s="171" t="s">
        <v>833</v>
      </c>
      <c r="C306" s="179" t="s">
        <v>834</v>
      </c>
      <c r="D306" s="172" t="s">
        <v>260</v>
      </c>
      <c r="E306" s="173">
        <v>1</v>
      </c>
      <c r="F306" s="174"/>
      <c r="G306" s="175">
        <f>ROUND(E306*F306,2)</f>
        <v>0</v>
      </c>
      <c r="H306" s="174"/>
      <c r="I306" s="175">
        <f>ROUND(E306*H306,2)</f>
        <v>0</v>
      </c>
      <c r="J306" s="174"/>
      <c r="K306" s="175">
        <f>ROUND(E306*J306,2)</f>
        <v>0</v>
      </c>
      <c r="L306" s="175">
        <v>21</v>
      </c>
      <c r="M306" s="175">
        <f>G306*(1+L306/100)</f>
        <v>0</v>
      </c>
      <c r="N306" s="173">
        <v>0</v>
      </c>
      <c r="O306" s="173">
        <f>ROUND(E306*N306,2)</f>
        <v>0</v>
      </c>
      <c r="P306" s="173">
        <v>0</v>
      </c>
      <c r="Q306" s="173">
        <f>ROUND(E306*P306,2)</f>
        <v>0</v>
      </c>
      <c r="R306" s="175"/>
      <c r="S306" s="175" t="s">
        <v>242</v>
      </c>
      <c r="T306" s="176" t="s">
        <v>243</v>
      </c>
      <c r="U306" s="156">
        <v>0</v>
      </c>
      <c r="V306" s="156">
        <f>ROUND(E306*U306,2)</f>
        <v>0</v>
      </c>
      <c r="W306" s="156"/>
      <c r="X306" s="156" t="s">
        <v>212</v>
      </c>
      <c r="Y306" s="156" t="s">
        <v>213</v>
      </c>
      <c r="Z306" s="146"/>
      <c r="AA306" s="146"/>
      <c r="AB306" s="146"/>
      <c r="AC306" s="146"/>
      <c r="AD306" s="146"/>
      <c r="AE306" s="146"/>
      <c r="AF306" s="146"/>
      <c r="AG306" s="146" t="s">
        <v>214</v>
      </c>
      <c r="AH306" s="146"/>
      <c r="AI306" s="146"/>
      <c r="AJ306" s="146"/>
      <c r="AK306" s="146"/>
      <c r="AL306" s="146"/>
      <c r="AM306" s="146"/>
      <c r="AN306" s="146"/>
      <c r="AO306" s="146"/>
      <c r="AP306" s="146"/>
      <c r="AQ306" s="146"/>
      <c r="AR306" s="146"/>
      <c r="AS306" s="146"/>
      <c r="AT306" s="146"/>
      <c r="AU306" s="146"/>
      <c r="AV306" s="146"/>
      <c r="AW306" s="146"/>
      <c r="AX306" s="146"/>
      <c r="AY306" s="146"/>
      <c r="AZ306" s="146"/>
      <c r="BA306" s="146"/>
      <c r="BB306" s="146"/>
      <c r="BC306" s="146"/>
      <c r="BD306" s="146"/>
      <c r="BE306" s="146"/>
      <c r="BF306" s="146"/>
      <c r="BG306" s="146"/>
      <c r="BH306" s="146"/>
    </row>
    <row r="307" spans="1:60" outlineLevel="2" x14ac:dyDescent="0.2">
      <c r="A307" s="153"/>
      <c r="B307" s="154"/>
      <c r="C307" s="180" t="s">
        <v>84</v>
      </c>
      <c r="D307" s="157"/>
      <c r="E307" s="158">
        <v>1</v>
      </c>
      <c r="F307" s="156"/>
      <c r="G307" s="156"/>
      <c r="H307" s="156"/>
      <c r="I307" s="156"/>
      <c r="J307" s="156"/>
      <c r="K307" s="156"/>
      <c r="L307" s="156"/>
      <c r="M307" s="156"/>
      <c r="N307" s="155"/>
      <c r="O307" s="155"/>
      <c r="P307" s="155"/>
      <c r="Q307" s="155"/>
      <c r="R307" s="156"/>
      <c r="S307" s="156"/>
      <c r="T307" s="156"/>
      <c r="U307" s="156"/>
      <c r="V307" s="156"/>
      <c r="W307" s="156"/>
      <c r="X307" s="156"/>
      <c r="Y307" s="156"/>
      <c r="Z307" s="146"/>
      <c r="AA307" s="146"/>
      <c r="AB307" s="146"/>
      <c r="AC307" s="146"/>
      <c r="AD307" s="146"/>
      <c r="AE307" s="146"/>
      <c r="AF307" s="146"/>
      <c r="AG307" s="146" t="s">
        <v>215</v>
      </c>
      <c r="AH307" s="146">
        <v>0</v>
      </c>
      <c r="AI307" s="146"/>
      <c r="AJ307" s="146"/>
      <c r="AK307" s="146"/>
      <c r="AL307" s="146"/>
      <c r="AM307" s="146"/>
      <c r="AN307" s="146"/>
      <c r="AO307" s="146"/>
      <c r="AP307" s="146"/>
      <c r="AQ307" s="146"/>
      <c r="AR307" s="146"/>
      <c r="AS307" s="146"/>
      <c r="AT307" s="146"/>
      <c r="AU307" s="146"/>
      <c r="AV307" s="146"/>
      <c r="AW307" s="146"/>
      <c r="AX307" s="146"/>
      <c r="AY307" s="146"/>
      <c r="AZ307" s="146"/>
      <c r="BA307" s="146"/>
      <c r="BB307" s="146"/>
      <c r="BC307" s="146"/>
      <c r="BD307" s="146"/>
      <c r="BE307" s="146"/>
      <c r="BF307" s="146"/>
      <c r="BG307" s="146"/>
      <c r="BH307" s="146"/>
    </row>
    <row r="308" spans="1:60" outlineLevel="1" x14ac:dyDescent="0.2">
      <c r="A308" s="170">
        <v>107</v>
      </c>
      <c r="B308" s="171" t="s">
        <v>835</v>
      </c>
      <c r="C308" s="179" t="s">
        <v>836</v>
      </c>
      <c r="D308" s="172" t="s">
        <v>260</v>
      </c>
      <c r="E308" s="173">
        <v>1</v>
      </c>
      <c r="F308" s="174"/>
      <c r="G308" s="175">
        <f>ROUND(E308*F308,2)</f>
        <v>0</v>
      </c>
      <c r="H308" s="174"/>
      <c r="I308" s="175">
        <f>ROUND(E308*H308,2)</f>
        <v>0</v>
      </c>
      <c r="J308" s="174"/>
      <c r="K308" s="175">
        <f>ROUND(E308*J308,2)</f>
        <v>0</v>
      </c>
      <c r="L308" s="175">
        <v>21</v>
      </c>
      <c r="M308" s="175">
        <f>G308*(1+L308/100)</f>
        <v>0</v>
      </c>
      <c r="N308" s="173">
        <v>0</v>
      </c>
      <c r="O308" s="173">
        <f>ROUND(E308*N308,2)</f>
        <v>0</v>
      </c>
      <c r="P308" s="173">
        <v>0</v>
      </c>
      <c r="Q308" s="173">
        <f>ROUND(E308*P308,2)</f>
        <v>0</v>
      </c>
      <c r="R308" s="175"/>
      <c r="S308" s="175" t="s">
        <v>242</v>
      </c>
      <c r="T308" s="176" t="s">
        <v>243</v>
      </c>
      <c r="U308" s="156">
        <v>0</v>
      </c>
      <c r="V308" s="156">
        <f>ROUND(E308*U308,2)</f>
        <v>0</v>
      </c>
      <c r="W308" s="156"/>
      <c r="X308" s="156" t="s">
        <v>212</v>
      </c>
      <c r="Y308" s="156" t="s">
        <v>213</v>
      </c>
      <c r="Z308" s="146"/>
      <c r="AA308" s="146"/>
      <c r="AB308" s="146"/>
      <c r="AC308" s="146"/>
      <c r="AD308" s="146"/>
      <c r="AE308" s="146"/>
      <c r="AF308" s="146"/>
      <c r="AG308" s="146" t="s">
        <v>214</v>
      </c>
      <c r="AH308" s="146"/>
      <c r="AI308" s="146"/>
      <c r="AJ308" s="146"/>
      <c r="AK308" s="146"/>
      <c r="AL308" s="146"/>
      <c r="AM308" s="146"/>
      <c r="AN308" s="146"/>
      <c r="AO308" s="146"/>
      <c r="AP308" s="146"/>
      <c r="AQ308" s="146"/>
      <c r="AR308" s="146"/>
      <c r="AS308" s="146"/>
      <c r="AT308" s="146"/>
      <c r="AU308" s="146"/>
      <c r="AV308" s="146"/>
      <c r="AW308" s="146"/>
      <c r="AX308" s="146"/>
      <c r="AY308" s="146"/>
      <c r="AZ308" s="146"/>
      <c r="BA308" s="146"/>
      <c r="BB308" s="146"/>
      <c r="BC308" s="146"/>
      <c r="BD308" s="146"/>
      <c r="BE308" s="146"/>
      <c r="BF308" s="146"/>
      <c r="BG308" s="146"/>
      <c r="BH308" s="146"/>
    </row>
    <row r="309" spans="1:60" outlineLevel="2" x14ac:dyDescent="0.2">
      <c r="A309" s="153"/>
      <c r="B309" s="154"/>
      <c r="C309" s="180" t="s">
        <v>84</v>
      </c>
      <c r="D309" s="157"/>
      <c r="E309" s="158">
        <v>1</v>
      </c>
      <c r="F309" s="156"/>
      <c r="G309" s="156"/>
      <c r="H309" s="156"/>
      <c r="I309" s="156"/>
      <c r="J309" s="156"/>
      <c r="K309" s="156"/>
      <c r="L309" s="156"/>
      <c r="M309" s="156"/>
      <c r="N309" s="155"/>
      <c r="O309" s="155"/>
      <c r="P309" s="155"/>
      <c r="Q309" s="155"/>
      <c r="R309" s="156"/>
      <c r="S309" s="156"/>
      <c r="T309" s="156"/>
      <c r="U309" s="156"/>
      <c r="V309" s="156"/>
      <c r="W309" s="156"/>
      <c r="X309" s="156"/>
      <c r="Y309" s="156"/>
      <c r="Z309" s="146"/>
      <c r="AA309" s="146"/>
      <c r="AB309" s="146"/>
      <c r="AC309" s="146"/>
      <c r="AD309" s="146"/>
      <c r="AE309" s="146"/>
      <c r="AF309" s="146"/>
      <c r="AG309" s="146" t="s">
        <v>215</v>
      </c>
      <c r="AH309" s="146">
        <v>0</v>
      </c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</row>
    <row r="310" spans="1:60" outlineLevel="1" x14ac:dyDescent="0.2">
      <c r="A310" s="170">
        <v>108</v>
      </c>
      <c r="B310" s="171" t="s">
        <v>837</v>
      </c>
      <c r="C310" s="179" t="s">
        <v>838</v>
      </c>
      <c r="D310" s="172" t="s">
        <v>839</v>
      </c>
      <c r="E310" s="173">
        <v>1</v>
      </c>
      <c r="F310" s="174"/>
      <c r="G310" s="175">
        <f>ROUND(E310*F310,2)</f>
        <v>0</v>
      </c>
      <c r="H310" s="174"/>
      <c r="I310" s="175">
        <f>ROUND(E310*H310,2)</f>
        <v>0</v>
      </c>
      <c r="J310" s="174"/>
      <c r="K310" s="175">
        <f>ROUND(E310*J310,2)</f>
        <v>0</v>
      </c>
      <c r="L310" s="175">
        <v>21</v>
      </c>
      <c r="M310" s="175">
        <f>G310*(1+L310/100)</f>
        <v>0</v>
      </c>
      <c r="N310" s="173">
        <v>0</v>
      </c>
      <c r="O310" s="173">
        <f>ROUND(E310*N310,2)</f>
        <v>0</v>
      </c>
      <c r="P310" s="173">
        <v>0</v>
      </c>
      <c r="Q310" s="173">
        <f>ROUND(E310*P310,2)</f>
        <v>0</v>
      </c>
      <c r="R310" s="175"/>
      <c r="S310" s="175" t="s">
        <v>210</v>
      </c>
      <c r="T310" s="176" t="s">
        <v>243</v>
      </c>
      <c r="U310" s="156">
        <v>0</v>
      </c>
      <c r="V310" s="156">
        <f>ROUND(E310*U310,2)</f>
        <v>0</v>
      </c>
      <c r="W310" s="156"/>
      <c r="X310" s="156" t="s">
        <v>840</v>
      </c>
      <c r="Y310" s="156" t="s">
        <v>213</v>
      </c>
      <c r="Z310" s="146"/>
      <c r="AA310" s="146"/>
      <c r="AB310" s="146"/>
      <c r="AC310" s="146"/>
      <c r="AD310" s="146"/>
      <c r="AE310" s="146"/>
      <c r="AF310" s="146"/>
      <c r="AG310" s="146" t="s">
        <v>841</v>
      </c>
      <c r="AH310" s="146"/>
      <c r="AI310" s="146"/>
      <c r="AJ310" s="146"/>
      <c r="AK310" s="146"/>
      <c r="AL310" s="146"/>
      <c r="AM310" s="146"/>
      <c r="AN310" s="146"/>
      <c r="AO310" s="146"/>
      <c r="AP310" s="146"/>
      <c r="AQ310" s="146"/>
      <c r="AR310" s="146"/>
      <c r="AS310" s="146"/>
      <c r="AT310" s="146"/>
      <c r="AU310" s="146"/>
      <c r="AV310" s="146"/>
      <c r="AW310" s="146"/>
      <c r="AX310" s="146"/>
      <c r="AY310" s="146"/>
      <c r="AZ310" s="146"/>
      <c r="BA310" s="146"/>
      <c r="BB310" s="146"/>
      <c r="BC310" s="146"/>
      <c r="BD310" s="146"/>
      <c r="BE310" s="146"/>
      <c r="BF310" s="146"/>
      <c r="BG310" s="146"/>
      <c r="BH310" s="146"/>
    </row>
    <row r="311" spans="1:60" outlineLevel="2" x14ac:dyDescent="0.2">
      <c r="A311" s="153"/>
      <c r="B311" s="154"/>
      <c r="C311" s="247" t="s">
        <v>842</v>
      </c>
      <c r="D311" s="248"/>
      <c r="E311" s="248"/>
      <c r="F311" s="248"/>
      <c r="G311" s="248"/>
      <c r="H311" s="156"/>
      <c r="I311" s="156"/>
      <c r="J311" s="156"/>
      <c r="K311" s="156"/>
      <c r="L311" s="156"/>
      <c r="M311" s="156"/>
      <c r="N311" s="155"/>
      <c r="O311" s="155"/>
      <c r="P311" s="155"/>
      <c r="Q311" s="155"/>
      <c r="R311" s="156"/>
      <c r="S311" s="156"/>
      <c r="T311" s="156"/>
      <c r="U311" s="156"/>
      <c r="V311" s="156"/>
      <c r="W311" s="156"/>
      <c r="X311" s="156"/>
      <c r="Y311" s="156"/>
      <c r="Z311" s="146"/>
      <c r="AA311" s="146"/>
      <c r="AB311" s="146"/>
      <c r="AC311" s="146"/>
      <c r="AD311" s="146"/>
      <c r="AE311" s="146"/>
      <c r="AF311" s="146"/>
      <c r="AG311" s="146" t="s">
        <v>221</v>
      </c>
      <c r="AH311" s="146"/>
      <c r="AI311" s="146"/>
      <c r="AJ311" s="146"/>
      <c r="AK311" s="146"/>
      <c r="AL311" s="146"/>
      <c r="AM311" s="146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77" t="str">
        <f>C311</f>
        <v>Náklady na vyhotovení dokumentace skutečného provedení stavby a její předání objednateli v požadované formě a požadovaném počtu.</v>
      </c>
      <c r="BB311" s="146"/>
      <c r="BC311" s="146"/>
      <c r="BD311" s="146"/>
      <c r="BE311" s="146"/>
      <c r="BF311" s="146"/>
      <c r="BG311" s="146"/>
      <c r="BH311" s="146"/>
    </row>
    <row r="312" spans="1:60" outlineLevel="2" x14ac:dyDescent="0.2">
      <c r="A312" s="153"/>
      <c r="B312" s="154"/>
      <c r="C312" s="180" t="s">
        <v>84</v>
      </c>
      <c r="D312" s="157"/>
      <c r="E312" s="158">
        <v>1</v>
      </c>
      <c r="F312" s="156"/>
      <c r="G312" s="156"/>
      <c r="H312" s="156"/>
      <c r="I312" s="156"/>
      <c r="J312" s="156"/>
      <c r="K312" s="156"/>
      <c r="L312" s="156"/>
      <c r="M312" s="156"/>
      <c r="N312" s="155"/>
      <c r="O312" s="155"/>
      <c r="P312" s="155"/>
      <c r="Q312" s="155"/>
      <c r="R312" s="156"/>
      <c r="S312" s="156"/>
      <c r="T312" s="156"/>
      <c r="U312" s="156"/>
      <c r="V312" s="156"/>
      <c r="W312" s="156"/>
      <c r="X312" s="156"/>
      <c r="Y312" s="156"/>
      <c r="Z312" s="146"/>
      <c r="AA312" s="146"/>
      <c r="AB312" s="146"/>
      <c r="AC312" s="146"/>
      <c r="AD312" s="146"/>
      <c r="AE312" s="146"/>
      <c r="AF312" s="146"/>
      <c r="AG312" s="146" t="s">
        <v>215</v>
      </c>
      <c r="AH312" s="146">
        <v>0</v>
      </c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6"/>
      <c r="BB312" s="146"/>
      <c r="BC312" s="146"/>
      <c r="BD312" s="146"/>
      <c r="BE312" s="146"/>
      <c r="BF312" s="146"/>
      <c r="BG312" s="146"/>
      <c r="BH312" s="146"/>
    </row>
    <row r="313" spans="1:60" x14ac:dyDescent="0.2">
      <c r="A313" s="163" t="s">
        <v>204</v>
      </c>
      <c r="B313" s="164" t="s">
        <v>156</v>
      </c>
      <c r="C313" s="178" t="s">
        <v>151</v>
      </c>
      <c r="D313" s="165"/>
      <c r="E313" s="166"/>
      <c r="F313" s="167"/>
      <c r="G313" s="167">
        <f>SUMIF(AG314:AG340,"&lt;&gt;NOR",G314:G340)</f>
        <v>0</v>
      </c>
      <c r="H313" s="167"/>
      <c r="I313" s="167">
        <f>SUM(I314:I340)</f>
        <v>0</v>
      </c>
      <c r="J313" s="167"/>
      <c r="K313" s="167">
        <f>SUM(K314:K340)</f>
        <v>0</v>
      </c>
      <c r="L313" s="167"/>
      <c r="M313" s="167">
        <f>SUM(M314:M340)</f>
        <v>0</v>
      </c>
      <c r="N313" s="166"/>
      <c r="O313" s="166">
        <f>SUM(O314:O340)</f>
        <v>0</v>
      </c>
      <c r="P313" s="166"/>
      <c r="Q313" s="166">
        <f>SUM(Q314:Q340)</f>
        <v>0</v>
      </c>
      <c r="R313" s="167"/>
      <c r="S313" s="167"/>
      <c r="T313" s="168"/>
      <c r="U313" s="162"/>
      <c r="V313" s="162">
        <f>SUM(V314:V340)</f>
        <v>17.8</v>
      </c>
      <c r="W313" s="162"/>
      <c r="X313" s="162"/>
      <c r="Y313" s="162"/>
      <c r="AG313" t="s">
        <v>205</v>
      </c>
    </row>
    <row r="314" spans="1:60" outlineLevel="1" x14ac:dyDescent="0.2">
      <c r="A314" s="170">
        <v>109</v>
      </c>
      <c r="B314" s="171" t="s">
        <v>843</v>
      </c>
      <c r="C314" s="179" t="s">
        <v>844</v>
      </c>
      <c r="D314" s="172" t="s">
        <v>252</v>
      </c>
      <c r="E314" s="173">
        <v>13.7</v>
      </c>
      <c r="F314" s="174"/>
      <c r="G314" s="175">
        <f>ROUND(E314*F314,2)</f>
        <v>0</v>
      </c>
      <c r="H314" s="174"/>
      <c r="I314" s="175">
        <f>ROUND(E314*H314,2)</f>
        <v>0</v>
      </c>
      <c r="J314" s="174"/>
      <c r="K314" s="175">
        <f>ROUND(E314*J314,2)</f>
        <v>0</v>
      </c>
      <c r="L314" s="175">
        <v>21</v>
      </c>
      <c r="M314" s="175">
        <f>G314*(1+L314/100)</f>
        <v>0</v>
      </c>
      <c r="N314" s="173">
        <v>0</v>
      </c>
      <c r="O314" s="173">
        <f>ROUND(E314*N314,2)</f>
        <v>0</v>
      </c>
      <c r="P314" s="173">
        <v>0</v>
      </c>
      <c r="Q314" s="173">
        <f>ROUND(E314*P314,2)</f>
        <v>0</v>
      </c>
      <c r="R314" s="175"/>
      <c r="S314" s="175" t="s">
        <v>210</v>
      </c>
      <c r="T314" s="176" t="s">
        <v>211</v>
      </c>
      <c r="U314" s="156">
        <v>0</v>
      </c>
      <c r="V314" s="156">
        <f>ROUND(E314*U314,2)</f>
        <v>0</v>
      </c>
      <c r="W314" s="156"/>
      <c r="X314" s="156" t="s">
        <v>212</v>
      </c>
      <c r="Y314" s="156" t="s">
        <v>213</v>
      </c>
      <c r="Z314" s="146"/>
      <c r="AA314" s="146"/>
      <c r="AB314" s="146"/>
      <c r="AC314" s="146"/>
      <c r="AD314" s="146"/>
      <c r="AE314" s="146"/>
      <c r="AF314" s="146"/>
      <c r="AG314" s="146" t="s">
        <v>214</v>
      </c>
      <c r="AH314" s="146"/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</row>
    <row r="315" spans="1:60" outlineLevel="2" x14ac:dyDescent="0.2">
      <c r="A315" s="153"/>
      <c r="B315" s="154"/>
      <c r="C315" s="180" t="s">
        <v>701</v>
      </c>
      <c r="D315" s="157"/>
      <c r="E315" s="158">
        <v>1</v>
      </c>
      <c r="F315" s="156"/>
      <c r="G315" s="156"/>
      <c r="H315" s="156"/>
      <c r="I315" s="156"/>
      <c r="J315" s="156"/>
      <c r="K315" s="156"/>
      <c r="L315" s="156"/>
      <c r="M315" s="156"/>
      <c r="N315" s="155"/>
      <c r="O315" s="155"/>
      <c r="P315" s="155"/>
      <c r="Q315" s="155"/>
      <c r="R315" s="156"/>
      <c r="S315" s="156"/>
      <c r="T315" s="156"/>
      <c r="U315" s="156"/>
      <c r="V315" s="156"/>
      <c r="W315" s="156"/>
      <c r="X315" s="156"/>
      <c r="Y315" s="156"/>
      <c r="Z315" s="146"/>
      <c r="AA315" s="146"/>
      <c r="AB315" s="146"/>
      <c r="AC315" s="146"/>
      <c r="AD315" s="146"/>
      <c r="AE315" s="146"/>
      <c r="AF315" s="146"/>
      <c r="AG315" s="146" t="s">
        <v>215</v>
      </c>
      <c r="AH315" s="146">
        <v>5</v>
      </c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6"/>
      <c r="BB315" s="146"/>
      <c r="BC315" s="146"/>
      <c r="BD315" s="146"/>
      <c r="BE315" s="146"/>
      <c r="BF315" s="146"/>
      <c r="BG315" s="146"/>
      <c r="BH315" s="146"/>
    </row>
    <row r="316" spans="1:60" outlineLevel="3" x14ac:dyDescent="0.2">
      <c r="A316" s="153"/>
      <c r="B316" s="154"/>
      <c r="C316" s="180" t="s">
        <v>560</v>
      </c>
      <c r="D316" s="157"/>
      <c r="E316" s="158">
        <v>12.7</v>
      </c>
      <c r="F316" s="156"/>
      <c r="G316" s="156"/>
      <c r="H316" s="156"/>
      <c r="I316" s="156"/>
      <c r="J316" s="156"/>
      <c r="K316" s="156"/>
      <c r="L316" s="156"/>
      <c r="M316" s="156"/>
      <c r="N316" s="155"/>
      <c r="O316" s="155"/>
      <c r="P316" s="155"/>
      <c r="Q316" s="155"/>
      <c r="R316" s="156"/>
      <c r="S316" s="156"/>
      <c r="T316" s="156"/>
      <c r="U316" s="156"/>
      <c r="V316" s="156"/>
      <c r="W316" s="156"/>
      <c r="X316" s="156"/>
      <c r="Y316" s="156"/>
      <c r="Z316" s="146"/>
      <c r="AA316" s="146"/>
      <c r="AB316" s="146"/>
      <c r="AC316" s="146"/>
      <c r="AD316" s="146"/>
      <c r="AE316" s="146"/>
      <c r="AF316" s="146"/>
      <c r="AG316" s="146" t="s">
        <v>215</v>
      </c>
      <c r="AH316" s="146">
        <v>5</v>
      </c>
      <c r="AI316" s="146"/>
      <c r="AJ316" s="146"/>
      <c r="AK316" s="146"/>
      <c r="AL316" s="146"/>
      <c r="AM316" s="146"/>
      <c r="AN316" s="146"/>
      <c r="AO316" s="146"/>
      <c r="AP316" s="146"/>
      <c r="AQ316" s="146"/>
      <c r="AR316" s="146"/>
      <c r="AS316" s="146"/>
      <c r="AT316" s="146"/>
      <c r="AU316" s="146"/>
      <c r="AV316" s="146"/>
      <c r="AW316" s="146"/>
      <c r="AX316" s="146"/>
      <c r="AY316" s="146"/>
      <c r="AZ316" s="146"/>
      <c r="BA316" s="146"/>
      <c r="BB316" s="146"/>
      <c r="BC316" s="146"/>
      <c r="BD316" s="146"/>
      <c r="BE316" s="146"/>
      <c r="BF316" s="146"/>
      <c r="BG316" s="146"/>
      <c r="BH316" s="146"/>
    </row>
    <row r="317" spans="1:60" outlineLevel="1" x14ac:dyDescent="0.2">
      <c r="A317" s="170">
        <v>110</v>
      </c>
      <c r="B317" s="171" t="s">
        <v>845</v>
      </c>
      <c r="C317" s="179" t="s">
        <v>846</v>
      </c>
      <c r="D317" s="172" t="s">
        <v>252</v>
      </c>
      <c r="E317" s="173">
        <v>28.2</v>
      </c>
      <c r="F317" s="174"/>
      <c r="G317" s="175">
        <f>ROUND(E317*F317,2)</f>
        <v>0</v>
      </c>
      <c r="H317" s="174"/>
      <c r="I317" s="175">
        <f>ROUND(E317*H317,2)</f>
        <v>0</v>
      </c>
      <c r="J317" s="174"/>
      <c r="K317" s="175">
        <f>ROUND(E317*J317,2)</f>
        <v>0</v>
      </c>
      <c r="L317" s="175">
        <v>21</v>
      </c>
      <c r="M317" s="175">
        <f>G317*(1+L317/100)</f>
        <v>0</v>
      </c>
      <c r="N317" s="173">
        <v>0</v>
      </c>
      <c r="O317" s="173">
        <f>ROUND(E317*N317,2)</f>
        <v>0</v>
      </c>
      <c r="P317" s="173">
        <v>0</v>
      </c>
      <c r="Q317" s="173">
        <f>ROUND(E317*P317,2)</f>
        <v>0</v>
      </c>
      <c r="R317" s="175"/>
      <c r="S317" s="175" t="s">
        <v>210</v>
      </c>
      <c r="T317" s="176" t="s">
        <v>211</v>
      </c>
      <c r="U317" s="156">
        <v>0</v>
      </c>
      <c r="V317" s="156">
        <f>ROUND(E317*U317,2)</f>
        <v>0</v>
      </c>
      <c r="W317" s="156"/>
      <c r="X317" s="156" t="s">
        <v>212</v>
      </c>
      <c r="Y317" s="156" t="s">
        <v>213</v>
      </c>
      <c r="Z317" s="146"/>
      <c r="AA317" s="146"/>
      <c r="AB317" s="146"/>
      <c r="AC317" s="146"/>
      <c r="AD317" s="146"/>
      <c r="AE317" s="146"/>
      <c r="AF317" s="146"/>
      <c r="AG317" s="146" t="s">
        <v>214</v>
      </c>
      <c r="AH317" s="146"/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</row>
    <row r="318" spans="1:60" outlineLevel="2" x14ac:dyDescent="0.2">
      <c r="A318" s="153"/>
      <c r="B318" s="154"/>
      <c r="C318" s="180" t="s">
        <v>563</v>
      </c>
      <c r="D318" s="157"/>
      <c r="E318" s="158">
        <v>28.2</v>
      </c>
      <c r="F318" s="156"/>
      <c r="G318" s="156"/>
      <c r="H318" s="156"/>
      <c r="I318" s="156"/>
      <c r="J318" s="156"/>
      <c r="K318" s="156"/>
      <c r="L318" s="156"/>
      <c r="M318" s="156"/>
      <c r="N318" s="155"/>
      <c r="O318" s="155"/>
      <c r="P318" s="155"/>
      <c r="Q318" s="155"/>
      <c r="R318" s="156"/>
      <c r="S318" s="156"/>
      <c r="T318" s="156"/>
      <c r="U318" s="156"/>
      <c r="V318" s="156"/>
      <c r="W318" s="156"/>
      <c r="X318" s="156"/>
      <c r="Y318" s="156"/>
      <c r="Z318" s="146"/>
      <c r="AA318" s="146"/>
      <c r="AB318" s="146"/>
      <c r="AC318" s="146"/>
      <c r="AD318" s="146"/>
      <c r="AE318" s="146"/>
      <c r="AF318" s="146"/>
      <c r="AG318" s="146" t="s">
        <v>215</v>
      </c>
      <c r="AH318" s="146">
        <v>5</v>
      </c>
      <c r="AI318" s="146"/>
      <c r="AJ318" s="146"/>
      <c r="AK318" s="146"/>
      <c r="AL318" s="146"/>
      <c r="AM318" s="146"/>
      <c r="AN318" s="146"/>
      <c r="AO318" s="146"/>
      <c r="AP318" s="146"/>
      <c r="AQ318" s="146"/>
      <c r="AR318" s="146"/>
      <c r="AS318" s="146"/>
      <c r="AT318" s="146"/>
      <c r="AU318" s="146"/>
      <c r="AV318" s="146"/>
      <c r="AW318" s="146"/>
      <c r="AX318" s="146"/>
      <c r="AY318" s="146"/>
      <c r="AZ318" s="146"/>
      <c r="BA318" s="146"/>
      <c r="BB318" s="146"/>
      <c r="BC318" s="146"/>
      <c r="BD318" s="146"/>
      <c r="BE318" s="146"/>
      <c r="BF318" s="146"/>
      <c r="BG318" s="146"/>
      <c r="BH318" s="146"/>
    </row>
    <row r="319" spans="1:60" outlineLevel="1" x14ac:dyDescent="0.2">
      <c r="A319" s="170">
        <v>111</v>
      </c>
      <c r="B319" s="171" t="s">
        <v>847</v>
      </c>
      <c r="C319" s="179" t="s">
        <v>848</v>
      </c>
      <c r="D319" s="172" t="s">
        <v>252</v>
      </c>
      <c r="E319" s="173">
        <v>77.099999999999994</v>
      </c>
      <c r="F319" s="174"/>
      <c r="G319" s="175">
        <f>ROUND(E319*F319,2)</f>
        <v>0</v>
      </c>
      <c r="H319" s="174"/>
      <c r="I319" s="175">
        <f>ROUND(E319*H319,2)</f>
        <v>0</v>
      </c>
      <c r="J319" s="174"/>
      <c r="K319" s="175">
        <f>ROUND(E319*J319,2)</f>
        <v>0</v>
      </c>
      <c r="L319" s="175">
        <v>21</v>
      </c>
      <c r="M319" s="175">
        <f>G319*(1+L319/100)</f>
        <v>0</v>
      </c>
      <c r="N319" s="173">
        <v>0</v>
      </c>
      <c r="O319" s="173">
        <f>ROUND(E319*N319,2)</f>
        <v>0</v>
      </c>
      <c r="P319" s="173">
        <v>0</v>
      </c>
      <c r="Q319" s="173">
        <f>ROUND(E319*P319,2)</f>
        <v>0</v>
      </c>
      <c r="R319" s="175"/>
      <c r="S319" s="175" t="s">
        <v>210</v>
      </c>
      <c r="T319" s="176" t="s">
        <v>211</v>
      </c>
      <c r="U319" s="156">
        <v>0</v>
      </c>
      <c r="V319" s="156">
        <f>ROUND(E319*U319,2)</f>
        <v>0</v>
      </c>
      <c r="W319" s="156"/>
      <c r="X319" s="156" t="s">
        <v>212</v>
      </c>
      <c r="Y319" s="156" t="s">
        <v>213</v>
      </c>
      <c r="Z319" s="146"/>
      <c r="AA319" s="146"/>
      <c r="AB319" s="146"/>
      <c r="AC319" s="146"/>
      <c r="AD319" s="146"/>
      <c r="AE319" s="146"/>
      <c r="AF319" s="146"/>
      <c r="AG319" s="146" t="s">
        <v>214</v>
      </c>
      <c r="AH319" s="146"/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6"/>
      <c r="BB319" s="146"/>
      <c r="BC319" s="146"/>
      <c r="BD319" s="146"/>
      <c r="BE319" s="146"/>
      <c r="BF319" s="146"/>
      <c r="BG319" s="146"/>
      <c r="BH319" s="146"/>
    </row>
    <row r="320" spans="1:60" outlineLevel="2" x14ac:dyDescent="0.2">
      <c r="A320" s="153"/>
      <c r="B320" s="154"/>
      <c r="C320" s="180" t="s">
        <v>566</v>
      </c>
      <c r="D320" s="157"/>
      <c r="E320" s="158">
        <v>77.099999999999994</v>
      </c>
      <c r="F320" s="156"/>
      <c r="G320" s="156"/>
      <c r="H320" s="156"/>
      <c r="I320" s="156"/>
      <c r="J320" s="156"/>
      <c r="K320" s="156"/>
      <c r="L320" s="156"/>
      <c r="M320" s="156"/>
      <c r="N320" s="155"/>
      <c r="O320" s="155"/>
      <c r="P320" s="155"/>
      <c r="Q320" s="155"/>
      <c r="R320" s="156"/>
      <c r="S320" s="156"/>
      <c r="T320" s="156"/>
      <c r="U320" s="156"/>
      <c r="V320" s="156"/>
      <c r="W320" s="156"/>
      <c r="X320" s="156"/>
      <c r="Y320" s="156"/>
      <c r="Z320" s="146"/>
      <c r="AA320" s="146"/>
      <c r="AB320" s="146"/>
      <c r="AC320" s="146"/>
      <c r="AD320" s="146"/>
      <c r="AE320" s="146"/>
      <c r="AF320" s="146"/>
      <c r="AG320" s="146" t="s">
        <v>215</v>
      </c>
      <c r="AH320" s="146">
        <v>5</v>
      </c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46"/>
      <c r="BB320" s="146"/>
      <c r="BC320" s="146"/>
      <c r="BD320" s="146"/>
      <c r="BE320" s="146"/>
      <c r="BF320" s="146"/>
      <c r="BG320" s="146"/>
      <c r="BH320" s="146"/>
    </row>
    <row r="321" spans="1:60" outlineLevel="1" x14ac:dyDescent="0.2">
      <c r="A321" s="170">
        <v>112</v>
      </c>
      <c r="B321" s="171" t="s">
        <v>849</v>
      </c>
      <c r="C321" s="179" t="s">
        <v>850</v>
      </c>
      <c r="D321" s="172" t="s">
        <v>252</v>
      </c>
      <c r="E321" s="173">
        <v>13.1</v>
      </c>
      <c r="F321" s="174"/>
      <c r="G321" s="175">
        <f>ROUND(E321*F321,2)</f>
        <v>0</v>
      </c>
      <c r="H321" s="174"/>
      <c r="I321" s="175">
        <f>ROUND(E321*H321,2)</f>
        <v>0</v>
      </c>
      <c r="J321" s="174"/>
      <c r="K321" s="175">
        <f>ROUND(E321*J321,2)</f>
        <v>0</v>
      </c>
      <c r="L321" s="175">
        <v>21</v>
      </c>
      <c r="M321" s="175">
        <f>G321*(1+L321/100)</f>
        <v>0</v>
      </c>
      <c r="N321" s="173">
        <v>0</v>
      </c>
      <c r="O321" s="173">
        <f>ROUND(E321*N321,2)</f>
        <v>0</v>
      </c>
      <c r="P321" s="173">
        <v>0</v>
      </c>
      <c r="Q321" s="173">
        <f>ROUND(E321*P321,2)</f>
        <v>0</v>
      </c>
      <c r="R321" s="175"/>
      <c r="S321" s="175" t="s">
        <v>210</v>
      </c>
      <c r="T321" s="176" t="s">
        <v>211</v>
      </c>
      <c r="U321" s="156">
        <v>0</v>
      </c>
      <c r="V321" s="156">
        <f>ROUND(E321*U321,2)</f>
        <v>0</v>
      </c>
      <c r="W321" s="156"/>
      <c r="X321" s="156" t="s">
        <v>212</v>
      </c>
      <c r="Y321" s="156" t="s">
        <v>213</v>
      </c>
      <c r="Z321" s="146"/>
      <c r="AA321" s="146"/>
      <c r="AB321" s="146"/>
      <c r="AC321" s="146"/>
      <c r="AD321" s="146"/>
      <c r="AE321" s="146"/>
      <c r="AF321" s="146"/>
      <c r="AG321" s="146" t="s">
        <v>214</v>
      </c>
      <c r="AH321" s="146"/>
      <c r="AI321" s="146"/>
      <c r="AJ321" s="146"/>
      <c r="AK321" s="146"/>
      <c r="AL321" s="146"/>
      <c r="AM321" s="146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</row>
    <row r="322" spans="1:60" outlineLevel="2" x14ac:dyDescent="0.2">
      <c r="A322" s="153"/>
      <c r="B322" s="154"/>
      <c r="C322" s="180" t="s">
        <v>569</v>
      </c>
      <c r="D322" s="157"/>
      <c r="E322" s="158">
        <v>13.1</v>
      </c>
      <c r="F322" s="156"/>
      <c r="G322" s="156"/>
      <c r="H322" s="156"/>
      <c r="I322" s="156"/>
      <c r="J322" s="156"/>
      <c r="K322" s="156"/>
      <c r="L322" s="156"/>
      <c r="M322" s="156"/>
      <c r="N322" s="155"/>
      <c r="O322" s="155"/>
      <c r="P322" s="155"/>
      <c r="Q322" s="155"/>
      <c r="R322" s="156"/>
      <c r="S322" s="156"/>
      <c r="T322" s="156"/>
      <c r="U322" s="156"/>
      <c r="V322" s="156"/>
      <c r="W322" s="156"/>
      <c r="X322" s="156"/>
      <c r="Y322" s="156"/>
      <c r="Z322" s="146"/>
      <c r="AA322" s="146"/>
      <c r="AB322" s="146"/>
      <c r="AC322" s="146"/>
      <c r="AD322" s="146"/>
      <c r="AE322" s="146"/>
      <c r="AF322" s="146"/>
      <c r="AG322" s="146" t="s">
        <v>215</v>
      </c>
      <c r="AH322" s="146">
        <v>5</v>
      </c>
      <c r="AI322" s="146"/>
      <c r="AJ322" s="146"/>
      <c r="AK322" s="146"/>
      <c r="AL322" s="146"/>
      <c r="AM322" s="146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46"/>
      <c r="BB322" s="146"/>
      <c r="BC322" s="146"/>
      <c r="BD322" s="146"/>
      <c r="BE322" s="146"/>
      <c r="BF322" s="146"/>
      <c r="BG322" s="146"/>
      <c r="BH322" s="146"/>
    </row>
    <row r="323" spans="1:60" outlineLevel="1" x14ac:dyDescent="0.2">
      <c r="A323" s="170">
        <v>113</v>
      </c>
      <c r="B323" s="171" t="s">
        <v>851</v>
      </c>
      <c r="C323" s="179" t="s">
        <v>852</v>
      </c>
      <c r="D323" s="172" t="s">
        <v>853</v>
      </c>
      <c r="E323" s="173">
        <v>1</v>
      </c>
      <c r="F323" s="174"/>
      <c r="G323" s="175">
        <f>ROUND(E323*F323,2)</f>
        <v>0</v>
      </c>
      <c r="H323" s="174"/>
      <c r="I323" s="175">
        <f>ROUND(E323*H323,2)</f>
        <v>0</v>
      </c>
      <c r="J323" s="174"/>
      <c r="K323" s="175">
        <f>ROUND(E323*J323,2)</f>
        <v>0</v>
      </c>
      <c r="L323" s="175">
        <v>21</v>
      </c>
      <c r="M323" s="175">
        <f>G323*(1+L323/100)</f>
        <v>0</v>
      </c>
      <c r="N323" s="173">
        <v>0</v>
      </c>
      <c r="O323" s="173">
        <f>ROUND(E323*N323,2)</f>
        <v>0</v>
      </c>
      <c r="P323" s="173">
        <v>0</v>
      </c>
      <c r="Q323" s="173">
        <f>ROUND(E323*P323,2)</f>
        <v>0</v>
      </c>
      <c r="R323" s="175"/>
      <c r="S323" s="175" t="s">
        <v>210</v>
      </c>
      <c r="T323" s="176" t="s">
        <v>211</v>
      </c>
      <c r="U323" s="156">
        <v>5.99</v>
      </c>
      <c r="V323" s="156">
        <f>ROUND(E323*U323,2)</f>
        <v>5.99</v>
      </c>
      <c r="W323" s="156"/>
      <c r="X323" s="156" t="s">
        <v>212</v>
      </c>
      <c r="Y323" s="156" t="s">
        <v>213</v>
      </c>
      <c r="Z323" s="146"/>
      <c r="AA323" s="146"/>
      <c r="AB323" s="146"/>
      <c r="AC323" s="146"/>
      <c r="AD323" s="146"/>
      <c r="AE323" s="146"/>
      <c r="AF323" s="146"/>
      <c r="AG323" s="146" t="s">
        <v>854</v>
      </c>
      <c r="AH323" s="146"/>
      <c r="AI323" s="146"/>
      <c r="AJ323" s="146"/>
      <c r="AK323" s="146"/>
      <c r="AL323" s="146"/>
      <c r="AM323" s="146"/>
      <c r="AN323" s="146"/>
      <c r="AO323" s="146"/>
      <c r="AP323" s="146"/>
      <c r="AQ323" s="146"/>
      <c r="AR323" s="146"/>
      <c r="AS323" s="146"/>
      <c r="AT323" s="146"/>
      <c r="AU323" s="146"/>
      <c r="AV323" s="146"/>
      <c r="AW323" s="146"/>
      <c r="AX323" s="146"/>
      <c r="AY323" s="146"/>
      <c r="AZ323" s="146"/>
      <c r="BA323" s="146"/>
      <c r="BB323" s="146"/>
      <c r="BC323" s="146"/>
      <c r="BD323" s="146"/>
      <c r="BE323" s="146"/>
      <c r="BF323" s="146"/>
      <c r="BG323" s="146"/>
      <c r="BH323" s="146"/>
    </row>
    <row r="324" spans="1:60" outlineLevel="2" x14ac:dyDescent="0.2">
      <c r="A324" s="153"/>
      <c r="B324" s="154"/>
      <c r="C324" s="247" t="s">
        <v>855</v>
      </c>
      <c r="D324" s="248"/>
      <c r="E324" s="248"/>
      <c r="F324" s="248"/>
      <c r="G324" s="248"/>
      <c r="H324" s="156"/>
      <c r="I324" s="156"/>
      <c r="J324" s="156"/>
      <c r="K324" s="156"/>
      <c r="L324" s="156"/>
      <c r="M324" s="156"/>
      <c r="N324" s="155"/>
      <c r="O324" s="155"/>
      <c r="P324" s="155"/>
      <c r="Q324" s="155"/>
      <c r="R324" s="156"/>
      <c r="S324" s="156"/>
      <c r="T324" s="156"/>
      <c r="U324" s="156"/>
      <c r="V324" s="156"/>
      <c r="W324" s="156"/>
      <c r="X324" s="156"/>
      <c r="Y324" s="156"/>
      <c r="Z324" s="146"/>
      <c r="AA324" s="146"/>
      <c r="AB324" s="146"/>
      <c r="AC324" s="146"/>
      <c r="AD324" s="146"/>
      <c r="AE324" s="146"/>
      <c r="AF324" s="146"/>
      <c r="AG324" s="146" t="s">
        <v>221</v>
      </c>
      <c r="AH324" s="146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46"/>
      <c r="AV324" s="146"/>
      <c r="AW324" s="146"/>
      <c r="AX324" s="146"/>
      <c r="AY324" s="146"/>
      <c r="AZ324" s="146"/>
      <c r="BA324" s="146"/>
      <c r="BB324" s="146"/>
      <c r="BC324" s="146"/>
      <c r="BD324" s="146"/>
      <c r="BE324" s="146"/>
      <c r="BF324" s="146"/>
      <c r="BG324" s="146"/>
      <c r="BH324" s="146"/>
    </row>
    <row r="325" spans="1:60" outlineLevel="2" x14ac:dyDescent="0.2">
      <c r="A325" s="153"/>
      <c r="B325" s="154"/>
      <c r="C325" s="180" t="s">
        <v>84</v>
      </c>
      <c r="D325" s="157"/>
      <c r="E325" s="158">
        <v>1</v>
      </c>
      <c r="F325" s="156"/>
      <c r="G325" s="156"/>
      <c r="H325" s="156"/>
      <c r="I325" s="156"/>
      <c r="J325" s="156"/>
      <c r="K325" s="156"/>
      <c r="L325" s="156"/>
      <c r="M325" s="156"/>
      <c r="N325" s="155"/>
      <c r="O325" s="155"/>
      <c r="P325" s="155"/>
      <c r="Q325" s="155"/>
      <c r="R325" s="156"/>
      <c r="S325" s="156"/>
      <c r="T325" s="156"/>
      <c r="U325" s="156"/>
      <c r="V325" s="156"/>
      <c r="W325" s="156"/>
      <c r="X325" s="156"/>
      <c r="Y325" s="156"/>
      <c r="Z325" s="146"/>
      <c r="AA325" s="146"/>
      <c r="AB325" s="146"/>
      <c r="AC325" s="146"/>
      <c r="AD325" s="146"/>
      <c r="AE325" s="146"/>
      <c r="AF325" s="146"/>
      <c r="AG325" s="146" t="s">
        <v>215</v>
      </c>
      <c r="AH325" s="146">
        <v>0</v>
      </c>
      <c r="AI325" s="146"/>
      <c r="AJ325" s="146"/>
      <c r="AK325" s="146"/>
      <c r="AL325" s="146"/>
      <c r="AM325" s="146"/>
      <c r="AN325" s="146"/>
      <c r="AO325" s="146"/>
      <c r="AP325" s="146"/>
      <c r="AQ325" s="146"/>
      <c r="AR325" s="146"/>
      <c r="AS325" s="146"/>
      <c r="AT325" s="146"/>
      <c r="AU325" s="146"/>
      <c r="AV325" s="146"/>
      <c r="AW325" s="146"/>
      <c r="AX325" s="146"/>
      <c r="AY325" s="146"/>
      <c r="AZ325" s="146"/>
      <c r="BA325" s="146"/>
      <c r="BB325" s="146"/>
      <c r="BC325" s="146"/>
      <c r="BD325" s="146"/>
      <c r="BE325" s="146"/>
      <c r="BF325" s="146"/>
      <c r="BG325" s="146"/>
      <c r="BH325" s="146"/>
    </row>
    <row r="326" spans="1:60" outlineLevel="1" x14ac:dyDescent="0.2">
      <c r="A326" s="170">
        <v>114</v>
      </c>
      <c r="B326" s="171" t="s">
        <v>856</v>
      </c>
      <c r="C326" s="179" t="s">
        <v>857</v>
      </c>
      <c r="D326" s="172" t="s">
        <v>853</v>
      </c>
      <c r="E326" s="173">
        <v>1</v>
      </c>
      <c r="F326" s="174"/>
      <c r="G326" s="175">
        <f>ROUND(E326*F326,2)</f>
        <v>0</v>
      </c>
      <c r="H326" s="174"/>
      <c r="I326" s="175">
        <f>ROUND(E326*H326,2)</f>
        <v>0</v>
      </c>
      <c r="J326" s="174"/>
      <c r="K326" s="175">
        <f>ROUND(E326*J326,2)</f>
        <v>0</v>
      </c>
      <c r="L326" s="175">
        <v>21</v>
      </c>
      <c r="M326" s="175">
        <f>G326*(1+L326/100)</f>
        <v>0</v>
      </c>
      <c r="N326" s="173">
        <v>0</v>
      </c>
      <c r="O326" s="173">
        <f>ROUND(E326*N326,2)</f>
        <v>0</v>
      </c>
      <c r="P326" s="173">
        <v>0</v>
      </c>
      <c r="Q326" s="173">
        <f>ROUND(E326*P326,2)</f>
        <v>0</v>
      </c>
      <c r="R326" s="175"/>
      <c r="S326" s="175" t="s">
        <v>210</v>
      </c>
      <c r="T326" s="176" t="s">
        <v>211</v>
      </c>
      <c r="U326" s="156">
        <v>6.71</v>
      </c>
      <c r="V326" s="156">
        <f>ROUND(E326*U326,2)</f>
        <v>6.71</v>
      </c>
      <c r="W326" s="156"/>
      <c r="X326" s="156" t="s">
        <v>212</v>
      </c>
      <c r="Y326" s="156" t="s">
        <v>213</v>
      </c>
      <c r="Z326" s="146"/>
      <c r="AA326" s="146"/>
      <c r="AB326" s="146"/>
      <c r="AC326" s="146"/>
      <c r="AD326" s="146"/>
      <c r="AE326" s="146"/>
      <c r="AF326" s="146"/>
      <c r="AG326" s="146" t="s">
        <v>854</v>
      </c>
      <c r="AH326" s="146"/>
      <c r="AI326" s="146"/>
      <c r="AJ326" s="146"/>
      <c r="AK326" s="146"/>
      <c r="AL326" s="146"/>
      <c r="AM326" s="146"/>
      <c r="AN326" s="146"/>
      <c r="AO326" s="146"/>
      <c r="AP326" s="146"/>
      <c r="AQ326" s="146"/>
      <c r="AR326" s="146"/>
      <c r="AS326" s="146"/>
      <c r="AT326" s="146"/>
      <c r="AU326" s="146"/>
      <c r="AV326" s="146"/>
      <c r="AW326" s="146"/>
      <c r="AX326" s="146"/>
      <c r="AY326" s="146"/>
      <c r="AZ326" s="146"/>
      <c r="BA326" s="146"/>
      <c r="BB326" s="146"/>
      <c r="BC326" s="146"/>
      <c r="BD326" s="146"/>
      <c r="BE326" s="146"/>
      <c r="BF326" s="146"/>
      <c r="BG326" s="146"/>
      <c r="BH326" s="146"/>
    </row>
    <row r="327" spans="1:60" outlineLevel="2" x14ac:dyDescent="0.2">
      <c r="A327" s="153"/>
      <c r="B327" s="154"/>
      <c r="C327" s="247" t="s">
        <v>855</v>
      </c>
      <c r="D327" s="248"/>
      <c r="E327" s="248"/>
      <c r="F327" s="248"/>
      <c r="G327" s="248"/>
      <c r="H327" s="156"/>
      <c r="I327" s="156"/>
      <c r="J327" s="156"/>
      <c r="K327" s="156"/>
      <c r="L327" s="156"/>
      <c r="M327" s="156"/>
      <c r="N327" s="155"/>
      <c r="O327" s="155"/>
      <c r="P327" s="155"/>
      <c r="Q327" s="155"/>
      <c r="R327" s="156"/>
      <c r="S327" s="156"/>
      <c r="T327" s="156"/>
      <c r="U327" s="156"/>
      <c r="V327" s="156"/>
      <c r="W327" s="156"/>
      <c r="X327" s="156"/>
      <c r="Y327" s="156"/>
      <c r="Z327" s="146"/>
      <c r="AA327" s="146"/>
      <c r="AB327" s="146"/>
      <c r="AC327" s="146"/>
      <c r="AD327" s="146"/>
      <c r="AE327" s="146"/>
      <c r="AF327" s="146"/>
      <c r="AG327" s="146" t="s">
        <v>221</v>
      </c>
      <c r="AH327" s="146"/>
      <c r="AI327" s="146"/>
      <c r="AJ327" s="146"/>
      <c r="AK327" s="146"/>
      <c r="AL327" s="146"/>
      <c r="AM327" s="146"/>
      <c r="AN327" s="146"/>
      <c r="AO327" s="146"/>
      <c r="AP327" s="146"/>
      <c r="AQ327" s="146"/>
      <c r="AR327" s="146"/>
      <c r="AS327" s="146"/>
      <c r="AT327" s="146"/>
      <c r="AU327" s="146"/>
      <c r="AV327" s="146"/>
      <c r="AW327" s="146"/>
      <c r="AX327" s="146"/>
      <c r="AY327" s="146"/>
      <c r="AZ327" s="146"/>
      <c r="BA327" s="146"/>
      <c r="BB327" s="146"/>
      <c r="BC327" s="146"/>
      <c r="BD327" s="146"/>
      <c r="BE327" s="146"/>
      <c r="BF327" s="146"/>
      <c r="BG327" s="146"/>
      <c r="BH327" s="146"/>
    </row>
    <row r="328" spans="1:60" outlineLevel="2" x14ac:dyDescent="0.2">
      <c r="A328" s="153"/>
      <c r="B328" s="154"/>
      <c r="C328" s="180" t="s">
        <v>84</v>
      </c>
      <c r="D328" s="157"/>
      <c r="E328" s="158">
        <v>1</v>
      </c>
      <c r="F328" s="156"/>
      <c r="G328" s="156"/>
      <c r="H328" s="156"/>
      <c r="I328" s="156"/>
      <c r="J328" s="156"/>
      <c r="K328" s="156"/>
      <c r="L328" s="156"/>
      <c r="M328" s="156"/>
      <c r="N328" s="155"/>
      <c r="O328" s="155"/>
      <c r="P328" s="155"/>
      <c r="Q328" s="155"/>
      <c r="R328" s="156"/>
      <c r="S328" s="156"/>
      <c r="T328" s="156"/>
      <c r="U328" s="156"/>
      <c r="V328" s="156"/>
      <c r="W328" s="156"/>
      <c r="X328" s="156"/>
      <c r="Y328" s="156"/>
      <c r="Z328" s="146"/>
      <c r="AA328" s="146"/>
      <c r="AB328" s="146"/>
      <c r="AC328" s="146"/>
      <c r="AD328" s="146"/>
      <c r="AE328" s="146"/>
      <c r="AF328" s="146"/>
      <c r="AG328" s="146" t="s">
        <v>215</v>
      </c>
      <c r="AH328" s="146">
        <v>0</v>
      </c>
      <c r="AI328" s="146"/>
      <c r="AJ328" s="146"/>
      <c r="AK328" s="146"/>
      <c r="AL328" s="146"/>
      <c r="AM328" s="146"/>
      <c r="AN328" s="146"/>
      <c r="AO328" s="146"/>
      <c r="AP328" s="146"/>
      <c r="AQ328" s="146"/>
      <c r="AR328" s="146"/>
      <c r="AS328" s="146"/>
      <c r="AT328" s="146"/>
      <c r="AU328" s="146"/>
      <c r="AV328" s="146"/>
      <c r="AW328" s="146"/>
      <c r="AX328" s="146"/>
      <c r="AY328" s="146"/>
      <c r="AZ328" s="146"/>
      <c r="BA328" s="146"/>
      <c r="BB328" s="146"/>
      <c r="BC328" s="146"/>
      <c r="BD328" s="146"/>
      <c r="BE328" s="146"/>
      <c r="BF328" s="146"/>
      <c r="BG328" s="146"/>
      <c r="BH328" s="146"/>
    </row>
    <row r="329" spans="1:60" outlineLevel="1" x14ac:dyDescent="0.2">
      <c r="A329" s="170">
        <v>115</v>
      </c>
      <c r="B329" s="171" t="s">
        <v>858</v>
      </c>
      <c r="C329" s="179" t="s">
        <v>859</v>
      </c>
      <c r="D329" s="172" t="s">
        <v>252</v>
      </c>
      <c r="E329" s="173">
        <v>73.55</v>
      </c>
      <c r="F329" s="174"/>
      <c r="G329" s="175">
        <f>ROUND(E329*F329,2)</f>
        <v>0</v>
      </c>
      <c r="H329" s="174"/>
      <c r="I329" s="175">
        <f>ROUND(E329*H329,2)</f>
        <v>0</v>
      </c>
      <c r="J329" s="174"/>
      <c r="K329" s="175">
        <f>ROUND(E329*J329,2)</f>
        <v>0</v>
      </c>
      <c r="L329" s="175">
        <v>21</v>
      </c>
      <c r="M329" s="175">
        <f>G329*(1+L329/100)</f>
        <v>0</v>
      </c>
      <c r="N329" s="173">
        <v>0</v>
      </c>
      <c r="O329" s="173">
        <f>ROUND(E329*N329,2)</f>
        <v>0</v>
      </c>
      <c r="P329" s="173">
        <v>0</v>
      </c>
      <c r="Q329" s="173">
        <f>ROUND(E329*P329,2)</f>
        <v>0</v>
      </c>
      <c r="R329" s="175"/>
      <c r="S329" s="175" t="s">
        <v>210</v>
      </c>
      <c r="T329" s="176" t="s">
        <v>211</v>
      </c>
      <c r="U329" s="156">
        <v>1.9E-2</v>
      </c>
      <c r="V329" s="156">
        <f>ROUND(E329*U329,2)</f>
        <v>1.4</v>
      </c>
      <c r="W329" s="156"/>
      <c r="X329" s="156" t="s">
        <v>212</v>
      </c>
      <c r="Y329" s="156" t="s">
        <v>213</v>
      </c>
      <c r="Z329" s="146"/>
      <c r="AA329" s="146"/>
      <c r="AB329" s="146"/>
      <c r="AC329" s="146"/>
      <c r="AD329" s="146"/>
      <c r="AE329" s="146"/>
      <c r="AF329" s="146"/>
      <c r="AG329" s="146" t="s">
        <v>854</v>
      </c>
      <c r="AH329" s="146"/>
      <c r="AI329" s="146"/>
      <c r="AJ329" s="146"/>
      <c r="AK329" s="146"/>
      <c r="AL329" s="146"/>
      <c r="AM329" s="146"/>
      <c r="AN329" s="146"/>
      <c r="AO329" s="146"/>
      <c r="AP329" s="146"/>
      <c r="AQ329" s="146"/>
      <c r="AR329" s="146"/>
      <c r="AS329" s="146"/>
      <c r="AT329" s="146"/>
      <c r="AU329" s="146"/>
      <c r="AV329" s="146"/>
      <c r="AW329" s="146"/>
      <c r="AX329" s="146"/>
      <c r="AY329" s="146"/>
      <c r="AZ329" s="146"/>
      <c r="BA329" s="146"/>
      <c r="BB329" s="146"/>
      <c r="BC329" s="146"/>
      <c r="BD329" s="146"/>
      <c r="BE329" s="146"/>
      <c r="BF329" s="146"/>
      <c r="BG329" s="146"/>
      <c r="BH329" s="146"/>
    </row>
    <row r="330" spans="1:60" outlineLevel="2" x14ac:dyDescent="0.2">
      <c r="A330" s="153"/>
      <c r="B330" s="154"/>
      <c r="C330" s="247" t="s">
        <v>855</v>
      </c>
      <c r="D330" s="248"/>
      <c r="E330" s="248"/>
      <c r="F330" s="248"/>
      <c r="G330" s="248"/>
      <c r="H330" s="156"/>
      <c r="I330" s="156"/>
      <c r="J330" s="156"/>
      <c r="K330" s="156"/>
      <c r="L330" s="156"/>
      <c r="M330" s="156"/>
      <c r="N330" s="155"/>
      <c r="O330" s="155"/>
      <c r="P330" s="155"/>
      <c r="Q330" s="155"/>
      <c r="R330" s="156"/>
      <c r="S330" s="156"/>
      <c r="T330" s="156"/>
      <c r="U330" s="156"/>
      <c r="V330" s="156"/>
      <c r="W330" s="156"/>
      <c r="X330" s="156"/>
      <c r="Y330" s="156"/>
      <c r="Z330" s="146"/>
      <c r="AA330" s="146"/>
      <c r="AB330" s="146"/>
      <c r="AC330" s="146"/>
      <c r="AD330" s="146"/>
      <c r="AE330" s="146"/>
      <c r="AF330" s="146"/>
      <c r="AG330" s="146" t="s">
        <v>221</v>
      </c>
      <c r="AH330" s="146"/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</row>
    <row r="331" spans="1:60" outlineLevel="2" x14ac:dyDescent="0.2">
      <c r="A331" s="153"/>
      <c r="B331" s="154"/>
      <c r="C331" s="180" t="s">
        <v>593</v>
      </c>
      <c r="D331" s="157"/>
      <c r="E331" s="158">
        <v>8.35</v>
      </c>
      <c r="F331" s="156"/>
      <c r="G331" s="156"/>
      <c r="H331" s="156"/>
      <c r="I331" s="156"/>
      <c r="J331" s="156"/>
      <c r="K331" s="156"/>
      <c r="L331" s="156"/>
      <c r="M331" s="156"/>
      <c r="N331" s="155"/>
      <c r="O331" s="155"/>
      <c r="P331" s="155"/>
      <c r="Q331" s="155"/>
      <c r="R331" s="156"/>
      <c r="S331" s="156"/>
      <c r="T331" s="156"/>
      <c r="U331" s="156"/>
      <c r="V331" s="156"/>
      <c r="W331" s="156"/>
      <c r="X331" s="156"/>
      <c r="Y331" s="156"/>
      <c r="Z331" s="146"/>
      <c r="AA331" s="146"/>
      <c r="AB331" s="146"/>
      <c r="AC331" s="146"/>
      <c r="AD331" s="146"/>
      <c r="AE331" s="146"/>
      <c r="AF331" s="146"/>
      <c r="AG331" s="146" t="s">
        <v>215</v>
      </c>
      <c r="AH331" s="146">
        <v>5</v>
      </c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</row>
    <row r="332" spans="1:60" outlineLevel="3" x14ac:dyDescent="0.2">
      <c r="A332" s="153"/>
      <c r="B332" s="154"/>
      <c r="C332" s="180" t="s">
        <v>590</v>
      </c>
      <c r="D332" s="157"/>
      <c r="E332" s="158">
        <v>9.9</v>
      </c>
      <c r="F332" s="156"/>
      <c r="G332" s="156"/>
      <c r="H332" s="156"/>
      <c r="I332" s="156"/>
      <c r="J332" s="156"/>
      <c r="K332" s="156"/>
      <c r="L332" s="156"/>
      <c r="M332" s="156"/>
      <c r="N332" s="155"/>
      <c r="O332" s="155"/>
      <c r="P332" s="155"/>
      <c r="Q332" s="155"/>
      <c r="R332" s="156"/>
      <c r="S332" s="156"/>
      <c r="T332" s="156"/>
      <c r="U332" s="156"/>
      <c r="V332" s="156"/>
      <c r="W332" s="156"/>
      <c r="X332" s="156"/>
      <c r="Y332" s="156"/>
      <c r="Z332" s="146"/>
      <c r="AA332" s="146"/>
      <c r="AB332" s="146"/>
      <c r="AC332" s="146"/>
      <c r="AD332" s="146"/>
      <c r="AE332" s="146"/>
      <c r="AF332" s="146"/>
      <c r="AG332" s="146" t="s">
        <v>215</v>
      </c>
      <c r="AH332" s="146">
        <v>5</v>
      </c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</row>
    <row r="333" spans="1:60" outlineLevel="3" x14ac:dyDescent="0.2">
      <c r="A333" s="153"/>
      <c r="B333" s="154"/>
      <c r="C333" s="180" t="s">
        <v>596</v>
      </c>
      <c r="D333" s="157"/>
      <c r="E333" s="158">
        <v>13.4</v>
      </c>
      <c r="F333" s="156"/>
      <c r="G333" s="156"/>
      <c r="H333" s="156"/>
      <c r="I333" s="156"/>
      <c r="J333" s="156"/>
      <c r="K333" s="156"/>
      <c r="L333" s="156"/>
      <c r="M333" s="156"/>
      <c r="N333" s="155"/>
      <c r="O333" s="155"/>
      <c r="P333" s="155"/>
      <c r="Q333" s="155"/>
      <c r="R333" s="156"/>
      <c r="S333" s="156"/>
      <c r="T333" s="156"/>
      <c r="U333" s="156"/>
      <c r="V333" s="156"/>
      <c r="W333" s="156"/>
      <c r="X333" s="156"/>
      <c r="Y333" s="156"/>
      <c r="Z333" s="146"/>
      <c r="AA333" s="146"/>
      <c r="AB333" s="146"/>
      <c r="AC333" s="146"/>
      <c r="AD333" s="146"/>
      <c r="AE333" s="146"/>
      <c r="AF333" s="146"/>
      <c r="AG333" s="146" t="s">
        <v>215</v>
      </c>
      <c r="AH333" s="146">
        <v>5</v>
      </c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</row>
    <row r="334" spans="1:60" outlineLevel="3" x14ac:dyDescent="0.2">
      <c r="A334" s="153"/>
      <c r="B334" s="154"/>
      <c r="C334" s="180" t="s">
        <v>701</v>
      </c>
      <c r="D334" s="157"/>
      <c r="E334" s="158">
        <v>1</v>
      </c>
      <c r="F334" s="156"/>
      <c r="G334" s="156"/>
      <c r="H334" s="156"/>
      <c r="I334" s="156"/>
      <c r="J334" s="156"/>
      <c r="K334" s="156"/>
      <c r="L334" s="156"/>
      <c r="M334" s="156"/>
      <c r="N334" s="155"/>
      <c r="O334" s="155"/>
      <c r="P334" s="155"/>
      <c r="Q334" s="155"/>
      <c r="R334" s="156"/>
      <c r="S334" s="156"/>
      <c r="T334" s="156"/>
      <c r="U334" s="156"/>
      <c r="V334" s="156"/>
      <c r="W334" s="156"/>
      <c r="X334" s="156"/>
      <c r="Y334" s="156"/>
      <c r="Z334" s="146"/>
      <c r="AA334" s="146"/>
      <c r="AB334" s="146"/>
      <c r="AC334" s="146"/>
      <c r="AD334" s="146"/>
      <c r="AE334" s="146"/>
      <c r="AF334" s="146"/>
      <c r="AG334" s="146" t="s">
        <v>215</v>
      </c>
      <c r="AH334" s="146">
        <v>5</v>
      </c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</row>
    <row r="335" spans="1:60" outlineLevel="3" x14ac:dyDescent="0.2">
      <c r="A335" s="153"/>
      <c r="B335" s="154"/>
      <c r="C335" s="180" t="s">
        <v>560</v>
      </c>
      <c r="D335" s="157"/>
      <c r="E335" s="158">
        <v>12.7</v>
      </c>
      <c r="F335" s="156"/>
      <c r="G335" s="156"/>
      <c r="H335" s="156"/>
      <c r="I335" s="156"/>
      <c r="J335" s="156"/>
      <c r="K335" s="156"/>
      <c r="L335" s="156"/>
      <c r="M335" s="156"/>
      <c r="N335" s="155"/>
      <c r="O335" s="155"/>
      <c r="P335" s="155"/>
      <c r="Q335" s="155"/>
      <c r="R335" s="156"/>
      <c r="S335" s="156"/>
      <c r="T335" s="156"/>
      <c r="U335" s="156"/>
      <c r="V335" s="156"/>
      <c r="W335" s="156"/>
      <c r="X335" s="156"/>
      <c r="Y335" s="156"/>
      <c r="Z335" s="146"/>
      <c r="AA335" s="146"/>
      <c r="AB335" s="146"/>
      <c r="AC335" s="146"/>
      <c r="AD335" s="146"/>
      <c r="AE335" s="146"/>
      <c r="AF335" s="146"/>
      <c r="AG335" s="146" t="s">
        <v>215</v>
      </c>
      <c r="AH335" s="146">
        <v>5</v>
      </c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</row>
    <row r="336" spans="1:60" outlineLevel="3" x14ac:dyDescent="0.2">
      <c r="A336" s="153"/>
      <c r="B336" s="154"/>
      <c r="C336" s="180" t="s">
        <v>563</v>
      </c>
      <c r="D336" s="157"/>
      <c r="E336" s="158">
        <v>28.2</v>
      </c>
      <c r="F336" s="156"/>
      <c r="G336" s="156"/>
      <c r="H336" s="156"/>
      <c r="I336" s="156"/>
      <c r="J336" s="156"/>
      <c r="K336" s="156"/>
      <c r="L336" s="156"/>
      <c r="M336" s="156"/>
      <c r="N336" s="155"/>
      <c r="O336" s="155"/>
      <c r="P336" s="155"/>
      <c r="Q336" s="155"/>
      <c r="R336" s="156"/>
      <c r="S336" s="156"/>
      <c r="T336" s="156"/>
      <c r="U336" s="156"/>
      <c r="V336" s="156"/>
      <c r="W336" s="156"/>
      <c r="X336" s="156"/>
      <c r="Y336" s="156"/>
      <c r="Z336" s="146"/>
      <c r="AA336" s="146"/>
      <c r="AB336" s="146"/>
      <c r="AC336" s="146"/>
      <c r="AD336" s="146"/>
      <c r="AE336" s="146"/>
      <c r="AF336" s="146"/>
      <c r="AG336" s="146" t="s">
        <v>215</v>
      </c>
      <c r="AH336" s="146">
        <v>5</v>
      </c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</row>
    <row r="337" spans="1:60" outlineLevel="1" x14ac:dyDescent="0.2">
      <c r="A337" s="170">
        <v>116</v>
      </c>
      <c r="B337" s="171" t="s">
        <v>860</v>
      </c>
      <c r="C337" s="179" t="s">
        <v>861</v>
      </c>
      <c r="D337" s="172" t="s">
        <v>252</v>
      </c>
      <c r="E337" s="173">
        <v>90.2</v>
      </c>
      <c r="F337" s="174"/>
      <c r="G337" s="175">
        <f>ROUND(E337*F337,2)</f>
        <v>0</v>
      </c>
      <c r="H337" s="174"/>
      <c r="I337" s="175">
        <f>ROUND(E337*H337,2)</f>
        <v>0</v>
      </c>
      <c r="J337" s="174"/>
      <c r="K337" s="175">
        <f>ROUND(E337*J337,2)</f>
        <v>0</v>
      </c>
      <c r="L337" s="175">
        <v>21</v>
      </c>
      <c r="M337" s="175">
        <f>G337*(1+L337/100)</f>
        <v>0</v>
      </c>
      <c r="N337" s="173">
        <v>0</v>
      </c>
      <c r="O337" s="173">
        <f>ROUND(E337*N337,2)</f>
        <v>0</v>
      </c>
      <c r="P337" s="173">
        <v>0</v>
      </c>
      <c r="Q337" s="173">
        <f>ROUND(E337*P337,2)</f>
        <v>0</v>
      </c>
      <c r="R337" s="175"/>
      <c r="S337" s="175" t="s">
        <v>210</v>
      </c>
      <c r="T337" s="176" t="s">
        <v>211</v>
      </c>
      <c r="U337" s="156">
        <v>4.1000000000000002E-2</v>
      </c>
      <c r="V337" s="156">
        <f>ROUND(E337*U337,2)</f>
        <v>3.7</v>
      </c>
      <c r="W337" s="156"/>
      <c r="X337" s="156" t="s">
        <v>212</v>
      </c>
      <c r="Y337" s="156" t="s">
        <v>213</v>
      </c>
      <c r="Z337" s="146"/>
      <c r="AA337" s="146"/>
      <c r="AB337" s="146"/>
      <c r="AC337" s="146"/>
      <c r="AD337" s="146"/>
      <c r="AE337" s="146"/>
      <c r="AF337" s="146"/>
      <c r="AG337" s="146" t="s">
        <v>854</v>
      </c>
      <c r="AH337" s="146"/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6"/>
      <c r="BB337" s="146"/>
      <c r="BC337" s="146"/>
      <c r="BD337" s="146"/>
      <c r="BE337" s="146"/>
      <c r="BF337" s="146"/>
      <c r="BG337" s="146"/>
      <c r="BH337" s="146"/>
    </row>
    <row r="338" spans="1:60" outlineLevel="2" x14ac:dyDescent="0.2">
      <c r="A338" s="153"/>
      <c r="B338" s="154"/>
      <c r="C338" s="247" t="s">
        <v>855</v>
      </c>
      <c r="D338" s="248"/>
      <c r="E338" s="248"/>
      <c r="F338" s="248"/>
      <c r="G338" s="248"/>
      <c r="H338" s="156"/>
      <c r="I338" s="156"/>
      <c r="J338" s="156"/>
      <c r="K338" s="156"/>
      <c r="L338" s="156"/>
      <c r="M338" s="156"/>
      <c r="N338" s="155"/>
      <c r="O338" s="155"/>
      <c r="P338" s="155"/>
      <c r="Q338" s="155"/>
      <c r="R338" s="156"/>
      <c r="S338" s="156"/>
      <c r="T338" s="156"/>
      <c r="U338" s="156"/>
      <c r="V338" s="156"/>
      <c r="W338" s="156"/>
      <c r="X338" s="156"/>
      <c r="Y338" s="156"/>
      <c r="Z338" s="146"/>
      <c r="AA338" s="146"/>
      <c r="AB338" s="146"/>
      <c r="AC338" s="146"/>
      <c r="AD338" s="146"/>
      <c r="AE338" s="146"/>
      <c r="AF338" s="146"/>
      <c r="AG338" s="146" t="s">
        <v>221</v>
      </c>
      <c r="AH338" s="146"/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</row>
    <row r="339" spans="1:60" outlineLevel="2" x14ac:dyDescent="0.2">
      <c r="A339" s="153"/>
      <c r="B339" s="154"/>
      <c r="C339" s="180" t="s">
        <v>566</v>
      </c>
      <c r="D339" s="157"/>
      <c r="E339" s="158">
        <v>77.099999999999994</v>
      </c>
      <c r="F339" s="156"/>
      <c r="G339" s="156"/>
      <c r="H339" s="156"/>
      <c r="I339" s="156"/>
      <c r="J339" s="156"/>
      <c r="K339" s="156"/>
      <c r="L339" s="156"/>
      <c r="M339" s="156"/>
      <c r="N339" s="155"/>
      <c r="O339" s="155"/>
      <c r="P339" s="155"/>
      <c r="Q339" s="155"/>
      <c r="R339" s="156"/>
      <c r="S339" s="156"/>
      <c r="T339" s="156"/>
      <c r="U339" s="156"/>
      <c r="V339" s="156"/>
      <c r="W339" s="156"/>
      <c r="X339" s="156"/>
      <c r="Y339" s="156"/>
      <c r="Z339" s="146"/>
      <c r="AA339" s="146"/>
      <c r="AB339" s="146"/>
      <c r="AC339" s="146"/>
      <c r="AD339" s="146"/>
      <c r="AE339" s="146"/>
      <c r="AF339" s="146"/>
      <c r="AG339" s="146" t="s">
        <v>215</v>
      </c>
      <c r="AH339" s="146">
        <v>5</v>
      </c>
      <c r="AI339" s="146"/>
      <c r="AJ339" s="146"/>
      <c r="AK339" s="146"/>
      <c r="AL339" s="146"/>
      <c r="AM339" s="146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</row>
    <row r="340" spans="1:60" outlineLevel="3" x14ac:dyDescent="0.2">
      <c r="A340" s="153"/>
      <c r="B340" s="154"/>
      <c r="C340" s="180" t="s">
        <v>569</v>
      </c>
      <c r="D340" s="157"/>
      <c r="E340" s="158">
        <v>13.1</v>
      </c>
      <c r="F340" s="156"/>
      <c r="G340" s="156"/>
      <c r="H340" s="156"/>
      <c r="I340" s="156"/>
      <c r="J340" s="156"/>
      <c r="K340" s="156"/>
      <c r="L340" s="156"/>
      <c r="M340" s="156"/>
      <c r="N340" s="155"/>
      <c r="O340" s="155"/>
      <c r="P340" s="155"/>
      <c r="Q340" s="155"/>
      <c r="R340" s="156"/>
      <c r="S340" s="156"/>
      <c r="T340" s="156"/>
      <c r="U340" s="156"/>
      <c r="V340" s="156"/>
      <c r="W340" s="156"/>
      <c r="X340" s="156"/>
      <c r="Y340" s="156"/>
      <c r="Z340" s="146"/>
      <c r="AA340" s="146"/>
      <c r="AB340" s="146"/>
      <c r="AC340" s="146"/>
      <c r="AD340" s="146"/>
      <c r="AE340" s="146"/>
      <c r="AF340" s="146"/>
      <c r="AG340" s="146" t="s">
        <v>215</v>
      </c>
      <c r="AH340" s="146">
        <v>5</v>
      </c>
      <c r="AI340" s="146"/>
      <c r="AJ340" s="146"/>
      <c r="AK340" s="146"/>
      <c r="AL340" s="146"/>
      <c r="AM340" s="146"/>
      <c r="AN340" s="146"/>
      <c r="AO340" s="146"/>
      <c r="AP340" s="146"/>
      <c r="AQ340" s="146"/>
      <c r="AR340" s="146"/>
      <c r="AS340" s="146"/>
      <c r="AT340" s="146"/>
      <c r="AU340" s="146"/>
      <c r="AV340" s="146"/>
      <c r="AW340" s="146"/>
      <c r="AX340" s="146"/>
      <c r="AY340" s="146"/>
      <c r="AZ340" s="146"/>
      <c r="BA340" s="146"/>
      <c r="BB340" s="146"/>
      <c r="BC340" s="146"/>
      <c r="BD340" s="146"/>
      <c r="BE340" s="146"/>
      <c r="BF340" s="146"/>
      <c r="BG340" s="146"/>
      <c r="BH340" s="146"/>
    </row>
    <row r="341" spans="1:60" x14ac:dyDescent="0.2">
      <c r="A341" s="163" t="s">
        <v>204</v>
      </c>
      <c r="B341" s="164" t="s">
        <v>173</v>
      </c>
      <c r="C341" s="178" t="s">
        <v>115</v>
      </c>
      <c r="D341" s="165"/>
      <c r="E341" s="166"/>
      <c r="F341" s="167"/>
      <c r="G341" s="167">
        <f>SUMIF(AG342:AG357,"&lt;&gt;NOR",G342:G357)</f>
        <v>0</v>
      </c>
      <c r="H341" s="167"/>
      <c r="I341" s="167">
        <f>SUM(I342:I357)</f>
        <v>0</v>
      </c>
      <c r="J341" s="167"/>
      <c r="K341" s="167">
        <f>SUM(K342:K357)</f>
        <v>0</v>
      </c>
      <c r="L341" s="167"/>
      <c r="M341" s="167">
        <f>SUM(M342:M357)</f>
        <v>0</v>
      </c>
      <c r="N341" s="166"/>
      <c r="O341" s="166">
        <f>SUM(O342:O357)</f>
        <v>0</v>
      </c>
      <c r="P341" s="166"/>
      <c r="Q341" s="166">
        <f>SUM(Q342:Q357)</f>
        <v>0</v>
      </c>
      <c r="R341" s="167"/>
      <c r="S341" s="167"/>
      <c r="T341" s="168"/>
      <c r="U341" s="162"/>
      <c r="V341" s="162">
        <f>SUM(V342:V357)</f>
        <v>0.18</v>
      </c>
      <c r="W341" s="162"/>
      <c r="X341" s="162"/>
      <c r="Y341" s="162"/>
      <c r="AG341" t="s">
        <v>205</v>
      </c>
    </row>
    <row r="342" spans="1:60" outlineLevel="1" x14ac:dyDescent="0.2">
      <c r="A342" s="170">
        <v>117</v>
      </c>
      <c r="B342" s="171" t="s">
        <v>264</v>
      </c>
      <c r="C342" s="179" t="s">
        <v>265</v>
      </c>
      <c r="D342" s="172" t="s">
        <v>218</v>
      </c>
      <c r="E342" s="173">
        <v>0.1</v>
      </c>
      <c r="F342" s="174"/>
      <c r="G342" s="175">
        <f>ROUND(E342*F342,2)</f>
        <v>0</v>
      </c>
      <c r="H342" s="174"/>
      <c r="I342" s="175">
        <f>ROUND(E342*H342,2)</f>
        <v>0</v>
      </c>
      <c r="J342" s="174"/>
      <c r="K342" s="175">
        <f>ROUND(E342*J342,2)</f>
        <v>0</v>
      </c>
      <c r="L342" s="175">
        <v>21</v>
      </c>
      <c r="M342" s="175">
        <f>G342*(1+L342/100)</f>
        <v>0</v>
      </c>
      <c r="N342" s="173">
        <v>0</v>
      </c>
      <c r="O342" s="173">
        <f>ROUND(E342*N342,2)</f>
        <v>0</v>
      </c>
      <c r="P342" s="173">
        <v>0</v>
      </c>
      <c r="Q342" s="173">
        <f>ROUND(E342*P342,2)</f>
        <v>0</v>
      </c>
      <c r="R342" s="175" t="s">
        <v>219</v>
      </c>
      <c r="S342" s="175" t="s">
        <v>210</v>
      </c>
      <c r="T342" s="176" t="s">
        <v>211</v>
      </c>
      <c r="U342" s="156">
        <v>0.94199999999999995</v>
      </c>
      <c r="V342" s="156">
        <f>ROUND(E342*U342,2)</f>
        <v>0.09</v>
      </c>
      <c r="W342" s="156"/>
      <c r="X342" s="156" t="s">
        <v>212</v>
      </c>
      <c r="Y342" s="156" t="s">
        <v>213</v>
      </c>
      <c r="Z342" s="146"/>
      <c r="AA342" s="146"/>
      <c r="AB342" s="146"/>
      <c r="AC342" s="146"/>
      <c r="AD342" s="146"/>
      <c r="AE342" s="146"/>
      <c r="AF342" s="146"/>
      <c r="AG342" s="146" t="s">
        <v>214</v>
      </c>
      <c r="AH342" s="146"/>
      <c r="AI342" s="146"/>
      <c r="AJ342" s="146"/>
      <c r="AK342" s="146"/>
      <c r="AL342" s="146"/>
      <c r="AM342" s="146"/>
      <c r="AN342" s="146"/>
      <c r="AO342" s="146"/>
      <c r="AP342" s="146"/>
      <c r="AQ342" s="146"/>
      <c r="AR342" s="146"/>
      <c r="AS342" s="146"/>
      <c r="AT342" s="146"/>
      <c r="AU342" s="146"/>
      <c r="AV342" s="146"/>
      <c r="AW342" s="146"/>
      <c r="AX342" s="146"/>
      <c r="AY342" s="146"/>
      <c r="AZ342" s="146"/>
      <c r="BA342" s="146"/>
      <c r="BB342" s="146"/>
      <c r="BC342" s="146"/>
      <c r="BD342" s="146"/>
      <c r="BE342" s="146"/>
      <c r="BF342" s="146"/>
      <c r="BG342" s="146"/>
      <c r="BH342" s="146"/>
    </row>
    <row r="343" spans="1:60" outlineLevel="2" x14ac:dyDescent="0.2">
      <c r="A343" s="153"/>
      <c r="B343" s="154"/>
      <c r="C343" s="180" t="s">
        <v>862</v>
      </c>
      <c r="D343" s="157"/>
      <c r="E343" s="158">
        <v>0.1</v>
      </c>
      <c r="F343" s="156"/>
      <c r="G343" s="156"/>
      <c r="H343" s="156"/>
      <c r="I343" s="156"/>
      <c r="J343" s="156"/>
      <c r="K343" s="156"/>
      <c r="L343" s="156"/>
      <c r="M343" s="156"/>
      <c r="N343" s="155"/>
      <c r="O343" s="155"/>
      <c r="P343" s="155"/>
      <c r="Q343" s="155"/>
      <c r="R343" s="156"/>
      <c r="S343" s="156"/>
      <c r="T343" s="156"/>
      <c r="U343" s="156"/>
      <c r="V343" s="156"/>
      <c r="W343" s="156"/>
      <c r="X343" s="156"/>
      <c r="Y343" s="156"/>
      <c r="Z343" s="146"/>
      <c r="AA343" s="146"/>
      <c r="AB343" s="146"/>
      <c r="AC343" s="146"/>
      <c r="AD343" s="146"/>
      <c r="AE343" s="146"/>
      <c r="AF343" s="146"/>
      <c r="AG343" s="146" t="s">
        <v>215</v>
      </c>
      <c r="AH343" s="146">
        <v>5</v>
      </c>
      <c r="AI343" s="146"/>
      <c r="AJ343" s="146"/>
      <c r="AK343" s="146"/>
      <c r="AL343" s="146"/>
      <c r="AM343" s="146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</row>
    <row r="344" spans="1:60" outlineLevel="1" x14ac:dyDescent="0.2">
      <c r="A344" s="170">
        <v>118</v>
      </c>
      <c r="B344" s="171" t="s">
        <v>267</v>
      </c>
      <c r="C344" s="179" t="s">
        <v>268</v>
      </c>
      <c r="D344" s="172" t="s">
        <v>218</v>
      </c>
      <c r="E344" s="173">
        <v>0.1</v>
      </c>
      <c r="F344" s="174"/>
      <c r="G344" s="175">
        <f>ROUND(E344*F344,2)</f>
        <v>0</v>
      </c>
      <c r="H344" s="174"/>
      <c r="I344" s="175">
        <f>ROUND(E344*H344,2)</f>
        <v>0</v>
      </c>
      <c r="J344" s="174"/>
      <c r="K344" s="175">
        <f>ROUND(E344*J344,2)</f>
        <v>0</v>
      </c>
      <c r="L344" s="175">
        <v>21</v>
      </c>
      <c r="M344" s="175">
        <f>G344*(1+L344/100)</f>
        <v>0</v>
      </c>
      <c r="N344" s="173">
        <v>0</v>
      </c>
      <c r="O344" s="173">
        <f>ROUND(E344*N344,2)</f>
        <v>0</v>
      </c>
      <c r="P344" s="173">
        <v>0</v>
      </c>
      <c r="Q344" s="173">
        <f>ROUND(E344*P344,2)</f>
        <v>0</v>
      </c>
      <c r="R344" s="175" t="s">
        <v>219</v>
      </c>
      <c r="S344" s="175" t="s">
        <v>210</v>
      </c>
      <c r="T344" s="176" t="s">
        <v>211</v>
      </c>
      <c r="U344" s="156">
        <v>0</v>
      </c>
      <c r="V344" s="156">
        <f>ROUND(E344*U344,2)</f>
        <v>0</v>
      </c>
      <c r="W344" s="156"/>
      <c r="X344" s="156" t="s">
        <v>212</v>
      </c>
      <c r="Y344" s="156" t="s">
        <v>213</v>
      </c>
      <c r="Z344" s="146"/>
      <c r="AA344" s="146"/>
      <c r="AB344" s="146"/>
      <c r="AC344" s="146"/>
      <c r="AD344" s="146"/>
      <c r="AE344" s="146"/>
      <c r="AF344" s="146"/>
      <c r="AG344" s="146" t="s">
        <v>214</v>
      </c>
      <c r="AH344" s="146"/>
      <c r="AI344" s="146"/>
      <c r="AJ344" s="146"/>
      <c r="AK344" s="146"/>
      <c r="AL344" s="146"/>
      <c r="AM344" s="146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</row>
    <row r="345" spans="1:60" outlineLevel="2" x14ac:dyDescent="0.2">
      <c r="A345" s="153"/>
      <c r="B345" s="154"/>
      <c r="C345" s="180" t="s">
        <v>863</v>
      </c>
      <c r="D345" s="157"/>
      <c r="E345" s="158">
        <v>0.1</v>
      </c>
      <c r="F345" s="156"/>
      <c r="G345" s="156"/>
      <c r="H345" s="156"/>
      <c r="I345" s="156"/>
      <c r="J345" s="156"/>
      <c r="K345" s="156"/>
      <c r="L345" s="156"/>
      <c r="M345" s="156"/>
      <c r="N345" s="155"/>
      <c r="O345" s="155"/>
      <c r="P345" s="155"/>
      <c r="Q345" s="155"/>
      <c r="R345" s="156"/>
      <c r="S345" s="156"/>
      <c r="T345" s="156"/>
      <c r="U345" s="156"/>
      <c r="V345" s="156"/>
      <c r="W345" s="156"/>
      <c r="X345" s="156"/>
      <c r="Y345" s="156"/>
      <c r="Z345" s="146"/>
      <c r="AA345" s="146"/>
      <c r="AB345" s="146"/>
      <c r="AC345" s="146"/>
      <c r="AD345" s="146"/>
      <c r="AE345" s="146"/>
      <c r="AF345" s="146"/>
      <c r="AG345" s="146" t="s">
        <v>215</v>
      </c>
      <c r="AH345" s="146">
        <v>5</v>
      </c>
      <c r="AI345" s="146"/>
      <c r="AJ345" s="146"/>
      <c r="AK345" s="146"/>
      <c r="AL345" s="146"/>
      <c r="AM345" s="146"/>
      <c r="AN345" s="146"/>
      <c r="AO345" s="146"/>
      <c r="AP345" s="146"/>
      <c r="AQ345" s="146"/>
      <c r="AR345" s="146"/>
      <c r="AS345" s="146"/>
      <c r="AT345" s="146"/>
      <c r="AU345" s="146"/>
      <c r="AV345" s="146"/>
      <c r="AW345" s="146"/>
      <c r="AX345" s="146"/>
      <c r="AY345" s="146"/>
      <c r="AZ345" s="146"/>
      <c r="BA345" s="146"/>
      <c r="BB345" s="146"/>
      <c r="BC345" s="146"/>
      <c r="BD345" s="146"/>
      <c r="BE345" s="146"/>
      <c r="BF345" s="146"/>
      <c r="BG345" s="146"/>
      <c r="BH345" s="146"/>
    </row>
    <row r="346" spans="1:60" outlineLevel="1" x14ac:dyDescent="0.2">
      <c r="A346" s="170">
        <v>119</v>
      </c>
      <c r="B346" s="171" t="s">
        <v>274</v>
      </c>
      <c r="C346" s="179" t="s">
        <v>275</v>
      </c>
      <c r="D346" s="172" t="s">
        <v>218</v>
      </c>
      <c r="E346" s="173">
        <v>0.1</v>
      </c>
      <c r="F346" s="174"/>
      <c r="G346" s="175">
        <f>ROUND(E346*F346,2)</f>
        <v>0</v>
      </c>
      <c r="H346" s="174"/>
      <c r="I346" s="175">
        <f>ROUND(E346*H346,2)</f>
        <v>0</v>
      </c>
      <c r="J346" s="174"/>
      <c r="K346" s="175">
        <f>ROUND(E346*J346,2)</f>
        <v>0</v>
      </c>
      <c r="L346" s="175">
        <v>21</v>
      </c>
      <c r="M346" s="175">
        <f>G346*(1+L346/100)</f>
        <v>0</v>
      </c>
      <c r="N346" s="173">
        <v>0</v>
      </c>
      <c r="O346" s="173">
        <f>ROUND(E346*N346,2)</f>
        <v>0</v>
      </c>
      <c r="P346" s="173">
        <v>0</v>
      </c>
      <c r="Q346" s="173">
        <f>ROUND(E346*P346,2)</f>
        <v>0</v>
      </c>
      <c r="R346" s="175" t="s">
        <v>276</v>
      </c>
      <c r="S346" s="175" t="s">
        <v>210</v>
      </c>
      <c r="T346" s="176" t="s">
        <v>211</v>
      </c>
      <c r="U346" s="156">
        <v>4.2000000000000003E-2</v>
      </c>
      <c r="V346" s="156">
        <f>ROUND(E346*U346,2)</f>
        <v>0</v>
      </c>
      <c r="W346" s="156"/>
      <c r="X346" s="156" t="s">
        <v>212</v>
      </c>
      <c r="Y346" s="156" t="s">
        <v>213</v>
      </c>
      <c r="Z346" s="146"/>
      <c r="AA346" s="146"/>
      <c r="AB346" s="146"/>
      <c r="AC346" s="146"/>
      <c r="AD346" s="146"/>
      <c r="AE346" s="146"/>
      <c r="AF346" s="146"/>
      <c r="AG346" s="146" t="s">
        <v>214</v>
      </c>
      <c r="AH346" s="146"/>
      <c r="AI346" s="146"/>
      <c r="AJ346" s="146"/>
      <c r="AK346" s="146"/>
      <c r="AL346" s="146"/>
      <c r="AM346" s="146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</row>
    <row r="347" spans="1:60" outlineLevel="2" x14ac:dyDescent="0.2">
      <c r="A347" s="153"/>
      <c r="B347" s="154"/>
      <c r="C347" s="249" t="s">
        <v>277</v>
      </c>
      <c r="D347" s="250"/>
      <c r="E347" s="250"/>
      <c r="F347" s="250"/>
      <c r="G347" s="250"/>
      <c r="H347" s="156"/>
      <c r="I347" s="156"/>
      <c r="J347" s="156"/>
      <c r="K347" s="156"/>
      <c r="L347" s="156"/>
      <c r="M347" s="156"/>
      <c r="N347" s="155"/>
      <c r="O347" s="155"/>
      <c r="P347" s="155"/>
      <c r="Q347" s="155"/>
      <c r="R347" s="156"/>
      <c r="S347" s="156"/>
      <c r="T347" s="156"/>
      <c r="U347" s="156"/>
      <c r="V347" s="156"/>
      <c r="W347" s="156"/>
      <c r="X347" s="156"/>
      <c r="Y347" s="156"/>
      <c r="Z347" s="146"/>
      <c r="AA347" s="146"/>
      <c r="AB347" s="146"/>
      <c r="AC347" s="146"/>
      <c r="AD347" s="146"/>
      <c r="AE347" s="146"/>
      <c r="AF347" s="146"/>
      <c r="AG347" s="146" t="s">
        <v>278</v>
      </c>
      <c r="AH347" s="146"/>
      <c r="AI347" s="146"/>
      <c r="AJ347" s="146"/>
      <c r="AK347" s="146"/>
      <c r="AL347" s="146"/>
      <c r="AM347" s="146"/>
      <c r="AN347" s="146"/>
      <c r="AO347" s="146"/>
      <c r="AP347" s="146"/>
      <c r="AQ347" s="146"/>
      <c r="AR347" s="146"/>
      <c r="AS347" s="146"/>
      <c r="AT347" s="146"/>
      <c r="AU347" s="146"/>
      <c r="AV347" s="146"/>
      <c r="AW347" s="146"/>
      <c r="AX347" s="146"/>
      <c r="AY347" s="146"/>
      <c r="AZ347" s="146"/>
      <c r="BA347" s="146"/>
      <c r="BB347" s="146"/>
      <c r="BC347" s="146"/>
      <c r="BD347" s="146"/>
      <c r="BE347" s="146"/>
      <c r="BF347" s="146"/>
      <c r="BG347" s="146"/>
      <c r="BH347" s="146"/>
    </row>
    <row r="348" spans="1:60" outlineLevel="2" x14ac:dyDescent="0.2">
      <c r="A348" s="153"/>
      <c r="B348" s="154"/>
      <c r="C348" s="180" t="s">
        <v>862</v>
      </c>
      <c r="D348" s="157"/>
      <c r="E348" s="158">
        <v>0.1</v>
      </c>
      <c r="F348" s="156"/>
      <c r="G348" s="156"/>
      <c r="H348" s="156"/>
      <c r="I348" s="156"/>
      <c r="J348" s="156"/>
      <c r="K348" s="156"/>
      <c r="L348" s="156"/>
      <c r="M348" s="156"/>
      <c r="N348" s="155"/>
      <c r="O348" s="155"/>
      <c r="P348" s="155"/>
      <c r="Q348" s="155"/>
      <c r="R348" s="156"/>
      <c r="S348" s="156"/>
      <c r="T348" s="156"/>
      <c r="U348" s="156"/>
      <c r="V348" s="156"/>
      <c r="W348" s="156"/>
      <c r="X348" s="156"/>
      <c r="Y348" s="156"/>
      <c r="Z348" s="146"/>
      <c r="AA348" s="146"/>
      <c r="AB348" s="146"/>
      <c r="AC348" s="146"/>
      <c r="AD348" s="146"/>
      <c r="AE348" s="146"/>
      <c r="AF348" s="146"/>
      <c r="AG348" s="146" t="s">
        <v>215</v>
      </c>
      <c r="AH348" s="146">
        <v>5</v>
      </c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6"/>
      <c r="BB348" s="146"/>
      <c r="BC348" s="146"/>
      <c r="BD348" s="146"/>
      <c r="BE348" s="146"/>
      <c r="BF348" s="146"/>
      <c r="BG348" s="146"/>
      <c r="BH348" s="146"/>
    </row>
    <row r="349" spans="1:60" ht="22.5" outlineLevel="1" x14ac:dyDescent="0.2">
      <c r="A349" s="170">
        <v>120</v>
      </c>
      <c r="B349" s="171" t="s">
        <v>285</v>
      </c>
      <c r="C349" s="179" t="s">
        <v>286</v>
      </c>
      <c r="D349" s="172" t="s">
        <v>218</v>
      </c>
      <c r="E349" s="173">
        <v>0.1</v>
      </c>
      <c r="F349" s="174"/>
      <c r="G349" s="175">
        <f>ROUND(E349*F349,2)</f>
        <v>0</v>
      </c>
      <c r="H349" s="174"/>
      <c r="I349" s="175">
        <f>ROUND(E349*H349,2)</f>
        <v>0</v>
      </c>
      <c r="J349" s="174"/>
      <c r="K349" s="175">
        <f>ROUND(E349*J349,2)</f>
        <v>0</v>
      </c>
      <c r="L349" s="175">
        <v>21</v>
      </c>
      <c r="M349" s="175">
        <f>G349*(1+L349/100)</f>
        <v>0</v>
      </c>
      <c r="N349" s="173">
        <v>0</v>
      </c>
      <c r="O349" s="173">
        <f>ROUND(E349*N349,2)</f>
        <v>0</v>
      </c>
      <c r="P349" s="173">
        <v>0</v>
      </c>
      <c r="Q349" s="173">
        <f>ROUND(E349*P349,2)</f>
        <v>0</v>
      </c>
      <c r="R349" s="175" t="s">
        <v>219</v>
      </c>
      <c r="S349" s="175" t="s">
        <v>210</v>
      </c>
      <c r="T349" s="176" t="s">
        <v>211</v>
      </c>
      <c r="U349" s="156">
        <v>0</v>
      </c>
      <c r="V349" s="156">
        <f>ROUND(E349*U349,2)</f>
        <v>0</v>
      </c>
      <c r="W349" s="156"/>
      <c r="X349" s="156" t="s">
        <v>212</v>
      </c>
      <c r="Y349" s="156" t="s">
        <v>213</v>
      </c>
      <c r="Z349" s="146"/>
      <c r="AA349" s="146"/>
      <c r="AB349" s="146"/>
      <c r="AC349" s="146"/>
      <c r="AD349" s="146"/>
      <c r="AE349" s="146"/>
      <c r="AF349" s="146"/>
      <c r="AG349" s="146" t="s">
        <v>214</v>
      </c>
      <c r="AH349" s="146"/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</row>
    <row r="350" spans="1:60" outlineLevel="2" x14ac:dyDescent="0.2">
      <c r="A350" s="153"/>
      <c r="B350" s="154"/>
      <c r="C350" s="180" t="s">
        <v>864</v>
      </c>
      <c r="D350" s="157"/>
      <c r="E350" s="158">
        <v>0.1</v>
      </c>
      <c r="F350" s="156"/>
      <c r="G350" s="156"/>
      <c r="H350" s="156"/>
      <c r="I350" s="156"/>
      <c r="J350" s="156"/>
      <c r="K350" s="156"/>
      <c r="L350" s="156"/>
      <c r="M350" s="156"/>
      <c r="N350" s="155"/>
      <c r="O350" s="155"/>
      <c r="P350" s="155"/>
      <c r="Q350" s="155"/>
      <c r="R350" s="156"/>
      <c r="S350" s="156"/>
      <c r="T350" s="156"/>
      <c r="U350" s="156"/>
      <c r="V350" s="156"/>
      <c r="W350" s="156"/>
      <c r="X350" s="156"/>
      <c r="Y350" s="156"/>
      <c r="Z350" s="146"/>
      <c r="AA350" s="146"/>
      <c r="AB350" s="146"/>
      <c r="AC350" s="146"/>
      <c r="AD350" s="146"/>
      <c r="AE350" s="146"/>
      <c r="AF350" s="146"/>
      <c r="AG350" s="146" t="s">
        <v>215</v>
      </c>
      <c r="AH350" s="146">
        <v>0</v>
      </c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</row>
    <row r="351" spans="1:60" ht="22.5" outlineLevel="1" x14ac:dyDescent="0.2">
      <c r="A351" s="170">
        <v>121</v>
      </c>
      <c r="B351" s="171" t="s">
        <v>288</v>
      </c>
      <c r="C351" s="179" t="s">
        <v>289</v>
      </c>
      <c r="D351" s="172" t="s">
        <v>218</v>
      </c>
      <c r="E351" s="173">
        <v>0.1</v>
      </c>
      <c r="F351" s="174"/>
      <c r="G351" s="175">
        <f>ROUND(E351*F351,2)</f>
        <v>0</v>
      </c>
      <c r="H351" s="174"/>
      <c r="I351" s="175">
        <f>ROUND(E351*H351,2)</f>
        <v>0</v>
      </c>
      <c r="J351" s="174"/>
      <c r="K351" s="175">
        <f>ROUND(E351*J351,2)</f>
        <v>0</v>
      </c>
      <c r="L351" s="175">
        <v>21</v>
      </c>
      <c r="M351" s="175">
        <f>G351*(1+L351/100)</f>
        <v>0</v>
      </c>
      <c r="N351" s="173">
        <v>0</v>
      </c>
      <c r="O351" s="173">
        <f>ROUND(E351*N351,2)</f>
        <v>0</v>
      </c>
      <c r="P351" s="173">
        <v>0</v>
      </c>
      <c r="Q351" s="173">
        <f>ROUND(E351*P351,2)</f>
        <v>0</v>
      </c>
      <c r="R351" s="175" t="s">
        <v>290</v>
      </c>
      <c r="S351" s="175" t="s">
        <v>210</v>
      </c>
      <c r="T351" s="176" t="s">
        <v>211</v>
      </c>
      <c r="U351" s="156">
        <v>0.83199999999999996</v>
      </c>
      <c r="V351" s="156">
        <f>ROUND(E351*U351,2)</f>
        <v>0.08</v>
      </c>
      <c r="W351" s="156"/>
      <c r="X351" s="156" t="s">
        <v>212</v>
      </c>
      <c r="Y351" s="156" t="s">
        <v>213</v>
      </c>
      <c r="Z351" s="146"/>
      <c r="AA351" s="146"/>
      <c r="AB351" s="146"/>
      <c r="AC351" s="146"/>
      <c r="AD351" s="146"/>
      <c r="AE351" s="146"/>
      <c r="AF351" s="146"/>
      <c r="AG351" s="146" t="s">
        <v>214</v>
      </c>
      <c r="AH351" s="146"/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</row>
    <row r="352" spans="1:60" outlineLevel="2" x14ac:dyDescent="0.2">
      <c r="A352" s="153"/>
      <c r="B352" s="154"/>
      <c r="C352" s="249" t="s">
        <v>291</v>
      </c>
      <c r="D352" s="250"/>
      <c r="E352" s="250"/>
      <c r="F352" s="250"/>
      <c r="G352" s="250"/>
      <c r="H352" s="156"/>
      <c r="I352" s="156"/>
      <c r="J352" s="156"/>
      <c r="K352" s="156"/>
      <c r="L352" s="156"/>
      <c r="M352" s="156"/>
      <c r="N352" s="155"/>
      <c r="O352" s="155"/>
      <c r="P352" s="155"/>
      <c r="Q352" s="155"/>
      <c r="R352" s="156"/>
      <c r="S352" s="156"/>
      <c r="T352" s="156"/>
      <c r="U352" s="156"/>
      <c r="V352" s="156"/>
      <c r="W352" s="156"/>
      <c r="X352" s="156"/>
      <c r="Y352" s="156"/>
      <c r="Z352" s="146"/>
      <c r="AA352" s="146"/>
      <c r="AB352" s="146"/>
      <c r="AC352" s="146"/>
      <c r="AD352" s="146"/>
      <c r="AE352" s="146"/>
      <c r="AF352" s="146"/>
      <c r="AG352" s="146" t="s">
        <v>278</v>
      </c>
      <c r="AH352" s="146"/>
      <c r="AI352" s="146"/>
      <c r="AJ352" s="146"/>
      <c r="AK352" s="146"/>
      <c r="AL352" s="146"/>
      <c r="AM352" s="146"/>
      <c r="AN352" s="146"/>
      <c r="AO352" s="146"/>
      <c r="AP352" s="146"/>
      <c r="AQ352" s="146"/>
      <c r="AR352" s="146"/>
      <c r="AS352" s="146"/>
      <c r="AT352" s="146"/>
      <c r="AU352" s="146"/>
      <c r="AV352" s="146"/>
      <c r="AW352" s="146"/>
      <c r="AX352" s="146"/>
      <c r="AY352" s="146"/>
      <c r="AZ352" s="146"/>
      <c r="BA352" s="177" t="str">
        <f>C352</f>
        <v>nebo vybouraných hmot nošením nebo přehazováním k místu nakládky přístupnému normálním dopravním prostředkům do 10 m,</v>
      </c>
      <c r="BB352" s="146"/>
      <c r="BC352" s="146"/>
      <c r="BD352" s="146"/>
      <c r="BE352" s="146"/>
      <c r="BF352" s="146"/>
      <c r="BG352" s="146"/>
      <c r="BH352" s="146"/>
    </row>
    <row r="353" spans="1:60" ht="22.5" outlineLevel="2" x14ac:dyDescent="0.2">
      <c r="A353" s="153"/>
      <c r="B353" s="154"/>
      <c r="C353" s="251" t="s">
        <v>292</v>
      </c>
      <c r="D353" s="252"/>
      <c r="E353" s="252"/>
      <c r="F353" s="252"/>
      <c r="G353" s="252"/>
      <c r="H353" s="156"/>
      <c r="I353" s="156"/>
      <c r="J353" s="156"/>
      <c r="K353" s="156"/>
      <c r="L353" s="156"/>
      <c r="M353" s="156"/>
      <c r="N353" s="155"/>
      <c r="O353" s="155"/>
      <c r="P353" s="155"/>
      <c r="Q353" s="155"/>
      <c r="R353" s="156"/>
      <c r="S353" s="156"/>
      <c r="T353" s="156"/>
      <c r="U353" s="156"/>
      <c r="V353" s="156"/>
      <c r="W353" s="156"/>
      <c r="X353" s="156"/>
      <c r="Y353" s="156"/>
      <c r="Z353" s="146"/>
      <c r="AA353" s="146"/>
      <c r="AB353" s="146"/>
      <c r="AC353" s="146"/>
      <c r="AD353" s="146"/>
      <c r="AE353" s="146"/>
      <c r="AF353" s="146"/>
      <c r="AG353" s="146" t="s">
        <v>221</v>
      </c>
      <c r="AH353" s="146"/>
      <c r="AI353" s="146"/>
      <c r="AJ353" s="146"/>
      <c r="AK353" s="146"/>
      <c r="AL353" s="146"/>
      <c r="AM353" s="146"/>
      <c r="AN353" s="146"/>
      <c r="AO353" s="146"/>
      <c r="AP353" s="146"/>
      <c r="AQ353" s="146"/>
      <c r="AR353" s="146"/>
      <c r="AS353" s="146"/>
      <c r="AT353" s="146"/>
      <c r="AU353" s="146"/>
      <c r="AV353" s="146"/>
      <c r="AW353" s="146"/>
      <c r="AX353" s="146"/>
      <c r="AY353" s="146"/>
      <c r="AZ353" s="146"/>
      <c r="BA353" s="177" t="str">
        <f>C353</f>
        <v>S naložením suti nebo vybouraných hmot do dopravního prostředku a na jejich vyložením, popřípadě přeložením na normální dopravní prostředek.</v>
      </c>
      <c r="BB353" s="146"/>
      <c r="BC353" s="146"/>
      <c r="BD353" s="146"/>
      <c r="BE353" s="146"/>
      <c r="BF353" s="146"/>
      <c r="BG353" s="146"/>
      <c r="BH353" s="146"/>
    </row>
    <row r="354" spans="1:60" outlineLevel="2" x14ac:dyDescent="0.2">
      <c r="A354" s="153"/>
      <c r="B354" s="154"/>
      <c r="C354" s="180" t="s">
        <v>862</v>
      </c>
      <c r="D354" s="157"/>
      <c r="E354" s="158">
        <v>0.1</v>
      </c>
      <c r="F354" s="156"/>
      <c r="G354" s="156"/>
      <c r="H354" s="156"/>
      <c r="I354" s="156"/>
      <c r="J354" s="156"/>
      <c r="K354" s="156"/>
      <c r="L354" s="156"/>
      <c r="M354" s="156"/>
      <c r="N354" s="155"/>
      <c r="O354" s="155"/>
      <c r="P354" s="155"/>
      <c r="Q354" s="155"/>
      <c r="R354" s="156"/>
      <c r="S354" s="156"/>
      <c r="T354" s="156"/>
      <c r="U354" s="156"/>
      <c r="V354" s="156"/>
      <c r="W354" s="156"/>
      <c r="X354" s="156"/>
      <c r="Y354" s="156"/>
      <c r="Z354" s="146"/>
      <c r="AA354" s="146"/>
      <c r="AB354" s="146"/>
      <c r="AC354" s="146"/>
      <c r="AD354" s="146"/>
      <c r="AE354" s="146"/>
      <c r="AF354" s="146"/>
      <c r="AG354" s="146" t="s">
        <v>215</v>
      </c>
      <c r="AH354" s="146">
        <v>5</v>
      </c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</row>
    <row r="355" spans="1:60" ht="22.5" outlineLevel="1" x14ac:dyDescent="0.2">
      <c r="A355" s="170">
        <v>122</v>
      </c>
      <c r="B355" s="171" t="s">
        <v>293</v>
      </c>
      <c r="C355" s="179" t="s">
        <v>294</v>
      </c>
      <c r="D355" s="172" t="s">
        <v>218</v>
      </c>
      <c r="E355" s="173">
        <v>0.1</v>
      </c>
      <c r="F355" s="174"/>
      <c r="G355" s="175">
        <f>ROUND(E355*F355,2)</f>
        <v>0</v>
      </c>
      <c r="H355" s="174"/>
      <c r="I355" s="175">
        <f>ROUND(E355*H355,2)</f>
        <v>0</v>
      </c>
      <c r="J355" s="174"/>
      <c r="K355" s="175">
        <f>ROUND(E355*J355,2)</f>
        <v>0</v>
      </c>
      <c r="L355" s="175">
        <v>21</v>
      </c>
      <c r="M355" s="175">
        <f>G355*(1+L355/100)</f>
        <v>0</v>
      </c>
      <c r="N355" s="173">
        <v>0</v>
      </c>
      <c r="O355" s="173">
        <f>ROUND(E355*N355,2)</f>
        <v>0</v>
      </c>
      <c r="P355" s="173">
        <v>0</v>
      </c>
      <c r="Q355" s="173">
        <f>ROUND(E355*P355,2)</f>
        <v>0</v>
      </c>
      <c r="R355" s="175" t="s">
        <v>290</v>
      </c>
      <c r="S355" s="175" t="s">
        <v>210</v>
      </c>
      <c r="T355" s="176" t="s">
        <v>211</v>
      </c>
      <c r="U355" s="156">
        <v>9.9000000000000005E-2</v>
      </c>
      <c r="V355" s="156">
        <f>ROUND(E355*U355,2)</f>
        <v>0.01</v>
      </c>
      <c r="W355" s="156"/>
      <c r="X355" s="156" t="s">
        <v>212</v>
      </c>
      <c r="Y355" s="156" t="s">
        <v>213</v>
      </c>
      <c r="Z355" s="146"/>
      <c r="AA355" s="146"/>
      <c r="AB355" s="146"/>
      <c r="AC355" s="146"/>
      <c r="AD355" s="146"/>
      <c r="AE355" s="146"/>
      <c r="AF355" s="146"/>
      <c r="AG355" s="146" t="s">
        <v>214</v>
      </c>
      <c r="AH355" s="146"/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</row>
    <row r="356" spans="1:60" outlineLevel="2" x14ac:dyDescent="0.2">
      <c r="A356" s="153"/>
      <c r="B356" s="154"/>
      <c r="C356" s="249" t="s">
        <v>295</v>
      </c>
      <c r="D356" s="250"/>
      <c r="E356" s="250"/>
      <c r="F356" s="250"/>
      <c r="G356" s="250"/>
      <c r="H356" s="156"/>
      <c r="I356" s="156"/>
      <c r="J356" s="156"/>
      <c r="K356" s="156"/>
      <c r="L356" s="156"/>
      <c r="M356" s="156"/>
      <c r="N356" s="155"/>
      <c r="O356" s="155"/>
      <c r="P356" s="155"/>
      <c r="Q356" s="155"/>
      <c r="R356" s="156"/>
      <c r="S356" s="156"/>
      <c r="T356" s="156"/>
      <c r="U356" s="156"/>
      <c r="V356" s="156"/>
      <c r="W356" s="156"/>
      <c r="X356" s="156"/>
      <c r="Y356" s="156"/>
      <c r="Z356" s="146"/>
      <c r="AA356" s="146"/>
      <c r="AB356" s="146"/>
      <c r="AC356" s="146"/>
      <c r="AD356" s="146"/>
      <c r="AE356" s="146"/>
      <c r="AF356" s="146"/>
      <c r="AG356" s="146" t="s">
        <v>278</v>
      </c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6"/>
      <c r="AX356" s="146"/>
      <c r="AY356" s="146"/>
      <c r="AZ356" s="146"/>
      <c r="BA356" s="146"/>
      <c r="BB356" s="146"/>
      <c r="BC356" s="146"/>
      <c r="BD356" s="146"/>
      <c r="BE356" s="146"/>
      <c r="BF356" s="146"/>
      <c r="BG356" s="146"/>
      <c r="BH356" s="146"/>
    </row>
    <row r="357" spans="1:60" outlineLevel="2" x14ac:dyDescent="0.2">
      <c r="A357" s="153"/>
      <c r="B357" s="154"/>
      <c r="C357" s="180" t="s">
        <v>862</v>
      </c>
      <c r="D357" s="157"/>
      <c r="E357" s="158">
        <v>0.1</v>
      </c>
      <c r="F357" s="156"/>
      <c r="G357" s="156"/>
      <c r="H357" s="156"/>
      <c r="I357" s="156"/>
      <c r="J357" s="156"/>
      <c r="K357" s="156"/>
      <c r="L357" s="156"/>
      <c r="M357" s="156"/>
      <c r="N357" s="155"/>
      <c r="O357" s="155"/>
      <c r="P357" s="155"/>
      <c r="Q357" s="155"/>
      <c r="R357" s="156"/>
      <c r="S357" s="156"/>
      <c r="T357" s="156"/>
      <c r="U357" s="156"/>
      <c r="V357" s="156"/>
      <c r="W357" s="156"/>
      <c r="X357" s="156"/>
      <c r="Y357" s="156"/>
      <c r="Z357" s="146"/>
      <c r="AA357" s="146"/>
      <c r="AB357" s="146"/>
      <c r="AC357" s="146"/>
      <c r="AD357" s="146"/>
      <c r="AE357" s="146"/>
      <c r="AF357" s="146"/>
      <c r="AG357" s="146" t="s">
        <v>215</v>
      </c>
      <c r="AH357" s="146">
        <v>5</v>
      </c>
      <c r="AI357" s="146"/>
      <c r="AJ357" s="146"/>
      <c r="AK357" s="146"/>
      <c r="AL357" s="146"/>
      <c r="AM357" s="146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</row>
    <row r="358" spans="1:60" x14ac:dyDescent="0.2">
      <c r="A358" s="163" t="s">
        <v>204</v>
      </c>
      <c r="B358" s="164" t="s">
        <v>176</v>
      </c>
      <c r="C358" s="178" t="s">
        <v>28</v>
      </c>
      <c r="D358" s="165"/>
      <c r="E358" s="166"/>
      <c r="F358" s="167"/>
      <c r="G358" s="167">
        <f>SUMIF(AG359:AG370,"&lt;&gt;NOR",G359:G370)</f>
        <v>0</v>
      </c>
      <c r="H358" s="167"/>
      <c r="I358" s="167">
        <f>SUM(I359:I370)</f>
        <v>0</v>
      </c>
      <c r="J358" s="167"/>
      <c r="K358" s="167">
        <f>SUM(K359:K370)</f>
        <v>0</v>
      </c>
      <c r="L358" s="167"/>
      <c r="M358" s="167">
        <f>SUM(M359:M370)</f>
        <v>0</v>
      </c>
      <c r="N358" s="166"/>
      <c r="O358" s="166">
        <f>SUM(O359:O370)</f>
        <v>0</v>
      </c>
      <c r="P358" s="166"/>
      <c r="Q358" s="166">
        <f>SUM(Q359:Q370)</f>
        <v>0</v>
      </c>
      <c r="R358" s="167"/>
      <c r="S358" s="167"/>
      <c r="T358" s="168"/>
      <c r="U358" s="162"/>
      <c r="V358" s="162">
        <f>SUM(V359:V370)</f>
        <v>0</v>
      </c>
      <c r="W358" s="162"/>
      <c r="X358" s="162"/>
      <c r="Y358" s="162"/>
      <c r="AG358" t="s">
        <v>205</v>
      </c>
    </row>
    <row r="359" spans="1:60" outlineLevel="1" x14ac:dyDescent="0.2">
      <c r="A359" s="170">
        <v>123</v>
      </c>
      <c r="B359" s="171" t="s">
        <v>865</v>
      </c>
      <c r="C359" s="179" t="s">
        <v>866</v>
      </c>
      <c r="D359" s="172" t="s">
        <v>260</v>
      </c>
      <c r="E359" s="173">
        <v>1</v>
      </c>
      <c r="F359" s="174"/>
      <c r="G359" s="175">
        <f>ROUND(E359*F359,2)</f>
        <v>0</v>
      </c>
      <c r="H359" s="174"/>
      <c r="I359" s="175">
        <f>ROUND(E359*H359,2)</f>
        <v>0</v>
      </c>
      <c r="J359" s="174"/>
      <c r="K359" s="175">
        <f>ROUND(E359*J359,2)</f>
        <v>0</v>
      </c>
      <c r="L359" s="175">
        <v>21</v>
      </c>
      <c r="M359" s="175">
        <f>G359*(1+L359/100)</f>
        <v>0</v>
      </c>
      <c r="N359" s="173">
        <v>0</v>
      </c>
      <c r="O359" s="173">
        <f>ROUND(E359*N359,2)</f>
        <v>0</v>
      </c>
      <c r="P359" s="173">
        <v>0</v>
      </c>
      <c r="Q359" s="173">
        <f>ROUND(E359*P359,2)</f>
        <v>0</v>
      </c>
      <c r="R359" s="175"/>
      <c r="S359" s="175" t="s">
        <v>242</v>
      </c>
      <c r="T359" s="176" t="s">
        <v>243</v>
      </c>
      <c r="U359" s="156">
        <v>0</v>
      </c>
      <c r="V359" s="156">
        <f>ROUND(E359*U359,2)</f>
        <v>0</v>
      </c>
      <c r="W359" s="156"/>
      <c r="X359" s="156" t="s">
        <v>840</v>
      </c>
      <c r="Y359" s="156" t="s">
        <v>213</v>
      </c>
      <c r="Z359" s="146"/>
      <c r="AA359" s="146"/>
      <c r="AB359" s="146"/>
      <c r="AC359" s="146"/>
      <c r="AD359" s="146"/>
      <c r="AE359" s="146"/>
      <c r="AF359" s="146"/>
      <c r="AG359" s="146" t="s">
        <v>841</v>
      </c>
      <c r="AH359" s="146"/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  <c r="AU359" s="146"/>
      <c r="AV359" s="146"/>
      <c r="AW359" s="146"/>
      <c r="AX359" s="146"/>
      <c r="AY359" s="146"/>
      <c r="AZ359" s="146"/>
      <c r="BA359" s="146"/>
      <c r="BB359" s="146"/>
      <c r="BC359" s="146"/>
      <c r="BD359" s="146"/>
      <c r="BE359" s="146"/>
      <c r="BF359" s="146"/>
      <c r="BG359" s="146"/>
      <c r="BH359" s="146"/>
    </row>
    <row r="360" spans="1:60" outlineLevel="2" x14ac:dyDescent="0.2">
      <c r="A360" s="153"/>
      <c r="B360" s="154"/>
      <c r="C360" s="247" t="s">
        <v>855</v>
      </c>
      <c r="D360" s="248"/>
      <c r="E360" s="248"/>
      <c r="F360" s="248"/>
      <c r="G360" s="248"/>
      <c r="H360" s="156"/>
      <c r="I360" s="156"/>
      <c r="J360" s="156"/>
      <c r="K360" s="156"/>
      <c r="L360" s="156"/>
      <c r="M360" s="156"/>
      <c r="N360" s="155"/>
      <c r="O360" s="155"/>
      <c r="P360" s="155"/>
      <c r="Q360" s="155"/>
      <c r="R360" s="156"/>
      <c r="S360" s="156"/>
      <c r="T360" s="156"/>
      <c r="U360" s="156"/>
      <c r="V360" s="156"/>
      <c r="W360" s="156"/>
      <c r="X360" s="156"/>
      <c r="Y360" s="156"/>
      <c r="Z360" s="146"/>
      <c r="AA360" s="146"/>
      <c r="AB360" s="146"/>
      <c r="AC360" s="146"/>
      <c r="AD360" s="146"/>
      <c r="AE360" s="146"/>
      <c r="AF360" s="146"/>
      <c r="AG360" s="146" t="s">
        <v>221</v>
      </c>
      <c r="AH360" s="146"/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  <c r="AU360" s="146"/>
      <c r="AV360" s="146"/>
      <c r="AW360" s="146"/>
      <c r="AX360" s="146"/>
      <c r="AY360" s="146"/>
      <c r="AZ360" s="146"/>
      <c r="BA360" s="146"/>
      <c r="BB360" s="146"/>
      <c r="BC360" s="146"/>
      <c r="BD360" s="146"/>
      <c r="BE360" s="146"/>
      <c r="BF360" s="146"/>
      <c r="BG360" s="146"/>
      <c r="BH360" s="146"/>
    </row>
    <row r="361" spans="1:60" outlineLevel="3" x14ac:dyDescent="0.2">
      <c r="A361" s="153"/>
      <c r="B361" s="154"/>
      <c r="C361" s="251" t="s">
        <v>867</v>
      </c>
      <c r="D361" s="252"/>
      <c r="E361" s="252"/>
      <c r="F361" s="252"/>
      <c r="G361" s="252"/>
      <c r="H361" s="156"/>
      <c r="I361" s="156"/>
      <c r="J361" s="156"/>
      <c r="K361" s="156"/>
      <c r="L361" s="156"/>
      <c r="M361" s="156"/>
      <c r="N361" s="155"/>
      <c r="O361" s="155"/>
      <c r="P361" s="155"/>
      <c r="Q361" s="155"/>
      <c r="R361" s="156"/>
      <c r="S361" s="156"/>
      <c r="T361" s="156"/>
      <c r="U361" s="156"/>
      <c r="V361" s="156"/>
      <c r="W361" s="156"/>
      <c r="X361" s="156"/>
      <c r="Y361" s="156"/>
      <c r="Z361" s="146"/>
      <c r="AA361" s="146"/>
      <c r="AB361" s="146"/>
      <c r="AC361" s="146"/>
      <c r="AD361" s="146"/>
      <c r="AE361" s="146"/>
      <c r="AF361" s="146"/>
      <c r="AG361" s="146" t="s">
        <v>221</v>
      </c>
      <c r="AH361" s="146"/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  <c r="BA361" s="146"/>
      <c r="BB361" s="146"/>
      <c r="BC361" s="146"/>
      <c r="BD361" s="146"/>
      <c r="BE361" s="146"/>
      <c r="BF361" s="146"/>
      <c r="BG361" s="146"/>
      <c r="BH361" s="146"/>
    </row>
    <row r="362" spans="1:60" outlineLevel="2" x14ac:dyDescent="0.2">
      <c r="A362" s="153"/>
      <c r="B362" s="154"/>
      <c r="C362" s="180" t="s">
        <v>84</v>
      </c>
      <c r="D362" s="157"/>
      <c r="E362" s="158">
        <v>1</v>
      </c>
      <c r="F362" s="156"/>
      <c r="G362" s="156"/>
      <c r="H362" s="156"/>
      <c r="I362" s="156"/>
      <c r="J362" s="156"/>
      <c r="K362" s="156"/>
      <c r="L362" s="156"/>
      <c r="M362" s="156"/>
      <c r="N362" s="155"/>
      <c r="O362" s="155"/>
      <c r="P362" s="155"/>
      <c r="Q362" s="155"/>
      <c r="R362" s="156"/>
      <c r="S362" s="156"/>
      <c r="T362" s="156"/>
      <c r="U362" s="156"/>
      <c r="V362" s="156"/>
      <c r="W362" s="156"/>
      <c r="X362" s="156"/>
      <c r="Y362" s="156"/>
      <c r="Z362" s="146"/>
      <c r="AA362" s="146"/>
      <c r="AB362" s="146"/>
      <c r="AC362" s="146"/>
      <c r="AD362" s="146"/>
      <c r="AE362" s="146"/>
      <c r="AF362" s="146"/>
      <c r="AG362" s="146" t="s">
        <v>215</v>
      </c>
      <c r="AH362" s="146">
        <v>0</v>
      </c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  <c r="BA362" s="146"/>
      <c r="BB362" s="146"/>
      <c r="BC362" s="146"/>
      <c r="BD362" s="146"/>
      <c r="BE362" s="146"/>
      <c r="BF362" s="146"/>
      <c r="BG362" s="146"/>
      <c r="BH362" s="146"/>
    </row>
    <row r="363" spans="1:60" outlineLevel="1" x14ac:dyDescent="0.2">
      <c r="A363" s="170">
        <v>124</v>
      </c>
      <c r="B363" s="171" t="s">
        <v>868</v>
      </c>
      <c r="C363" s="179" t="s">
        <v>869</v>
      </c>
      <c r="D363" s="172" t="s">
        <v>260</v>
      </c>
      <c r="E363" s="173">
        <v>1</v>
      </c>
      <c r="F363" s="174"/>
      <c r="G363" s="175">
        <f>ROUND(E363*F363,2)</f>
        <v>0</v>
      </c>
      <c r="H363" s="174"/>
      <c r="I363" s="175">
        <f>ROUND(E363*H363,2)</f>
        <v>0</v>
      </c>
      <c r="J363" s="174"/>
      <c r="K363" s="175">
        <f>ROUND(E363*J363,2)</f>
        <v>0</v>
      </c>
      <c r="L363" s="175">
        <v>21</v>
      </c>
      <c r="M363" s="175">
        <f>G363*(1+L363/100)</f>
        <v>0</v>
      </c>
      <c r="N363" s="173">
        <v>0</v>
      </c>
      <c r="O363" s="173">
        <f>ROUND(E363*N363,2)</f>
        <v>0</v>
      </c>
      <c r="P363" s="173">
        <v>0</v>
      </c>
      <c r="Q363" s="173">
        <f>ROUND(E363*P363,2)</f>
        <v>0</v>
      </c>
      <c r="R363" s="175"/>
      <c r="S363" s="175" t="s">
        <v>242</v>
      </c>
      <c r="T363" s="176" t="s">
        <v>243</v>
      </c>
      <c r="U363" s="156">
        <v>0</v>
      </c>
      <c r="V363" s="156">
        <f>ROUND(E363*U363,2)</f>
        <v>0</v>
      </c>
      <c r="W363" s="156"/>
      <c r="X363" s="156" t="s">
        <v>840</v>
      </c>
      <c r="Y363" s="156" t="s">
        <v>213</v>
      </c>
      <c r="Z363" s="146"/>
      <c r="AA363" s="146"/>
      <c r="AB363" s="146"/>
      <c r="AC363" s="146"/>
      <c r="AD363" s="146"/>
      <c r="AE363" s="146"/>
      <c r="AF363" s="146"/>
      <c r="AG363" s="146" t="s">
        <v>841</v>
      </c>
      <c r="AH363" s="146"/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  <c r="BA363" s="146"/>
      <c r="BB363" s="146"/>
      <c r="BC363" s="146"/>
      <c r="BD363" s="146"/>
      <c r="BE363" s="146"/>
      <c r="BF363" s="146"/>
      <c r="BG363" s="146"/>
      <c r="BH363" s="146"/>
    </row>
    <row r="364" spans="1:60" outlineLevel="2" x14ac:dyDescent="0.2">
      <c r="A364" s="153"/>
      <c r="B364" s="154"/>
      <c r="C364" s="247" t="s">
        <v>855</v>
      </c>
      <c r="D364" s="248"/>
      <c r="E364" s="248"/>
      <c r="F364" s="248"/>
      <c r="G364" s="248"/>
      <c r="H364" s="156"/>
      <c r="I364" s="156"/>
      <c r="J364" s="156"/>
      <c r="K364" s="156"/>
      <c r="L364" s="156"/>
      <c r="M364" s="156"/>
      <c r="N364" s="155"/>
      <c r="O364" s="155"/>
      <c r="P364" s="155"/>
      <c r="Q364" s="155"/>
      <c r="R364" s="156"/>
      <c r="S364" s="156"/>
      <c r="T364" s="156"/>
      <c r="U364" s="156"/>
      <c r="V364" s="156"/>
      <c r="W364" s="156"/>
      <c r="X364" s="156"/>
      <c r="Y364" s="156"/>
      <c r="Z364" s="146"/>
      <c r="AA364" s="146"/>
      <c r="AB364" s="146"/>
      <c r="AC364" s="146"/>
      <c r="AD364" s="146"/>
      <c r="AE364" s="146"/>
      <c r="AF364" s="146"/>
      <c r="AG364" s="146" t="s">
        <v>221</v>
      </c>
      <c r="AH364" s="146"/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146"/>
      <c r="BB364" s="146"/>
      <c r="BC364" s="146"/>
      <c r="BD364" s="146"/>
      <c r="BE364" s="146"/>
      <c r="BF364" s="146"/>
      <c r="BG364" s="146"/>
      <c r="BH364" s="146"/>
    </row>
    <row r="365" spans="1:60" outlineLevel="3" x14ac:dyDescent="0.2">
      <c r="A365" s="153"/>
      <c r="B365" s="154"/>
      <c r="C365" s="251" t="s">
        <v>867</v>
      </c>
      <c r="D365" s="252"/>
      <c r="E365" s="252"/>
      <c r="F365" s="252"/>
      <c r="G365" s="252"/>
      <c r="H365" s="156"/>
      <c r="I365" s="156"/>
      <c r="J365" s="156"/>
      <c r="K365" s="156"/>
      <c r="L365" s="156"/>
      <c r="M365" s="156"/>
      <c r="N365" s="155"/>
      <c r="O365" s="155"/>
      <c r="P365" s="155"/>
      <c r="Q365" s="155"/>
      <c r="R365" s="156"/>
      <c r="S365" s="156"/>
      <c r="T365" s="156"/>
      <c r="U365" s="156"/>
      <c r="V365" s="156"/>
      <c r="W365" s="156"/>
      <c r="X365" s="156"/>
      <c r="Y365" s="156"/>
      <c r="Z365" s="146"/>
      <c r="AA365" s="146"/>
      <c r="AB365" s="146"/>
      <c r="AC365" s="146"/>
      <c r="AD365" s="146"/>
      <c r="AE365" s="146"/>
      <c r="AF365" s="146"/>
      <c r="AG365" s="146" t="s">
        <v>221</v>
      </c>
      <c r="AH365" s="146"/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6"/>
      <c r="BB365" s="146"/>
      <c r="BC365" s="146"/>
      <c r="BD365" s="146"/>
      <c r="BE365" s="146"/>
      <c r="BF365" s="146"/>
      <c r="BG365" s="146"/>
      <c r="BH365" s="146"/>
    </row>
    <row r="366" spans="1:60" outlineLevel="2" x14ac:dyDescent="0.2">
      <c r="A366" s="153"/>
      <c r="B366" s="154"/>
      <c r="C366" s="180" t="s">
        <v>84</v>
      </c>
      <c r="D366" s="157"/>
      <c r="E366" s="158">
        <v>1</v>
      </c>
      <c r="F366" s="156"/>
      <c r="G366" s="156"/>
      <c r="H366" s="156"/>
      <c r="I366" s="156"/>
      <c r="J366" s="156"/>
      <c r="K366" s="156"/>
      <c r="L366" s="156"/>
      <c r="M366" s="156"/>
      <c r="N366" s="155"/>
      <c r="O366" s="155"/>
      <c r="P366" s="155"/>
      <c r="Q366" s="155"/>
      <c r="R366" s="156"/>
      <c r="S366" s="156"/>
      <c r="T366" s="156"/>
      <c r="U366" s="156"/>
      <c r="V366" s="156"/>
      <c r="W366" s="156"/>
      <c r="X366" s="156"/>
      <c r="Y366" s="156"/>
      <c r="Z366" s="146"/>
      <c r="AA366" s="146"/>
      <c r="AB366" s="146"/>
      <c r="AC366" s="146"/>
      <c r="AD366" s="146"/>
      <c r="AE366" s="146"/>
      <c r="AF366" s="146"/>
      <c r="AG366" s="146" t="s">
        <v>215</v>
      </c>
      <c r="AH366" s="146">
        <v>0</v>
      </c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  <c r="AU366" s="146"/>
      <c r="AV366" s="146"/>
      <c r="AW366" s="146"/>
      <c r="AX366" s="146"/>
      <c r="AY366" s="146"/>
      <c r="AZ366" s="146"/>
      <c r="BA366" s="146"/>
      <c r="BB366" s="146"/>
      <c r="BC366" s="146"/>
      <c r="BD366" s="146"/>
      <c r="BE366" s="146"/>
      <c r="BF366" s="146"/>
      <c r="BG366" s="146"/>
      <c r="BH366" s="146"/>
    </row>
    <row r="367" spans="1:60" outlineLevel="1" x14ac:dyDescent="0.2">
      <c r="A367" s="170">
        <v>125</v>
      </c>
      <c r="B367" s="171" t="s">
        <v>870</v>
      </c>
      <c r="C367" s="179" t="s">
        <v>871</v>
      </c>
      <c r="D367" s="172" t="s">
        <v>260</v>
      </c>
      <c r="E367" s="173">
        <v>1</v>
      </c>
      <c r="F367" s="174"/>
      <c r="G367" s="175">
        <f>ROUND(E367*F367,2)</f>
        <v>0</v>
      </c>
      <c r="H367" s="174"/>
      <c r="I367" s="175">
        <f>ROUND(E367*H367,2)</f>
        <v>0</v>
      </c>
      <c r="J367" s="174"/>
      <c r="K367" s="175">
        <f>ROUND(E367*J367,2)</f>
        <v>0</v>
      </c>
      <c r="L367" s="175">
        <v>21</v>
      </c>
      <c r="M367" s="175">
        <f>G367*(1+L367/100)</f>
        <v>0</v>
      </c>
      <c r="N367" s="173">
        <v>0</v>
      </c>
      <c r="O367" s="173">
        <f>ROUND(E367*N367,2)</f>
        <v>0</v>
      </c>
      <c r="P367" s="173">
        <v>0</v>
      </c>
      <c r="Q367" s="173">
        <f>ROUND(E367*P367,2)</f>
        <v>0</v>
      </c>
      <c r="R367" s="175"/>
      <c r="S367" s="175" t="s">
        <v>242</v>
      </c>
      <c r="T367" s="176" t="s">
        <v>243</v>
      </c>
      <c r="U367" s="156">
        <v>0</v>
      </c>
      <c r="V367" s="156">
        <f>ROUND(E367*U367,2)</f>
        <v>0</v>
      </c>
      <c r="W367" s="156"/>
      <c r="X367" s="156" t="s">
        <v>840</v>
      </c>
      <c r="Y367" s="156" t="s">
        <v>213</v>
      </c>
      <c r="Z367" s="146"/>
      <c r="AA367" s="146"/>
      <c r="AB367" s="146"/>
      <c r="AC367" s="146"/>
      <c r="AD367" s="146"/>
      <c r="AE367" s="146"/>
      <c r="AF367" s="146"/>
      <c r="AG367" s="146" t="s">
        <v>841</v>
      </c>
      <c r="AH367" s="146"/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6"/>
      <c r="AU367" s="146"/>
      <c r="AV367" s="146"/>
      <c r="AW367" s="146"/>
      <c r="AX367" s="146"/>
      <c r="AY367" s="146"/>
      <c r="AZ367" s="146"/>
      <c r="BA367" s="146"/>
      <c r="BB367" s="146"/>
      <c r="BC367" s="146"/>
      <c r="BD367" s="146"/>
      <c r="BE367" s="146"/>
      <c r="BF367" s="146"/>
      <c r="BG367" s="146"/>
      <c r="BH367" s="146"/>
    </row>
    <row r="368" spans="1:60" outlineLevel="2" x14ac:dyDescent="0.2">
      <c r="A368" s="153"/>
      <c r="B368" s="154"/>
      <c r="C368" s="247" t="s">
        <v>855</v>
      </c>
      <c r="D368" s="248"/>
      <c r="E368" s="248"/>
      <c r="F368" s="248"/>
      <c r="G368" s="248"/>
      <c r="H368" s="156"/>
      <c r="I368" s="156"/>
      <c r="J368" s="156"/>
      <c r="K368" s="156"/>
      <c r="L368" s="156"/>
      <c r="M368" s="156"/>
      <c r="N368" s="155"/>
      <c r="O368" s="155"/>
      <c r="P368" s="155"/>
      <c r="Q368" s="155"/>
      <c r="R368" s="156"/>
      <c r="S368" s="156"/>
      <c r="T368" s="156"/>
      <c r="U368" s="156"/>
      <c r="V368" s="156"/>
      <c r="W368" s="156"/>
      <c r="X368" s="156"/>
      <c r="Y368" s="156"/>
      <c r="Z368" s="146"/>
      <c r="AA368" s="146"/>
      <c r="AB368" s="146"/>
      <c r="AC368" s="146"/>
      <c r="AD368" s="146"/>
      <c r="AE368" s="146"/>
      <c r="AF368" s="146"/>
      <c r="AG368" s="146" t="s">
        <v>221</v>
      </c>
      <c r="AH368" s="146"/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6"/>
      <c r="AU368" s="146"/>
      <c r="AV368" s="146"/>
      <c r="AW368" s="146"/>
      <c r="AX368" s="146"/>
      <c r="AY368" s="146"/>
      <c r="AZ368" s="146"/>
      <c r="BA368" s="146"/>
      <c r="BB368" s="146"/>
      <c r="BC368" s="146"/>
      <c r="BD368" s="146"/>
      <c r="BE368" s="146"/>
      <c r="BF368" s="146"/>
      <c r="BG368" s="146"/>
      <c r="BH368" s="146"/>
    </row>
    <row r="369" spans="1:60" outlineLevel="3" x14ac:dyDescent="0.2">
      <c r="A369" s="153"/>
      <c r="B369" s="154"/>
      <c r="C369" s="251" t="s">
        <v>867</v>
      </c>
      <c r="D369" s="252"/>
      <c r="E369" s="252"/>
      <c r="F369" s="252"/>
      <c r="G369" s="252"/>
      <c r="H369" s="156"/>
      <c r="I369" s="156"/>
      <c r="J369" s="156"/>
      <c r="K369" s="156"/>
      <c r="L369" s="156"/>
      <c r="M369" s="156"/>
      <c r="N369" s="155"/>
      <c r="O369" s="155"/>
      <c r="P369" s="155"/>
      <c r="Q369" s="155"/>
      <c r="R369" s="156"/>
      <c r="S369" s="156"/>
      <c r="T369" s="156"/>
      <c r="U369" s="156"/>
      <c r="V369" s="156"/>
      <c r="W369" s="156"/>
      <c r="X369" s="156"/>
      <c r="Y369" s="156"/>
      <c r="Z369" s="146"/>
      <c r="AA369" s="146"/>
      <c r="AB369" s="146"/>
      <c r="AC369" s="146"/>
      <c r="AD369" s="146"/>
      <c r="AE369" s="146"/>
      <c r="AF369" s="146"/>
      <c r="AG369" s="146" t="s">
        <v>221</v>
      </c>
      <c r="AH369" s="146"/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  <c r="BA369" s="146"/>
      <c r="BB369" s="146"/>
      <c r="BC369" s="146"/>
      <c r="BD369" s="146"/>
      <c r="BE369" s="146"/>
      <c r="BF369" s="146"/>
      <c r="BG369" s="146"/>
      <c r="BH369" s="146"/>
    </row>
    <row r="370" spans="1:60" outlineLevel="2" x14ac:dyDescent="0.2">
      <c r="A370" s="153"/>
      <c r="B370" s="154"/>
      <c r="C370" s="180" t="s">
        <v>84</v>
      </c>
      <c r="D370" s="157"/>
      <c r="E370" s="158">
        <v>1</v>
      </c>
      <c r="F370" s="156"/>
      <c r="G370" s="156"/>
      <c r="H370" s="156"/>
      <c r="I370" s="156"/>
      <c r="J370" s="156"/>
      <c r="K370" s="156"/>
      <c r="L370" s="156"/>
      <c r="M370" s="156"/>
      <c r="N370" s="155"/>
      <c r="O370" s="155"/>
      <c r="P370" s="155"/>
      <c r="Q370" s="155"/>
      <c r="R370" s="156"/>
      <c r="S370" s="156"/>
      <c r="T370" s="156"/>
      <c r="U370" s="156"/>
      <c r="V370" s="156"/>
      <c r="W370" s="156"/>
      <c r="X370" s="156"/>
      <c r="Y370" s="156"/>
      <c r="Z370" s="146"/>
      <c r="AA370" s="146"/>
      <c r="AB370" s="146"/>
      <c r="AC370" s="146"/>
      <c r="AD370" s="146"/>
      <c r="AE370" s="146"/>
      <c r="AF370" s="146"/>
      <c r="AG370" s="146" t="s">
        <v>215</v>
      </c>
      <c r="AH370" s="146">
        <v>0</v>
      </c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  <c r="AU370" s="146"/>
      <c r="AV370" s="146"/>
      <c r="AW370" s="146"/>
      <c r="AX370" s="146"/>
      <c r="AY370" s="146"/>
      <c r="AZ370" s="146"/>
      <c r="BA370" s="146"/>
      <c r="BB370" s="146"/>
      <c r="BC370" s="146"/>
      <c r="BD370" s="146"/>
      <c r="BE370" s="146"/>
      <c r="BF370" s="146"/>
      <c r="BG370" s="146"/>
      <c r="BH370" s="146"/>
    </row>
    <row r="371" spans="1:60" x14ac:dyDescent="0.2">
      <c r="A371" s="3"/>
      <c r="B371" s="4"/>
      <c r="C371" s="181"/>
      <c r="D371" s="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AE371">
        <v>15</v>
      </c>
      <c r="AF371">
        <v>21</v>
      </c>
      <c r="AG371" t="s">
        <v>190</v>
      </c>
    </row>
    <row r="372" spans="1:60" x14ac:dyDescent="0.2">
      <c r="A372" s="149"/>
      <c r="B372" s="150" t="s">
        <v>29</v>
      </c>
      <c r="C372" s="182"/>
      <c r="D372" s="151"/>
      <c r="E372" s="152"/>
      <c r="F372" s="152"/>
      <c r="G372" s="169">
        <f>G8+G11+G28+G119+G153+G189+G276+G288+G313+G341+G358</f>
        <v>0</v>
      </c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AE372">
        <f>SUMIF(L7:L370,AE371,G7:G370)</f>
        <v>0</v>
      </c>
      <c r="AF372">
        <f>SUMIF(L7:L370,AF371,G7:G370)</f>
        <v>0</v>
      </c>
      <c r="AG372" t="s">
        <v>296</v>
      </c>
    </row>
    <row r="373" spans="1:60" x14ac:dyDescent="0.2">
      <c r="C373" s="183"/>
      <c r="D373" s="10"/>
      <c r="AG373" t="s">
        <v>297</v>
      </c>
    </row>
    <row r="374" spans="1:60" x14ac:dyDescent="0.2">
      <c r="D374" s="10"/>
    </row>
    <row r="375" spans="1:60" x14ac:dyDescent="0.2">
      <c r="D375" s="10"/>
    </row>
    <row r="376" spans="1:60" x14ac:dyDescent="0.2">
      <c r="D376" s="10"/>
    </row>
    <row r="377" spans="1:60" x14ac:dyDescent="0.2">
      <c r="D377" s="10"/>
    </row>
    <row r="378" spans="1:60" x14ac:dyDescent="0.2">
      <c r="D378" s="10"/>
    </row>
    <row r="379" spans="1:60" x14ac:dyDescent="0.2">
      <c r="D379" s="10"/>
    </row>
    <row r="380" spans="1:60" x14ac:dyDescent="0.2">
      <c r="D380" s="10"/>
    </row>
    <row r="381" spans="1:60" x14ac:dyDescent="0.2">
      <c r="D381" s="10"/>
    </row>
    <row r="382" spans="1:60" x14ac:dyDescent="0.2">
      <c r="D382" s="10"/>
    </row>
    <row r="383" spans="1:60" x14ac:dyDescent="0.2">
      <c r="D383" s="10"/>
    </row>
    <row r="384" spans="1:60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4wRSX8V1R1wPvcxqZ+yv+HU6k8M7cafV4hoQHBS+IFC0Ay3ystdhcuTlTd6npoP1v1G+tD9AMHKVEd23W5MA2A==" saltValue="j2lzb4RZBZw1WZpmZJWaHQ==" spinCount="100000" sheet="1" formatRows="0"/>
  <mergeCells count="78">
    <mergeCell ref="C16:G16"/>
    <mergeCell ref="A1:G1"/>
    <mergeCell ref="C2:G2"/>
    <mergeCell ref="C3:G3"/>
    <mergeCell ref="C4:G4"/>
    <mergeCell ref="C13:G13"/>
    <mergeCell ref="C43:G43"/>
    <mergeCell ref="C19:G19"/>
    <mergeCell ref="C22:G22"/>
    <mergeCell ref="C25:G25"/>
    <mergeCell ref="C27:G27"/>
    <mergeCell ref="C30:G30"/>
    <mergeCell ref="C31:G31"/>
    <mergeCell ref="C32:G32"/>
    <mergeCell ref="C36:G36"/>
    <mergeCell ref="C37:G37"/>
    <mergeCell ref="C38:G38"/>
    <mergeCell ref="C42:G42"/>
    <mergeCell ref="C101:G101"/>
    <mergeCell ref="C44:G44"/>
    <mergeCell ref="C48:G48"/>
    <mergeCell ref="C51:G51"/>
    <mergeCell ref="C54:G54"/>
    <mergeCell ref="C75:G75"/>
    <mergeCell ref="C79:G79"/>
    <mergeCell ref="C82:G82"/>
    <mergeCell ref="C87:G87"/>
    <mergeCell ref="C90:G90"/>
    <mergeCell ref="C93:G93"/>
    <mergeCell ref="C96:G96"/>
    <mergeCell ref="C146:G146"/>
    <mergeCell ref="C116:G116"/>
    <mergeCell ref="C118:G118"/>
    <mergeCell ref="C121:G121"/>
    <mergeCell ref="C124:G124"/>
    <mergeCell ref="C127:G127"/>
    <mergeCell ref="C128:G128"/>
    <mergeCell ref="C131:G131"/>
    <mergeCell ref="C134:G134"/>
    <mergeCell ref="C137:G137"/>
    <mergeCell ref="C140:G140"/>
    <mergeCell ref="C143:G143"/>
    <mergeCell ref="C258:G258"/>
    <mergeCell ref="C149:G149"/>
    <mergeCell ref="C155:G155"/>
    <mergeCell ref="C158:G158"/>
    <mergeCell ref="C162:G162"/>
    <mergeCell ref="C166:G166"/>
    <mergeCell ref="C170:G170"/>
    <mergeCell ref="C174:G174"/>
    <mergeCell ref="C178:G178"/>
    <mergeCell ref="C182:G182"/>
    <mergeCell ref="C185:G185"/>
    <mergeCell ref="C255:G255"/>
    <mergeCell ref="C327:G327"/>
    <mergeCell ref="C261:G261"/>
    <mergeCell ref="C264:G264"/>
    <mergeCell ref="C267:G267"/>
    <mergeCell ref="C270:G270"/>
    <mergeCell ref="C278:G278"/>
    <mergeCell ref="C279:G279"/>
    <mergeCell ref="C285:G285"/>
    <mergeCell ref="C286:G286"/>
    <mergeCell ref="C304:G304"/>
    <mergeCell ref="C311:G311"/>
    <mergeCell ref="C324:G324"/>
    <mergeCell ref="C369:G369"/>
    <mergeCell ref="C330:G330"/>
    <mergeCell ref="C338:G338"/>
    <mergeCell ref="C347:G347"/>
    <mergeCell ref="C352:G352"/>
    <mergeCell ref="C353:G353"/>
    <mergeCell ref="C356:G356"/>
    <mergeCell ref="C360:G360"/>
    <mergeCell ref="C361:G361"/>
    <mergeCell ref="C364:G364"/>
    <mergeCell ref="C365:G365"/>
    <mergeCell ref="C368:G36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BD0E7-B3C8-447E-A7C7-E9CDB51ED5D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177</v>
      </c>
      <c r="B1" s="253"/>
      <c r="C1" s="253"/>
      <c r="D1" s="253"/>
      <c r="E1" s="253"/>
      <c r="F1" s="253"/>
      <c r="G1" s="253"/>
      <c r="AG1" t="s">
        <v>178</v>
      </c>
    </row>
    <row r="2" spans="1:60" ht="24.95" customHeight="1" x14ac:dyDescent="0.2">
      <c r="A2" s="50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179</v>
      </c>
    </row>
    <row r="3" spans="1:60" ht="24.95" customHeight="1" x14ac:dyDescent="0.2">
      <c r="A3" s="50" t="s">
        <v>8</v>
      </c>
      <c r="B3" s="49" t="s">
        <v>47</v>
      </c>
      <c r="C3" s="254" t="s">
        <v>48</v>
      </c>
      <c r="D3" s="255"/>
      <c r="E3" s="255"/>
      <c r="F3" s="255"/>
      <c r="G3" s="256"/>
      <c r="AC3" s="120" t="s">
        <v>179</v>
      </c>
      <c r="AG3" t="s">
        <v>180</v>
      </c>
    </row>
    <row r="4" spans="1:60" ht="24.95" customHeight="1" x14ac:dyDescent="0.2">
      <c r="A4" s="139" t="s">
        <v>9</v>
      </c>
      <c r="B4" s="140" t="s">
        <v>59</v>
      </c>
      <c r="C4" s="257" t="s">
        <v>60</v>
      </c>
      <c r="D4" s="258"/>
      <c r="E4" s="258"/>
      <c r="F4" s="258"/>
      <c r="G4" s="259"/>
      <c r="AG4" t="s">
        <v>181</v>
      </c>
    </row>
    <row r="5" spans="1:60" x14ac:dyDescent="0.2">
      <c r="D5" s="10"/>
    </row>
    <row r="6" spans="1:60" ht="38.25" x14ac:dyDescent="0.2">
      <c r="A6" s="142" t="s">
        <v>182</v>
      </c>
      <c r="B6" s="144" t="s">
        <v>183</v>
      </c>
      <c r="C6" s="144" t="s">
        <v>184</v>
      </c>
      <c r="D6" s="143" t="s">
        <v>185</v>
      </c>
      <c r="E6" s="142" t="s">
        <v>186</v>
      </c>
      <c r="F6" s="141" t="s">
        <v>187</v>
      </c>
      <c r="G6" s="142" t="s">
        <v>29</v>
      </c>
      <c r="H6" s="145" t="s">
        <v>30</v>
      </c>
      <c r="I6" s="145" t="s">
        <v>188</v>
      </c>
      <c r="J6" s="145" t="s">
        <v>31</v>
      </c>
      <c r="K6" s="145" t="s">
        <v>189</v>
      </c>
      <c r="L6" s="145" t="s">
        <v>190</v>
      </c>
      <c r="M6" s="145" t="s">
        <v>191</v>
      </c>
      <c r="N6" s="145" t="s">
        <v>192</v>
      </c>
      <c r="O6" s="145" t="s">
        <v>193</v>
      </c>
      <c r="P6" s="145" t="s">
        <v>194</v>
      </c>
      <c r="Q6" s="145" t="s">
        <v>195</v>
      </c>
      <c r="R6" s="145" t="s">
        <v>196</v>
      </c>
      <c r="S6" s="145" t="s">
        <v>197</v>
      </c>
      <c r="T6" s="145" t="s">
        <v>198</v>
      </c>
      <c r="U6" s="145" t="s">
        <v>199</v>
      </c>
      <c r="V6" s="145" t="s">
        <v>200</v>
      </c>
      <c r="W6" s="145" t="s">
        <v>201</v>
      </c>
      <c r="X6" s="145" t="s">
        <v>202</v>
      </c>
      <c r="Y6" s="145" t="s">
        <v>203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3" t="s">
        <v>204</v>
      </c>
      <c r="B8" s="164" t="s">
        <v>161</v>
      </c>
      <c r="C8" s="178" t="s">
        <v>162</v>
      </c>
      <c r="D8" s="165"/>
      <c r="E8" s="166"/>
      <c r="F8" s="167"/>
      <c r="G8" s="167">
        <f>SUMIF(AG9:AG22,"&lt;&gt;NOR",G9:G22)</f>
        <v>0</v>
      </c>
      <c r="H8" s="167"/>
      <c r="I8" s="167">
        <f>SUM(I9:I22)</f>
        <v>0</v>
      </c>
      <c r="J8" s="167"/>
      <c r="K8" s="167">
        <f>SUM(K9:K22)</f>
        <v>0</v>
      </c>
      <c r="L8" s="167"/>
      <c r="M8" s="167">
        <f>SUM(M9:M22)</f>
        <v>0</v>
      </c>
      <c r="N8" s="166"/>
      <c r="O8" s="166">
        <f>SUM(O9:O22)</f>
        <v>0</v>
      </c>
      <c r="P8" s="166"/>
      <c r="Q8" s="166">
        <f>SUM(Q9:Q22)</f>
        <v>0</v>
      </c>
      <c r="R8" s="167"/>
      <c r="S8" s="167"/>
      <c r="T8" s="168"/>
      <c r="U8" s="162"/>
      <c r="V8" s="162">
        <f>SUM(V9:V22)</f>
        <v>8.8200000000000021</v>
      </c>
      <c r="W8" s="162"/>
      <c r="X8" s="162"/>
      <c r="Y8" s="162"/>
      <c r="AG8" t="s">
        <v>205</v>
      </c>
    </row>
    <row r="9" spans="1:60" outlineLevel="1" x14ac:dyDescent="0.2">
      <c r="A9" s="185">
        <v>1</v>
      </c>
      <c r="B9" s="186" t="s">
        <v>872</v>
      </c>
      <c r="C9" s="192" t="s">
        <v>873</v>
      </c>
      <c r="D9" s="187" t="s">
        <v>874</v>
      </c>
      <c r="E9" s="188">
        <v>1</v>
      </c>
      <c r="F9" s="189"/>
      <c r="G9" s="190">
        <f t="shared" ref="G9:G22" si="0">ROUND(E9*F9,2)</f>
        <v>0</v>
      </c>
      <c r="H9" s="189"/>
      <c r="I9" s="190">
        <f t="shared" ref="I9:I22" si="1">ROUND(E9*H9,2)</f>
        <v>0</v>
      </c>
      <c r="J9" s="189"/>
      <c r="K9" s="190">
        <f t="shared" ref="K9:K22" si="2">ROUND(E9*J9,2)</f>
        <v>0</v>
      </c>
      <c r="L9" s="190">
        <v>21</v>
      </c>
      <c r="M9" s="190">
        <f t="shared" ref="M9:M22" si="3">G9*(1+L9/100)</f>
        <v>0</v>
      </c>
      <c r="N9" s="188">
        <v>0</v>
      </c>
      <c r="O9" s="188">
        <f t="shared" ref="O9:O22" si="4">ROUND(E9*N9,2)</f>
        <v>0</v>
      </c>
      <c r="P9" s="188">
        <v>0</v>
      </c>
      <c r="Q9" s="188">
        <f t="shared" ref="Q9:Q22" si="5">ROUND(E9*P9,2)</f>
        <v>0</v>
      </c>
      <c r="R9" s="190"/>
      <c r="S9" s="190" t="s">
        <v>242</v>
      </c>
      <c r="T9" s="191" t="s">
        <v>243</v>
      </c>
      <c r="U9" s="156">
        <v>0</v>
      </c>
      <c r="V9" s="156">
        <f t="shared" ref="V9:V22" si="6">ROUND(E9*U9,2)</f>
        <v>0</v>
      </c>
      <c r="W9" s="156"/>
      <c r="X9" s="156" t="s">
        <v>493</v>
      </c>
      <c r="Y9" s="156" t="s">
        <v>213</v>
      </c>
      <c r="Z9" s="146"/>
      <c r="AA9" s="146"/>
      <c r="AB9" s="146"/>
      <c r="AC9" s="146"/>
      <c r="AD9" s="146"/>
      <c r="AE9" s="146"/>
      <c r="AF9" s="146"/>
      <c r="AG9" s="146" t="s">
        <v>875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85">
        <v>2</v>
      </c>
      <c r="B10" s="186" t="s">
        <v>876</v>
      </c>
      <c r="C10" s="192" t="s">
        <v>877</v>
      </c>
      <c r="D10" s="187" t="s">
        <v>874</v>
      </c>
      <c r="E10" s="188">
        <v>1</v>
      </c>
      <c r="F10" s="189"/>
      <c r="G10" s="190">
        <f t="shared" si="0"/>
        <v>0</v>
      </c>
      <c r="H10" s="189"/>
      <c r="I10" s="190">
        <f t="shared" si="1"/>
        <v>0</v>
      </c>
      <c r="J10" s="189"/>
      <c r="K10" s="190">
        <f t="shared" si="2"/>
        <v>0</v>
      </c>
      <c r="L10" s="190">
        <v>21</v>
      </c>
      <c r="M10" s="190">
        <f t="shared" si="3"/>
        <v>0</v>
      </c>
      <c r="N10" s="188">
        <v>0</v>
      </c>
      <c r="O10" s="188">
        <f t="shared" si="4"/>
        <v>0</v>
      </c>
      <c r="P10" s="188">
        <v>0</v>
      </c>
      <c r="Q10" s="188">
        <f t="shared" si="5"/>
        <v>0</v>
      </c>
      <c r="R10" s="190"/>
      <c r="S10" s="190" t="s">
        <v>210</v>
      </c>
      <c r="T10" s="191" t="s">
        <v>211</v>
      </c>
      <c r="U10" s="156">
        <v>0.98</v>
      </c>
      <c r="V10" s="156">
        <f t="shared" si="6"/>
        <v>0.98</v>
      </c>
      <c r="W10" s="156"/>
      <c r="X10" s="156" t="s">
        <v>212</v>
      </c>
      <c r="Y10" s="156" t="s">
        <v>213</v>
      </c>
      <c r="Z10" s="146"/>
      <c r="AA10" s="146"/>
      <c r="AB10" s="146"/>
      <c r="AC10" s="146"/>
      <c r="AD10" s="146"/>
      <c r="AE10" s="146"/>
      <c r="AF10" s="146"/>
      <c r="AG10" s="146" t="s">
        <v>854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85">
        <v>3</v>
      </c>
      <c r="B11" s="186" t="s">
        <v>878</v>
      </c>
      <c r="C11" s="192" t="s">
        <v>879</v>
      </c>
      <c r="D11" s="187" t="s">
        <v>874</v>
      </c>
      <c r="E11" s="188">
        <v>5</v>
      </c>
      <c r="F11" s="189"/>
      <c r="G11" s="190">
        <f t="shared" si="0"/>
        <v>0</v>
      </c>
      <c r="H11" s="189"/>
      <c r="I11" s="190">
        <f t="shared" si="1"/>
        <v>0</v>
      </c>
      <c r="J11" s="189"/>
      <c r="K11" s="190">
        <f t="shared" si="2"/>
        <v>0</v>
      </c>
      <c r="L11" s="190">
        <v>21</v>
      </c>
      <c r="M11" s="190">
        <f t="shared" si="3"/>
        <v>0</v>
      </c>
      <c r="N11" s="188">
        <v>0</v>
      </c>
      <c r="O11" s="188">
        <f t="shared" si="4"/>
        <v>0</v>
      </c>
      <c r="P11" s="188">
        <v>0</v>
      </c>
      <c r="Q11" s="188">
        <f t="shared" si="5"/>
        <v>0</v>
      </c>
      <c r="R11" s="190"/>
      <c r="S11" s="190" t="s">
        <v>242</v>
      </c>
      <c r="T11" s="191" t="s">
        <v>243</v>
      </c>
      <c r="U11" s="156">
        <v>0</v>
      </c>
      <c r="V11" s="156">
        <f t="shared" si="6"/>
        <v>0</v>
      </c>
      <c r="W11" s="156"/>
      <c r="X11" s="156" t="s">
        <v>493</v>
      </c>
      <c r="Y11" s="156" t="s">
        <v>213</v>
      </c>
      <c r="Z11" s="146"/>
      <c r="AA11" s="146"/>
      <c r="AB11" s="146"/>
      <c r="AC11" s="146"/>
      <c r="AD11" s="146"/>
      <c r="AE11" s="146"/>
      <c r="AF11" s="146"/>
      <c r="AG11" s="146" t="s">
        <v>875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85">
        <v>4</v>
      </c>
      <c r="B12" s="186" t="s">
        <v>876</v>
      </c>
      <c r="C12" s="192" t="s">
        <v>877</v>
      </c>
      <c r="D12" s="187" t="s">
        <v>874</v>
      </c>
      <c r="E12" s="188">
        <v>5</v>
      </c>
      <c r="F12" s="189"/>
      <c r="G12" s="190">
        <f t="shared" si="0"/>
        <v>0</v>
      </c>
      <c r="H12" s="189"/>
      <c r="I12" s="190">
        <f t="shared" si="1"/>
        <v>0</v>
      </c>
      <c r="J12" s="189"/>
      <c r="K12" s="190">
        <f t="shared" si="2"/>
        <v>0</v>
      </c>
      <c r="L12" s="190">
        <v>21</v>
      </c>
      <c r="M12" s="190">
        <f t="shared" si="3"/>
        <v>0</v>
      </c>
      <c r="N12" s="188">
        <v>0</v>
      </c>
      <c r="O12" s="188">
        <f t="shared" si="4"/>
        <v>0</v>
      </c>
      <c r="P12" s="188">
        <v>0</v>
      </c>
      <c r="Q12" s="188">
        <f t="shared" si="5"/>
        <v>0</v>
      </c>
      <c r="R12" s="190"/>
      <c r="S12" s="190" t="s">
        <v>210</v>
      </c>
      <c r="T12" s="191" t="s">
        <v>211</v>
      </c>
      <c r="U12" s="156">
        <v>0.98</v>
      </c>
      <c r="V12" s="156">
        <f t="shared" si="6"/>
        <v>4.9000000000000004</v>
      </c>
      <c r="W12" s="156"/>
      <c r="X12" s="156" t="s">
        <v>212</v>
      </c>
      <c r="Y12" s="156" t="s">
        <v>213</v>
      </c>
      <c r="Z12" s="146"/>
      <c r="AA12" s="146"/>
      <c r="AB12" s="146"/>
      <c r="AC12" s="146"/>
      <c r="AD12" s="146"/>
      <c r="AE12" s="146"/>
      <c r="AF12" s="146"/>
      <c r="AG12" s="146" t="s">
        <v>854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85">
        <v>5</v>
      </c>
      <c r="B13" s="186" t="s">
        <v>880</v>
      </c>
      <c r="C13" s="192" t="s">
        <v>881</v>
      </c>
      <c r="D13" s="187" t="s">
        <v>874</v>
      </c>
      <c r="E13" s="188">
        <v>5</v>
      </c>
      <c r="F13" s="189"/>
      <c r="G13" s="190">
        <f t="shared" si="0"/>
        <v>0</v>
      </c>
      <c r="H13" s="189"/>
      <c r="I13" s="190">
        <f t="shared" si="1"/>
        <v>0</v>
      </c>
      <c r="J13" s="189"/>
      <c r="K13" s="190">
        <f t="shared" si="2"/>
        <v>0</v>
      </c>
      <c r="L13" s="190">
        <v>21</v>
      </c>
      <c r="M13" s="190">
        <f t="shared" si="3"/>
        <v>0</v>
      </c>
      <c r="N13" s="188">
        <v>0</v>
      </c>
      <c r="O13" s="188">
        <f t="shared" si="4"/>
        <v>0</v>
      </c>
      <c r="P13" s="188">
        <v>0</v>
      </c>
      <c r="Q13" s="188">
        <f t="shared" si="5"/>
        <v>0</v>
      </c>
      <c r="R13" s="190"/>
      <c r="S13" s="190" t="s">
        <v>242</v>
      </c>
      <c r="T13" s="191" t="s">
        <v>243</v>
      </c>
      <c r="U13" s="156">
        <v>0</v>
      </c>
      <c r="V13" s="156">
        <f t="shared" si="6"/>
        <v>0</v>
      </c>
      <c r="W13" s="156"/>
      <c r="X13" s="156" t="s">
        <v>493</v>
      </c>
      <c r="Y13" s="156" t="s">
        <v>213</v>
      </c>
      <c r="Z13" s="146"/>
      <c r="AA13" s="146"/>
      <c r="AB13" s="146"/>
      <c r="AC13" s="146"/>
      <c r="AD13" s="146"/>
      <c r="AE13" s="146"/>
      <c r="AF13" s="146"/>
      <c r="AG13" s="146" t="s">
        <v>875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85">
        <v>6</v>
      </c>
      <c r="B14" s="186" t="s">
        <v>882</v>
      </c>
      <c r="C14" s="192" t="s">
        <v>883</v>
      </c>
      <c r="D14" s="187" t="s">
        <v>874</v>
      </c>
      <c r="E14" s="188">
        <v>5</v>
      </c>
      <c r="F14" s="189"/>
      <c r="G14" s="190">
        <f t="shared" si="0"/>
        <v>0</v>
      </c>
      <c r="H14" s="189"/>
      <c r="I14" s="190">
        <f t="shared" si="1"/>
        <v>0</v>
      </c>
      <c r="J14" s="189"/>
      <c r="K14" s="190">
        <f t="shared" si="2"/>
        <v>0</v>
      </c>
      <c r="L14" s="190">
        <v>21</v>
      </c>
      <c r="M14" s="190">
        <f t="shared" si="3"/>
        <v>0</v>
      </c>
      <c r="N14" s="188">
        <v>0</v>
      </c>
      <c r="O14" s="188">
        <f t="shared" si="4"/>
        <v>0</v>
      </c>
      <c r="P14" s="188">
        <v>0</v>
      </c>
      <c r="Q14" s="188">
        <f t="shared" si="5"/>
        <v>0</v>
      </c>
      <c r="R14" s="190"/>
      <c r="S14" s="190" t="s">
        <v>210</v>
      </c>
      <c r="T14" s="191" t="s">
        <v>211</v>
      </c>
      <c r="U14" s="156">
        <v>0.16300000000000001</v>
      </c>
      <c r="V14" s="156">
        <f t="shared" si="6"/>
        <v>0.82</v>
      </c>
      <c r="W14" s="156"/>
      <c r="X14" s="156" t="s">
        <v>212</v>
      </c>
      <c r="Y14" s="156" t="s">
        <v>213</v>
      </c>
      <c r="Z14" s="146"/>
      <c r="AA14" s="146"/>
      <c r="AB14" s="146"/>
      <c r="AC14" s="146"/>
      <c r="AD14" s="146"/>
      <c r="AE14" s="146"/>
      <c r="AF14" s="146"/>
      <c r="AG14" s="146" t="s">
        <v>854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85">
        <v>7</v>
      </c>
      <c r="B15" s="186" t="s">
        <v>884</v>
      </c>
      <c r="C15" s="192" t="s">
        <v>885</v>
      </c>
      <c r="D15" s="187" t="s">
        <v>874</v>
      </c>
      <c r="E15" s="188">
        <v>1</v>
      </c>
      <c r="F15" s="189"/>
      <c r="G15" s="190">
        <f t="shared" si="0"/>
        <v>0</v>
      </c>
      <c r="H15" s="189"/>
      <c r="I15" s="190">
        <f t="shared" si="1"/>
        <v>0</v>
      </c>
      <c r="J15" s="189"/>
      <c r="K15" s="190">
        <f t="shared" si="2"/>
        <v>0</v>
      </c>
      <c r="L15" s="190">
        <v>21</v>
      </c>
      <c r="M15" s="190">
        <f t="shared" si="3"/>
        <v>0</v>
      </c>
      <c r="N15" s="188">
        <v>0</v>
      </c>
      <c r="O15" s="188">
        <f t="shared" si="4"/>
        <v>0</v>
      </c>
      <c r="P15" s="188">
        <v>0</v>
      </c>
      <c r="Q15" s="188">
        <f t="shared" si="5"/>
        <v>0</v>
      </c>
      <c r="R15" s="190"/>
      <c r="S15" s="190" t="s">
        <v>242</v>
      </c>
      <c r="T15" s="191" t="s">
        <v>243</v>
      </c>
      <c r="U15" s="156">
        <v>0</v>
      </c>
      <c r="V15" s="156">
        <f t="shared" si="6"/>
        <v>0</v>
      </c>
      <c r="W15" s="156"/>
      <c r="X15" s="156" t="s">
        <v>493</v>
      </c>
      <c r="Y15" s="156" t="s">
        <v>213</v>
      </c>
      <c r="Z15" s="146"/>
      <c r="AA15" s="146"/>
      <c r="AB15" s="146"/>
      <c r="AC15" s="146"/>
      <c r="AD15" s="146"/>
      <c r="AE15" s="146"/>
      <c r="AF15" s="146"/>
      <c r="AG15" s="146" t="s">
        <v>875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85">
        <v>8</v>
      </c>
      <c r="B16" s="186" t="s">
        <v>886</v>
      </c>
      <c r="C16" s="192" t="s">
        <v>887</v>
      </c>
      <c r="D16" s="187" t="s">
        <v>874</v>
      </c>
      <c r="E16" s="188">
        <v>1</v>
      </c>
      <c r="F16" s="189"/>
      <c r="G16" s="190">
        <f t="shared" si="0"/>
        <v>0</v>
      </c>
      <c r="H16" s="189"/>
      <c r="I16" s="190">
        <f t="shared" si="1"/>
        <v>0</v>
      </c>
      <c r="J16" s="189"/>
      <c r="K16" s="190">
        <f t="shared" si="2"/>
        <v>0</v>
      </c>
      <c r="L16" s="190">
        <v>21</v>
      </c>
      <c r="M16" s="190">
        <f t="shared" si="3"/>
        <v>0</v>
      </c>
      <c r="N16" s="188">
        <v>0</v>
      </c>
      <c r="O16" s="188">
        <f t="shared" si="4"/>
        <v>0</v>
      </c>
      <c r="P16" s="188">
        <v>0</v>
      </c>
      <c r="Q16" s="188">
        <f t="shared" si="5"/>
        <v>0</v>
      </c>
      <c r="R16" s="190"/>
      <c r="S16" s="190" t="s">
        <v>210</v>
      </c>
      <c r="T16" s="191" t="s">
        <v>211</v>
      </c>
      <c r="U16" s="156">
        <v>1.06</v>
      </c>
      <c r="V16" s="156">
        <f t="shared" si="6"/>
        <v>1.06</v>
      </c>
      <c r="W16" s="156"/>
      <c r="X16" s="156" t="s">
        <v>212</v>
      </c>
      <c r="Y16" s="156" t="s">
        <v>213</v>
      </c>
      <c r="Z16" s="146"/>
      <c r="AA16" s="146"/>
      <c r="AB16" s="146"/>
      <c r="AC16" s="146"/>
      <c r="AD16" s="146"/>
      <c r="AE16" s="146"/>
      <c r="AF16" s="146"/>
      <c r="AG16" s="146" t="s">
        <v>854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85">
        <v>9</v>
      </c>
      <c r="B17" s="186" t="s">
        <v>888</v>
      </c>
      <c r="C17" s="192" t="s">
        <v>889</v>
      </c>
      <c r="D17" s="187" t="s">
        <v>874</v>
      </c>
      <c r="E17" s="188">
        <v>2</v>
      </c>
      <c r="F17" s="189"/>
      <c r="G17" s="190">
        <f t="shared" si="0"/>
        <v>0</v>
      </c>
      <c r="H17" s="189"/>
      <c r="I17" s="190">
        <f t="shared" si="1"/>
        <v>0</v>
      </c>
      <c r="J17" s="189"/>
      <c r="K17" s="190">
        <f t="shared" si="2"/>
        <v>0</v>
      </c>
      <c r="L17" s="190">
        <v>21</v>
      </c>
      <c r="M17" s="190">
        <f t="shared" si="3"/>
        <v>0</v>
      </c>
      <c r="N17" s="188">
        <v>0</v>
      </c>
      <c r="O17" s="188">
        <f t="shared" si="4"/>
        <v>0</v>
      </c>
      <c r="P17" s="188">
        <v>0</v>
      </c>
      <c r="Q17" s="188">
        <f t="shared" si="5"/>
        <v>0</v>
      </c>
      <c r="R17" s="190"/>
      <c r="S17" s="190" t="s">
        <v>242</v>
      </c>
      <c r="T17" s="191" t="s">
        <v>243</v>
      </c>
      <c r="U17" s="156">
        <v>0</v>
      </c>
      <c r="V17" s="156">
        <f t="shared" si="6"/>
        <v>0</v>
      </c>
      <c r="W17" s="156"/>
      <c r="X17" s="156" t="s">
        <v>493</v>
      </c>
      <c r="Y17" s="156" t="s">
        <v>213</v>
      </c>
      <c r="Z17" s="146"/>
      <c r="AA17" s="146"/>
      <c r="AB17" s="146"/>
      <c r="AC17" s="146"/>
      <c r="AD17" s="146"/>
      <c r="AE17" s="146"/>
      <c r="AF17" s="146"/>
      <c r="AG17" s="146" t="s">
        <v>875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85">
        <v>10</v>
      </c>
      <c r="B18" s="186" t="s">
        <v>890</v>
      </c>
      <c r="C18" s="192" t="s">
        <v>891</v>
      </c>
      <c r="D18" s="187" t="s">
        <v>874</v>
      </c>
      <c r="E18" s="188">
        <v>2</v>
      </c>
      <c r="F18" s="189"/>
      <c r="G18" s="190">
        <f t="shared" si="0"/>
        <v>0</v>
      </c>
      <c r="H18" s="189"/>
      <c r="I18" s="190">
        <f t="shared" si="1"/>
        <v>0</v>
      </c>
      <c r="J18" s="189"/>
      <c r="K18" s="190">
        <f t="shared" si="2"/>
        <v>0</v>
      </c>
      <c r="L18" s="190">
        <v>21</v>
      </c>
      <c r="M18" s="190">
        <f t="shared" si="3"/>
        <v>0</v>
      </c>
      <c r="N18" s="188">
        <v>0</v>
      </c>
      <c r="O18" s="188">
        <f t="shared" si="4"/>
        <v>0</v>
      </c>
      <c r="P18" s="188">
        <v>0</v>
      </c>
      <c r="Q18" s="188">
        <f t="shared" si="5"/>
        <v>0</v>
      </c>
      <c r="R18" s="190"/>
      <c r="S18" s="190" t="s">
        <v>242</v>
      </c>
      <c r="T18" s="191" t="s">
        <v>243</v>
      </c>
      <c r="U18" s="156">
        <v>0</v>
      </c>
      <c r="V18" s="156">
        <f t="shared" si="6"/>
        <v>0</v>
      </c>
      <c r="W18" s="156"/>
      <c r="X18" s="156" t="s">
        <v>212</v>
      </c>
      <c r="Y18" s="156" t="s">
        <v>213</v>
      </c>
      <c r="Z18" s="146"/>
      <c r="AA18" s="146"/>
      <c r="AB18" s="146"/>
      <c r="AC18" s="146"/>
      <c r="AD18" s="146"/>
      <c r="AE18" s="146"/>
      <c r="AF18" s="146"/>
      <c r="AG18" s="146" t="s">
        <v>854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85">
        <v>11</v>
      </c>
      <c r="B19" s="186" t="s">
        <v>892</v>
      </c>
      <c r="C19" s="192" t="s">
        <v>893</v>
      </c>
      <c r="D19" s="187" t="s">
        <v>874</v>
      </c>
      <c r="E19" s="188">
        <v>1</v>
      </c>
      <c r="F19" s="189"/>
      <c r="G19" s="190">
        <f t="shared" si="0"/>
        <v>0</v>
      </c>
      <c r="H19" s="189"/>
      <c r="I19" s="190">
        <f t="shared" si="1"/>
        <v>0</v>
      </c>
      <c r="J19" s="189"/>
      <c r="K19" s="190">
        <f t="shared" si="2"/>
        <v>0</v>
      </c>
      <c r="L19" s="190">
        <v>21</v>
      </c>
      <c r="M19" s="190">
        <f t="shared" si="3"/>
        <v>0</v>
      </c>
      <c r="N19" s="188">
        <v>0</v>
      </c>
      <c r="O19" s="188">
        <f t="shared" si="4"/>
        <v>0</v>
      </c>
      <c r="P19" s="188">
        <v>0</v>
      </c>
      <c r="Q19" s="188">
        <f t="shared" si="5"/>
        <v>0</v>
      </c>
      <c r="R19" s="190"/>
      <c r="S19" s="190" t="s">
        <v>242</v>
      </c>
      <c r="T19" s="191" t="s">
        <v>243</v>
      </c>
      <c r="U19" s="156">
        <v>0</v>
      </c>
      <c r="V19" s="156">
        <f t="shared" si="6"/>
        <v>0</v>
      </c>
      <c r="W19" s="156"/>
      <c r="X19" s="156" t="s">
        <v>493</v>
      </c>
      <c r="Y19" s="156" t="s">
        <v>213</v>
      </c>
      <c r="Z19" s="146"/>
      <c r="AA19" s="146"/>
      <c r="AB19" s="146"/>
      <c r="AC19" s="146"/>
      <c r="AD19" s="146"/>
      <c r="AE19" s="146"/>
      <c r="AF19" s="146"/>
      <c r="AG19" s="146" t="s">
        <v>875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85">
        <v>12</v>
      </c>
      <c r="B20" s="186" t="s">
        <v>886</v>
      </c>
      <c r="C20" s="192" t="s">
        <v>887</v>
      </c>
      <c r="D20" s="187" t="s">
        <v>874</v>
      </c>
      <c r="E20" s="188">
        <v>1</v>
      </c>
      <c r="F20" s="189"/>
      <c r="G20" s="190">
        <f t="shared" si="0"/>
        <v>0</v>
      </c>
      <c r="H20" s="189"/>
      <c r="I20" s="190">
        <f t="shared" si="1"/>
        <v>0</v>
      </c>
      <c r="J20" s="189"/>
      <c r="K20" s="190">
        <f t="shared" si="2"/>
        <v>0</v>
      </c>
      <c r="L20" s="190">
        <v>21</v>
      </c>
      <c r="M20" s="190">
        <f t="shared" si="3"/>
        <v>0</v>
      </c>
      <c r="N20" s="188">
        <v>0</v>
      </c>
      <c r="O20" s="188">
        <f t="shared" si="4"/>
        <v>0</v>
      </c>
      <c r="P20" s="188">
        <v>0</v>
      </c>
      <c r="Q20" s="188">
        <f t="shared" si="5"/>
        <v>0</v>
      </c>
      <c r="R20" s="190"/>
      <c r="S20" s="190" t="s">
        <v>210</v>
      </c>
      <c r="T20" s="191" t="s">
        <v>211</v>
      </c>
      <c r="U20" s="156">
        <v>1.06</v>
      </c>
      <c r="V20" s="156">
        <f t="shared" si="6"/>
        <v>1.06</v>
      </c>
      <c r="W20" s="156"/>
      <c r="X20" s="156" t="s">
        <v>212</v>
      </c>
      <c r="Y20" s="156" t="s">
        <v>213</v>
      </c>
      <c r="Z20" s="146"/>
      <c r="AA20" s="146"/>
      <c r="AB20" s="146"/>
      <c r="AC20" s="146"/>
      <c r="AD20" s="146"/>
      <c r="AE20" s="146"/>
      <c r="AF20" s="146"/>
      <c r="AG20" s="146" t="s">
        <v>854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85">
        <v>13</v>
      </c>
      <c r="B21" s="186" t="s">
        <v>888</v>
      </c>
      <c r="C21" s="192" t="s">
        <v>894</v>
      </c>
      <c r="D21" s="187" t="s">
        <v>874</v>
      </c>
      <c r="E21" s="188">
        <v>1</v>
      </c>
      <c r="F21" s="189"/>
      <c r="G21" s="190">
        <f t="shared" si="0"/>
        <v>0</v>
      </c>
      <c r="H21" s="189"/>
      <c r="I21" s="190">
        <f t="shared" si="1"/>
        <v>0</v>
      </c>
      <c r="J21" s="189"/>
      <c r="K21" s="190">
        <f t="shared" si="2"/>
        <v>0</v>
      </c>
      <c r="L21" s="190">
        <v>21</v>
      </c>
      <c r="M21" s="190">
        <f t="shared" si="3"/>
        <v>0</v>
      </c>
      <c r="N21" s="188">
        <v>0</v>
      </c>
      <c r="O21" s="188">
        <f t="shared" si="4"/>
        <v>0</v>
      </c>
      <c r="P21" s="188">
        <v>0</v>
      </c>
      <c r="Q21" s="188">
        <f t="shared" si="5"/>
        <v>0</v>
      </c>
      <c r="R21" s="190"/>
      <c r="S21" s="190" t="s">
        <v>242</v>
      </c>
      <c r="T21" s="191" t="s">
        <v>243</v>
      </c>
      <c r="U21" s="156">
        <v>0</v>
      </c>
      <c r="V21" s="156">
        <f t="shared" si="6"/>
        <v>0</v>
      </c>
      <c r="W21" s="156"/>
      <c r="X21" s="156" t="s">
        <v>895</v>
      </c>
      <c r="Y21" s="156" t="s">
        <v>213</v>
      </c>
      <c r="Z21" s="146"/>
      <c r="AA21" s="146"/>
      <c r="AB21" s="146"/>
      <c r="AC21" s="146"/>
      <c r="AD21" s="146"/>
      <c r="AE21" s="146"/>
      <c r="AF21" s="146"/>
      <c r="AG21" s="146" t="s">
        <v>896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85">
        <v>14</v>
      </c>
      <c r="B22" s="186" t="s">
        <v>890</v>
      </c>
      <c r="C22" s="192" t="s">
        <v>891</v>
      </c>
      <c r="D22" s="187" t="s">
        <v>874</v>
      </c>
      <c r="E22" s="188">
        <v>1</v>
      </c>
      <c r="F22" s="189"/>
      <c r="G22" s="190">
        <f t="shared" si="0"/>
        <v>0</v>
      </c>
      <c r="H22" s="189"/>
      <c r="I22" s="190">
        <f t="shared" si="1"/>
        <v>0</v>
      </c>
      <c r="J22" s="189"/>
      <c r="K22" s="190">
        <f t="shared" si="2"/>
        <v>0</v>
      </c>
      <c r="L22" s="190">
        <v>21</v>
      </c>
      <c r="M22" s="190">
        <f t="shared" si="3"/>
        <v>0</v>
      </c>
      <c r="N22" s="188">
        <v>0</v>
      </c>
      <c r="O22" s="188">
        <f t="shared" si="4"/>
        <v>0</v>
      </c>
      <c r="P22" s="188">
        <v>0</v>
      </c>
      <c r="Q22" s="188">
        <f t="shared" si="5"/>
        <v>0</v>
      </c>
      <c r="R22" s="190"/>
      <c r="S22" s="190" t="s">
        <v>242</v>
      </c>
      <c r="T22" s="191" t="s">
        <v>243</v>
      </c>
      <c r="U22" s="156">
        <v>0</v>
      </c>
      <c r="V22" s="156">
        <f t="shared" si="6"/>
        <v>0</v>
      </c>
      <c r="W22" s="156"/>
      <c r="X22" s="156" t="s">
        <v>212</v>
      </c>
      <c r="Y22" s="156" t="s">
        <v>213</v>
      </c>
      <c r="Z22" s="146"/>
      <c r="AA22" s="146"/>
      <c r="AB22" s="146"/>
      <c r="AC22" s="146"/>
      <c r="AD22" s="146"/>
      <c r="AE22" s="146"/>
      <c r="AF22" s="146"/>
      <c r="AG22" s="146" t="s">
        <v>854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x14ac:dyDescent="0.2">
      <c r="A23" s="163" t="s">
        <v>204</v>
      </c>
      <c r="B23" s="164" t="s">
        <v>171</v>
      </c>
      <c r="C23" s="178" t="s">
        <v>172</v>
      </c>
      <c r="D23" s="165"/>
      <c r="E23" s="166"/>
      <c r="F23" s="167"/>
      <c r="G23" s="167">
        <f>SUMIF(AG24:AG26,"&lt;&gt;NOR",G24:G26)</f>
        <v>0</v>
      </c>
      <c r="H23" s="167"/>
      <c r="I23" s="167">
        <f>SUM(I24:I26)</f>
        <v>0</v>
      </c>
      <c r="J23" s="167"/>
      <c r="K23" s="167">
        <f>SUM(K24:K26)</f>
        <v>0</v>
      </c>
      <c r="L23" s="167"/>
      <c r="M23" s="167">
        <f>SUM(M24:M26)</f>
        <v>0</v>
      </c>
      <c r="N23" s="166"/>
      <c r="O23" s="166">
        <f>SUM(O24:O26)</f>
        <v>0</v>
      </c>
      <c r="P23" s="166"/>
      <c r="Q23" s="166">
        <f>SUM(Q24:Q26)</f>
        <v>0</v>
      </c>
      <c r="R23" s="167"/>
      <c r="S23" s="167"/>
      <c r="T23" s="168"/>
      <c r="U23" s="162"/>
      <c r="V23" s="162">
        <f>SUM(V24:V26)</f>
        <v>2.2400000000000002</v>
      </c>
      <c r="W23" s="162"/>
      <c r="X23" s="162"/>
      <c r="Y23" s="162"/>
      <c r="AG23" t="s">
        <v>205</v>
      </c>
    </row>
    <row r="24" spans="1:60" outlineLevel="1" x14ac:dyDescent="0.2">
      <c r="A24" s="185">
        <v>15</v>
      </c>
      <c r="B24" s="186" t="s">
        <v>897</v>
      </c>
      <c r="C24" s="192" t="s">
        <v>898</v>
      </c>
      <c r="D24" s="187" t="s">
        <v>874</v>
      </c>
      <c r="E24" s="188">
        <v>1</v>
      </c>
      <c r="F24" s="189"/>
      <c r="G24" s="190">
        <f>ROUND(E24*F24,2)</f>
        <v>0</v>
      </c>
      <c r="H24" s="189"/>
      <c r="I24" s="190">
        <f>ROUND(E24*H24,2)</f>
        <v>0</v>
      </c>
      <c r="J24" s="189"/>
      <c r="K24" s="190">
        <f>ROUND(E24*J24,2)</f>
        <v>0</v>
      </c>
      <c r="L24" s="190">
        <v>21</v>
      </c>
      <c r="M24" s="190">
        <f>G24*(1+L24/100)</f>
        <v>0</v>
      </c>
      <c r="N24" s="188">
        <v>0</v>
      </c>
      <c r="O24" s="188">
        <f>ROUND(E24*N24,2)</f>
        <v>0</v>
      </c>
      <c r="P24" s="188">
        <v>0</v>
      </c>
      <c r="Q24" s="188">
        <f>ROUND(E24*P24,2)</f>
        <v>0</v>
      </c>
      <c r="R24" s="190"/>
      <c r="S24" s="190" t="s">
        <v>242</v>
      </c>
      <c r="T24" s="191" t="s">
        <v>243</v>
      </c>
      <c r="U24" s="156">
        <v>0</v>
      </c>
      <c r="V24" s="156">
        <f>ROUND(E24*U24,2)</f>
        <v>0</v>
      </c>
      <c r="W24" s="156"/>
      <c r="X24" s="156" t="s">
        <v>493</v>
      </c>
      <c r="Y24" s="156" t="s">
        <v>213</v>
      </c>
      <c r="Z24" s="146"/>
      <c r="AA24" s="146"/>
      <c r="AB24" s="146"/>
      <c r="AC24" s="146"/>
      <c r="AD24" s="146"/>
      <c r="AE24" s="146"/>
      <c r="AF24" s="146"/>
      <c r="AG24" s="146" t="s">
        <v>875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22.5" outlineLevel="1" x14ac:dyDescent="0.2">
      <c r="A25" s="185">
        <v>16</v>
      </c>
      <c r="B25" s="186" t="s">
        <v>899</v>
      </c>
      <c r="C25" s="192" t="s">
        <v>900</v>
      </c>
      <c r="D25" s="187" t="s">
        <v>874</v>
      </c>
      <c r="E25" s="188">
        <v>1</v>
      </c>
      <c r="F25" s="189"/>
      <c r="G25" s="190">
        <f>ROUND(E25*F25,2)</f>
        <v>0</v>
      </c>
      <c r="H25" s="189"/>
      <c r="I25" s="190">
        <f>ROUND(E25*H25,2)</f>
        <v>0</v>
      </c>
      <c r="J25" s="189"/>
      <c r="K25" s="190">
        <f>ROUND(E25*J25,2)</f>
        <v>0</v>
      </c>
      <c r="L25" s="190">
        <v>21</v>
      </c>
      <c r="M25" s="190">
        <f>G25*(1+L25/100)</f>
        <v>0</v>
      </c>
      <c r="N25" s="188">
        <v>0</v>
      </c>
      <c r="O25" s="188">
        <f>ROUND(E25*N25,2)</f>
        <v>0</v>
      </c>
      <c r="P25" s="188">
        <v>0</v>
      </c>
      <c r="Q25" s="188">
        <f>ROUND(E25*P25,2)</f>
        <v>0</v>
      </c>
      <c r="R25" s="190"/>
      <c r="S25" s="190" t="s">
        <v>242</v>
      </c>
      <c r="T25" s="191" t="s">
        <v>243</v>
      </c>
      <c r="U25" s="156">
        <v>0</v>
      </c>
      <c r="V25" s="156">
        <f>ROUND(E25*U25,2)</f>
        <v>0</v>
      </c>
      <c r="W25" s="156"/>
      <c r="X25" s="156" t="s">
        <v>493</v>
      </c>
      <c r="Y25" s="156" t="s">
        <v>213</v>
      </c>
      <c r="Z25" s="146"/>
      <c r="AA25" s="146"/>
      <c r="AB25" s="146"/>
      <c r="AC25" s="146"/>
      <c r="AD25" s="146"/>
      <c r="AE25" s="146"/>
      <c r="AF25" s="146"/>
      <c r="AG25" s="146" t="s">
        <v>875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85">
        <v>17</v>
      </c>
      <c r="B26" s="186" t="s">
        <v>901</v>
      </c>
      <c r="C26" s="192" t="s">
        <v>902</v>
      </c>
      <c r="D26" s="187" t="s">
        <v>874</v>
      </c>
      <c r="E26" s="188">
        <v>2</v>
      </c>
      <c r="F26" s="189"/>
      <c r="G26" s="190">
        <f>ROUND(E26*F26,2)</f>
        <v>0</v>
      </c>
      <c r="H26" s="189"/>
      <c r="I26" s="190">
        <f>ROUND(E26*H26,2)</f>
        <v>0</v>
      </c>
      <c r="J26" s="189"/>
      <c r="K26" s="190">
        <f>ROUND(E26*J26,2)</f>
        <v>0</v>
      </c>
      <c r="L26" s="190">
        <v>21</v>
      </c>
      <c r="M26" s="190">
        <f>G26*(1+L26/100)</f>
        <v>0</v>
      </c>
      <c r="N26" s="188">
        <v>0</v>
      </c>
      <c r="O26" s="188">
        <f>ROUND(E26*N26,2)</f>
        <v>0</v>
      </c>
      <c r="P26" s="188">
        <v>0</v>
      </c>
      <c r="Q26" s="188">
        <f>ROUND(E26*P26,2)</f>
        <v>0</v>
      </c>
      <c r="R26" s="190"/>
      <c r="S26" s="190" t="s">
        <v>210</v>
      </c>
      <c r="T26" s="191" t="s">
        <v>211</v>
      </c>
      <c r="U26" s="156">
        <v>1.1200000000000001</v>
      </c>
      <c r="V26" s="156">
        <f>ROUND(E26*U26,2)</f>
        <v>2.2400000000000002</v>
      </c>
      <c r="W26" s="156"/>
      <c r="X26" s="156" t="s">
        <v>212</v>
      </c>
      <c r="Y26" s="156" t="s">
        <v>213</v>
      </c>
      <c r="Z26" s="146"/>
      <c r="AA26" s="146"/>
      <c r="AB26" s="146"/>
      <c r="AC26" s="146"/>
      <c r="AD26" s="146"/>
      <c r="AE26" s="146"/>
      <c r="AF26" s="146"/>
      <c r="AG26" s="146" t="s">
        <v>854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x14ac:dyDescent="0.2">
      <c r="A27" s="163" t="s">
        <v>204</v>
      </c>
      <c r="B27" s="164" t="s">
        <v>163</v>
      </c>
      <c r="C27" s="178" t="s">
        <v>164</v>
      </c>
      <c r="D27" s="165"/>
      <c r="E27" s="166"/>
      <c r="F27" s="167"/>
      <c r="G27" s="167">
        <f>SUMIF(AG28:AG29,"&lt;&gt;NOR",G28:G29)</f>
        <v>0</v>
      </c>
      <c r="H27" s="167"/>
      <c r="I27" s="167">
        <f>SUM(I28:I29)</f>
        <v>0</v>
      </c>
      <c r="J27" s="167"/>
      <c r="K27" s="167">
        <f>SUM(K28:K29)</f>
        <v>0</v>
      </c>
      <c r="L27" s="167"/>
      <c r="M27" s="167">
        <f>SUM(M28:M29)</f>
        <v>0</v>
      </c>
      <c r="N27" s="166"/>
      <c r="O27" s="166">
        <f>SUM(O28:O29)</f>
        <v>0</v>
      </c>
      <c r="P27" s="166"/>
      <c r="Q27" s="166">
        <f>SUM(Q28:Q29)</f>
        <v>0</v>
      </c>
      <c r="R27" s="167"/>
      <c r="S27" s="167"/>
      <c r="T27" s="168"/>
      <c r="U27" s="162"/>
      <c r="V27" s="162">
        <f>SUM(V28:V29)</f>
        <v>0</v>
      </c>
      <c r="W27" s="162"/>
      <c r="X27" s="162"/>
      <c r="Y27" s="162"/>
      <c r="AG27" t="s">
        <v>205</v>
      </c>
    </row>
    <row r="28" spans="1:60" ht="22.5" outlineLevel="1" x14ac:dyDescent="0.2">
      <c r="A28" s="185">
        <v>18</v>
      </c>
      <c r="B28" s="186" t="s">
        <v>903</v>
      </c>
      <c r="C28" s="192" t="s">
        <v>904</v>
      </c>
      <c r="D28" s="187" t="s">
        <v>874</v>
      </c>
      <c r="E28" s="188">
        <v>1</v>
      </c>
      <c r="F28" s="189"/>
      <c r="G28" s="190">
        <f>ROUND(E28*F28,2)</f>
        <v>0</v>
      </c>
      <c r="H28" s="189"/>
      <c r="I28" s="190">
        <f>ROUND(E28*H28,2)</f>
        <v>0</v>
      </c>
      <c r="J28" s="189"/>
      <c r="K28" s="190">
        <f>ROUND(E28*J28,2)</f>
        <v>0</v>
      </c>
      <c r="L28" s="190">
        <v>21</v>
      </c>
      <c r="M28" s="190">
        <f>G28*(1+L28/100)</f>
        <v>0</v>
      </c>
      <c r="N28" s="188">
        <v>0</v>
      </c>
      <c r="O28" s="188">
        <f>ROUND(E28*N28,2)</f>
        <v>0</v>
      </c>
      <c r="P28" s="188">
        <v>0</v>
      </c>
      <c r="Q28" s="188">
        <f>ROUND(E28*P28,2)</f>
        <v>0</v>
      </c>
      <c r="R28" s="190"/>
      <c r="S28" s="190" t="s">
        <v>242</v>
      </c>
      <c r="T28" s="191" t="s">
        <v>243</v>
      </c>
      <c r="U28" s="156">
        <v>0</v>
      </c>
      <c r="V28" s="156">
        <f>ROUND(E28*U28,2)</f>
        <v>0</v>
      </c>
      <c r="W28" s="156"/>
      <c r="X28" s="156" t="s">
        <v>493</v>
      </c>
      <c r="Y28" s="156" t="s">
        <v>213</v>
      </c>
      <c r="Z28" s="146"/>
      <c r="AA28" s="146"/>
      <c r="AB28" s="146"/>
      <c r="AC28" s="146"/>
      <c r="AD28" s="146"/>
      <c r="AE28" s="146"/>
      <c r="AF28" s="146"/>
      <c r="AG28" s="146" t="s">
        <v>875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85">
        <v>19</v>
      </c>
      <c r="B29" s="186" t="s">
        <v>905</v>
      </c>
      <c r="C29" s="192" t="s">
        <v>906</v>
      </c>
      <c r="D29" s="187" t="s">
        <v>874</v>
      </c>
      <c r="E29" s="188">
        <v>1</v>
      </c>
      <c r="F29" s="189"/>
      <c r="G29" s="190">
        <f>ROUND(E29*F29,2)</f>
        <v>0</v>
      </c>
      <c r="H29" s="189"/>
      <c r="I29" s="190">
        <f>ROUND(E29*H29,2)</f>
        <v>0</v>
      </c>
      <c r="J29" s="189"/>
      <c r="K29" s="190">
        <f>ROUND(E29*J29,2)</f>
        <v>0</v>
      </c>
      <c r="L29" s="190">
        <v>21</v>
      </c>
      <c r="M29" s="190">
        <f>G29*(1+L29/100)</f>
        <v>0</v>
      </c>
      <c r="N29" s="188">
        <v>0</v>
      </c>
      <c r="O29" s="188">
        <f>ROUND(E29*N29,2)</f>
        <v>0</v>
      </c>
      <c r="P29" s="188">
        <v>0</v>
      </c>
      <c r="Q29" s="188">
        <f>ROUND(E29*P29,2)</f>
        <v>0</v>
      </c>
      <c r="R29" s="190"/>
      <c r="S29" s="190" t="s">
        <v>242</v>
      </c>
      <c r="T29" s="191" t="s">
        <v>243</v>
      </c>
      <c r="U29" s="156">
        <v>0</v>
      </c>
      <c r="V29" s="156">
        <f>ROUND(E29*U29,2)</f>
        <v>0</v>
      </c>
      <c r="W29" s="156"/>
      <c r="X29" s="156" t="s">
        <v>212</v>
      </c>
      <c r="Y29" s="156" t="s">
        <v>213</v>
      </c>
      <c r="Z29" s="146"/>
      <c r="AA29" s="146"/>
      <c r="AB29" s="146"/>
      <c r="AC29" s="146"/>
      <c r="AD29" s="146"/>
      <c r="AE29" s="146"/>
      <c r="AF29" s="146"/>
      <c r="AG29" s="146" t="s">
        <v>854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x14ac:dyDescent="0.2">
      <c r="A30" s="163" t="s">
        <v>204</v>
      </c>
      <c r="B30" s="164" t="s">
        <v>165</v>
      </c>
      <c r="C30" s="178" t="s">
        <v>166</v>
      </c>
      <c r="D30" s="165"/>
      <c r="E30" s="166"/>
      <c r="F30" s="167"/>
      <c r="G30" s="167">
        <f>SUMIF(AG31:AG42,"&lt;&gt;NOR",G31:G42)</f>
        <v>0</v>
      </c>
      <c r="H30" s="167"/>
      <c r="I30" s="167">
        <f>SUM(I31:I42)</f>
        <v>0</v>
      </c>
      <c r="J30" s="167"/>
      <c r="K30" s="167">
        <f>SUM(K31:K42)</f>
        <v>0</v>
      </c>
      <c r="L30" s="167"/>
      <c r="M30" s="167">
        <f>SUM(M31:M42)</f>
        <v>0</v>
      </c>
      <c r="N30" s="166"/>
      <c r="O30" s="166">
        <f>SUM(O31:O42)</f>
        <v>0</v>
      </c>
      <c r="P30" s="166"/>
      <c r="Q30" s="166">
        <f>SUM(Q31:Q42)</f>
        <v>0</v>
      </c>
      <c r="R30" s="167"/>
      <c r="S30" s="167"/>
      <c r="T30" s="168"/>
      <c r="U30" s="162"/>
      <c r="V30" s="162">
        <f>SUM(V31:V42)</f>
        <v>38.33</v>
      </c>
      <c r="W30" s="162"/>
      <c r="X30" s="162"/>
      <c r="Y30" s="162"/>
      <c r="AG30" t="s">
        <v>205</v>
      </c>
    </row>
    <row r="31" spans="1:60" outlineLevel="1" x14ac:dyDescent="0.2">
      <c r="A31" s="185">
        <v>20</v>
      </c>
      <c r="B31" s="186" t="s">
        <v>907</v>
      </c>
      <c r="C31" s="192" t="s">
        <v>908</v>
      </c>
      <c r="D31" s="187" t="s">
        <v>252</v>
      </c>
      <c r="E31" s="188">
        <v>140</v>
      </c>
      <c r="F31" s="189"/>
      <c r="G31" s="190">
        <f t="shared" ref="G31:G42" si="7">ROUND(E31*F31,2)</f>
        <v>0</v>
      </c>
      <c r="H31" s="189"/>
      <c r="I31" s="190">
        <f t="shared" ref="I31:I42" si="8">ROUND(E31*H31,2)</f>
        <v>0</v>
      </c>
      <c r="J31" s="189"/>
      <c r="K31" s="190">
        <f t="shared" ref="K31:K42" si="9">ROUND(E31*J31,2)</f>
        <v>0</v>
      </c>
      <c r="L31" s="190">
        <v>21</v>
      </c>
      <c r="M31" s="190">
        <f t="shared" ref="M31:M42" si="10">G31*(1+L31/100)</f>
        <v>0</v>
      </c>
      <c r="N31" s="188">
        <v>0</v>
      </c>
      <c r="O31" s="188">
        <f t="shared" ref="O31:O42" si="11">ROUND(E31*N31,2)</f>
        <v>0</v>
      </c>
      <c r="P31" s="188">
        <v>0</v>
      </c>
      <c r="Q31" s="188">
        <f t="shared" ref="Q31:Q42" si="12">ROUND(E31*P31,2)</f>
        <v>0</v>
      </c>
      <c r="R31" s="190"/>
      <c r="S31" s="190" t="s">
        <v>242</v>
      </c>
      <c r="T31" s="191" t="s">
        <v>243</v>
      </c>
      <c r="U31" s="156">
        <v>0</v>
      </c>
      <c r="V31" s="156">
        <f t="shared" ref="V31:V42" si="13">ROUND(E31*U31,2)</f>
        <v>0</v>
      </c>
      <c r="W31" s="156"/>
      <c r="X31" s="156" t="s">
        <v>493</v>
      </c>
      <c r="Y31" s="156" t="s">
        <v>213</v>
      </c>
      <c r="Z31" s="146"/>
      <c r="AA31" s="146"/>
      <c r="AB31" s="146"/>
      <c r="AC31" s="146"/>
      <c r="AD31" s="146"/>
      <c r="AE31" s="146"/>
      <c r="AF31" s="146"/>
      <c r="AG31" s="146" t="s">
        <v>875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85">
        <v>21</v>
      </c>
      <c r="B32" s="186" t="s">
        <v>909</v>
      </c>
      <c r="C32" s="192" t="s">
        <v>910</v>
      </c>
      <c r="D32" s="187" t="s">
        <v>252</v>
      </c>
      <c r="E32" s="188">
        <v>35</v>
      </c>
      <c r="F32" s="189"/>
      <c r="G32" s="190">
        <f t="shared" si="7"/>
        <v>0</v>
      </c>
      <c r="H32" s="189"/>
      <c r="I32" s="190">
        <f t="shared" si="8"/>
        <v>0</v>
      </c>
      <c r="J32" s="189"/>
      <c r="K32" s="190">
        <f t="shared" si="9"/>
        <v>0</v>
      </c>
      <c r="L32" s="190">
        <v>21</v>
      </c>
      <c r="M32" s="190">
        <f t="shared" si="10"/>
        <v>0</v>
      </c>
      <c r="N32" s="188">
        <v>0</v>
      </c>
      <c r="O32" s="188">
        <f t="shared" si="11"/>
        <v>0</v>
      </c>
      <c r="P32" s="188">
        <v>0</v>
      </c>
      <c r="Q32" s="188">
        <f t="shared" si="12"/>
        <v>0</v>
      </c>
      <c r="R32" s="190"/>
      <c r="S32" s="190" t="s">
        <v>242</v>
      </c>
      <c r="T32" s="191" t="s">
        <v>243</v>
      </c>
      <c r="U32" s="156">
        <v>0</v>
      </c>
      <c r="V32" s="156">
        <f t="shared" si="13"/>
        <v>0</v>
      </c>
      <c r="W32" s="156"/>
      <c r="X32" s="156" t="s">
        <v>493</v>
      </c>
      <c r="Y32" s="156" t="s">
        <v>213</v>
      </c>
      <c r="Z32" s="146"/>
      <c r="AA32" s="146"/>
      <c r="AB32" s="146"/>
      <c r="AC32" s="146"/>
      <c r="AD32" s="146"/>
      <c r="AE32" s="146"/>
      <c r="AF32" s="146"/>
      <c r="AG32" s="146" t="s">
        <v>875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ht="56.25" outlineLevel="1" x14ac:dyDescent="0.2">
      <c r="A33" s="185">
        <v>22</v>
      </c>
      <c r="B33" s="186" t="s">
        <v>911</v>
      </c>
      <c r="C33" s="192" t="s">
        <v>912</v>
      </c>
      <c r="D33" s="187" t="s">
        <v>252</v>
      </c>
      <c r="E33" s="188">
        <v>70</v>
      </c>
      <c r="F33" s="189"/>
      <c r="G33" s="190">
        <f t="shared" si="7"/>
        <v>0</v>
      </c>
      <c r="H33" s="189"/>
      <c r="I33" s="190">
        <f t="shared" si="8"/>
        <v>0</v>
      </c>
      <c r="J33" s="189"/>
      <c r="K33" s="190">
        <f t="shared" si="9"/>
        <v>0</v>
      </c>
      <c r="L33" s="190">
        <v>21</v>
      </c>
      <c r="M33" s="190">
        <f t="shared" si="10"/>
        <v>0</v>
      </c>
      <c r="N33" s="188">
        <v>0</v>
      </c>
      <c r="O33" s="188">
        <f t="shared" si="11"/>
        <v>0</v>
      </c>
      <c r="P33" s="188">
        <v>0</v>
      </c>
      <c r="Q33" s="188">
        <f t="shared" si="12"/>
        <v>0</v>
      </c>
      <c r="R33" s="190" t="s">
        <v>516</v>
      </c>
      <c r="S33" s="190" t="s">
        <v>210</v>
      </c>
      <c r="T33" s="191" t="s">
        <v>211</v>
      </c>
      <c r="U33" s="156">
        <v>0</v>
      </c>
      <c r="V33" s="156">
        <f t="shared" si="13"/>
        <v>0</v>
      </c>
      <c r="W33" s="156"/>
      <c r="X33" s="156" t="s">
        <v>493</v>
      </c>
      <c r="Y33" s="156" t="s">
        <v>213</v>
      </c>
      <c r="Z33" s="146"/>
      <c r="AA33" s="146"/>
      <c r="AB33" s="146"/>
      <c r="AC33" s="146"/>
      <c r="AD33" s="146"/>
      <c r="AE33" s="146"/>
      <c r="AF33" s="146"/>
      <c r="AG33" s="146" t="s">
        <v>875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56.25" outlineLevel="1" x14ac:dyDescent="0.2">
      <c r="A34" s="185">
        <v>23</v>
      </c>
      <c r="B34" s="186" t="s">
        <v>913</v>
      </c>
      <c r="C34" s="192" t="s">
        <v>914</v>
      </c>
      <c r="D34" s="187" t="s">
        <v>252</v>
      </c>
      <c r="E34" s="188">
        <v>30</v>
      </c>
      <c r="F34" s="189"/>
      <c r="G34" s="190">
        <f t="shared" si="7"/>
        <v>0</v>
      </c>
      <c r="H34" s="189"/>
      <c r="I34" s="190">
        <f t="shared" si="8"/>
        <v>0</v>
      </c>
      <c r="J34" s="189"/>
      <c r="K34" s="190">
        <f t="shared" si="9"/>
        <v>0</v>
      </c>
      <c r="L34" s="190">
        <v>21</v>
      </c>
      <c r="M34" s="190">
        <f t="shared" si="10"/>
        <v>0</v>
      </c>
      <c r="N34" s="188">
        <v>0</v>
      </c>
      <c r="O34" s="188">
        <f t="shared" si="11"/>
        <v>0</v>
      </c>
      <c r="P34" s="188">
        <v>0</v>
      </c>
      <c r="Q34" s="188">
        <f t="shared" si="12"/>
        <v>0</v>
      </c>
      <c r="R34" s="190" t="s">
        <v>516</v>
      </c>
      <c r="S34" s="190" t="s">
        <v>210</v>
      </c>
      <c r="T34" s="191" t="s">
        <v>211</v>
      </c>
      <c r="U34" s="156">
        <v>0</v>
      </c>
      <c r="V34" s="156">
        <f t="shared" si="13"/>
        <v>0</v>
      </c>
      <c r="W34" s="156"/>
      <c r="X34" s="156" t="s">
        <v>493</v>
      </c>
      <c r="Y34" s="156" t="s">
        <v>213</v>
      </c>
      <c r="Z34" s="146"/>
      <c r="AA34" s="146"/>
      <c r="AB34" s="146"/>
      <c r="AC34" s="146"/>
      <c r="AD34" s="146"/>
      <c r="AE34" s="146"/>
      <c r="AF34" s="146"/>
      <c r="AG34" s="146" t="s">
        <v>875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ht="56.25" outlineLevel="1" x14ac:dyDescent="0.2">
      <c r="A35" s="185">
        <v>24</v>
      </c>
      <c r="B35" s="186" t="s">
        <v>915</v>
      </c>
      <c r="C35" s="192" t="s">
        <v>916</v>
      </c>
      <c r="D35" s="187" t="s">
        <v>252</v>
      </c>
      <c r="E35" s="188">
        <v>15</v>
      </c>
      <c r="F35" s="189"/>
      <c r="G35" s="190">
        <f t="shared" si="7"/>
        <v>0</v>
      </c>
      <c r="H35" s="189"/>
      <c r="I35" s="190">
        <f t="shared" si="8"/>
        <v>0</v>
      </c>
      <c r="J35" s="189"/>
      <c r="K35" s="190">
        <f t="shared" si="9"/>
        <v>0</v>
      </c>
      <c r="L35" s="190">
        <v>21</v>
      </c>
      <c r="M35" s="190">
        <f t="shared" si="10"/>
        <v>0</v>
      </c>
      <c r="N35" s="188">
        <v>0</v>
      </c>
      <c r="O35" s="188">
        <f t="shared" si="11"/>
        <v>0</v>
      </c>
      <c r="P35" s="188">
        <v>0</v>
      </c>
      <c r="Q35" s="188">
        <f t="shared" si="12"/>
        <v>0</v>
      </c>
      <c r="R35" s="190" t="s">
        <v>516</v>
      </c>
      <c r="S35" s="190" t="s">
        <v>210</v>
      </c>
      <c r="T35" s="191" t="s">
        <v>211</v>
      </c>
      <c r="U35" s="156">
        <v>0</v>
      </c>
      <c r="V35" s="156">
        <f t="shared" si="13"/>
        <v>0</v>
      </c>
      <c r="W35" s="156"/>
      <c r="X35" s="156" t="s">
        <v>493</v>
      </c>
      <c r="Y35" s="156" t="s">
        <v>213</v>
      </c>
      <c r="Z35" s="146"/>
      <c r="AA35" s="146"/>
      <c r="AB35" s="146"/>
      <c r="AC35" s="146"/>
      <c r="AD35" s="146"/>
      <c r="AE35" s="146"/>
      <c r="AF35" s="146"/>
      <c r="AG35" s="146" t="s">
        <v>875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ht="22.5" outlineLevel="1" x14ac:dyDescent="0.2">
      <c r="A36" s="185">
        <v>25</v>
      </c>
      <c r="B36" s="186" t="s">
        <v>917</v>
      </c>
      <c r="C36" s="192" t="s">
        <v>918</v>
      </c>
      <c r="D36" s="187" t="s">
        <v>252</v>
      </c>
      <c r="E36" s="188">
        <v>8</v>
      </c>
      <c r="F36" s="189"/>
      <c r="G36" s="190">
        <f t="shared" si="7"/>
        <v>0</v>
      </c>
      <c r="H36" s="189"/>
      <c r="I36" s="190">
        <f t="shared" si="8"/>
        <v>0</v>
      </c>
      <c r="J36" s="189"/>
      <c r="K36" s="190">
        <f t="shared" si="9"/>
        <v>0</v>
      </c>
      <c r="L36" s="190">
        <v>21</v>
      </c>
      <c r="M36" s="190">
        <f t="shared" si="10"/>
        <v>0</v>
      </c>
      <c r="N36" s="188">
        <v>0</v>
      </c>
      <c r="O36" s="188">
        <f t="shared" si="11"/>
        <v>0</v>
      </c>
      <c r="P36" s="188">
        <v>0</v>
      </c>
      <c r="Q36" s="188">
        <f t="shared" si="12"/>
        <v>0</v>
      </c>
      <c r="R36" s="190" t="s">
        <v>154</v>
      </c>
      <c r="S36" s="190" t="s">
        <v>210</v>
      </c>
      <c r="T36" s="191" t="s">
        <v>211</v>
      </c>
      <c r="U36" s="156">
        <v>0.35</v>
      </c>
      <c r="V36" s="156">
        <f t="shared" si="13"/>
        <v>2.8</v>
      </c>
      <c r="W36" s="156"/>
      <c r="X36" s="156" t="s">
        <v>212</v>
      </c>
      <c r="Y36" s="156" t="s">
        <v>213</v>
      </c>
      <c r="Z36" s="146"/>
      <c r="AA36" s="146"/>
      <c r="AB36" s="146"/>
      <c r="AC36" s="146"/>
      <c r="AD36" s="146"/>
      <c r="AE36" s="146"/>
      <c r="AF36" s="146"/>
      <c r="AG36" s="146" t="s">
        <v>854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85">
        <v>26</v>
      </c>
      <c r="B37" s="186" t="s">
        <v>919</v>
      </c>
      <c r="C37" s="192" t="s">
        <v>920</v>
      </c>
      <c r="D37" s="187" t="s">
        <v>252</v>
      </c>
      <c r="E37" s="188">
        <v>10</v>
      </c>
      <c r="F37" s="189"/>
      <c r="G37" s="190">
        <f t="shared" si="7"/>
        <v>0</v>
      </c>
      <c r="H37" s="189"/>
      <c r="I37" s="190">
        <f t="shared" si="8"/>
        <v>0</v>
      </c>
      <c r="J37" s="189"/>
      <c r="K37" s="190">
        <f t="shared" si="9"/>
        <v>0</v>
      </c>
      <c r="L37" s="190">
        <v>21</v>
      </c>
      <c r="M37" s="190">
        <f t="shared" si="10"/>
        <v>0</v>
      </c>
      <c r="N37" s="188">
        <v>0</v>
      </c>
      <c r="O37" s="188">
        <f t="shared" si="11"/>
        <v>0</v>
      </c>
      <c r="P37" s="188">
        <v>0</v>
      </c>
      <c r="Q37" s="188">
        <f t="shared" si="12"/>
        <v>0</v>
      </c>
      <c r="R37" s="190"/>
      <c r="S37" s="190" t="s">
        <v>210</v>
      </c>
      <c r="T37" s="191" t="s">
        <v>211</v>
      </c>
      <c r="U37" s="156">
        <v>9.5670000000000005E-2</v>
      </c>
      <c r="V37" s="156">
        <f t="shared" si="13"/>
        <v>0.96</v>
      </c>
      <c r="W37" s="156"/>
      <c r="X37" s="156" t="s">
        <v>212</v>
      </c>
      <c r="Y37" s="156" t="s">
        <v>213</v>
      </c>
      <c r="Z37" s="146"/>
      <c r="AA37" s="146"/>
      <c r="AB37" s="146"/>
      <c r="AC37" s="146"/>
      <c r="AD37" s="146"/>
      <c r="AE37" s="146"/>
      <c r="AF37" s="146"/>
      <c r="AG37" s="146" t="s">
        <v>854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85">
        <v>27</v>
      </c>
      <c r="B38" s="186" t="s">
        <v>921</v>
      </c>
      <c r="C38" s="192" t="s">
        <v>922</v>
      </c>
      <c r="D38" s="187" t="s">
        <v>252</v>
      </c>
      <c r="E38" s="188">
        <v>20</v>
      </c>
      <c r="F38" s="189"/>
      <c r="G38" s="190">
        <f t="shared" si="7"/>
        <v>0</v>
      </c>
      <c r="H38" s="189"/>
      <c r="I38" s="190">
        <f t="shared" si="8"/>
        <v>0</v>
      </c>
      <c r="J38" s="189"/>
      <c r="K38" s="190">
        <f t="shared" si="9"/>
        <v>0</v>
      </c>
      <c r="L38" s="190">
        <v>21</v>
      </c>
      <c r="M38" s="190">
        <f t="shared" si="10"/>
        <v>0</v>
      </c>
      <c r="N38" s="188">
        <v>0</v>
      </c>
      <c r="O38" s="188">
        <f t="shared" si="11"/>
        <v>0</v>
      </c>
      <c r="P38" s="188">
        <v>0</v>
      </c>
      <c r="Q38" s="188">
        <f t="shared" si="12"/>
        <v>0</v>
      </c>
      <c r="R38" s="190"/>
      <c r="S38" s="190" t="s">
        <v>242</v>
      </c>
      <c r="T38" s="191" t="s">
        <v>243</v>
      </c>
      <c r="U38" s="156">
        <v>0</v>
      </c>
      <c r="V38" s="156">
        <f t="shared" si="13"/>
        <v>0</v>
      </c>
      <c r="W38" s="156"/>
      <c r="X38" s="156" t="s">
        <v>212</v>
      </c>
      <c r="Y38" s="156" t="s">
        <v>213</v>
      </c>
      <c r="Z38" s="146"/>
      <c r="AA38" s="146"/>
      <c r="AB38" s="146"/>
      <c r="AC38" s="146"/>
      <c r="AD38" s="146"/>
      <c r="AE38" s="146"/>
      <c r="AF38" s="146"/>
      <c r="AG38" s="146" t="s">
        <v>854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85">
        <v>28</v>
      </c>
      <c r="B39" s="186" t="s">
        <v>923</v>
      </c>
      <c r="C39" s="192" t="s">
        <v>924</v>
      </c>
      <c r="D39" s="187" t="s">
        <v>252</v>
      </c>
      <c r="E39" s="188">
        <v>155</v>
      </c>
      <c r="F39" s="189"/>
      <c r="G39" s="190">
        <f t="shared" si="7"/>
        <v>0</v>
      </c>
      <c r="H39" s="189"/>
      <c r="I39" s="190">
        <f t="shared" si="8"/>
        <v>0</v>
      </c>
      <c r="J39" s="189"/>
      <c r="K39" s="190">
        <f t="shared" si="9"/>
        <v>0</v>
      </c>
      <c r="L39" s="190">
        <v>21</v>
      </c>
      <c r="M39" s="190">
        <f t="shared" si="10"/>
        <v>0</v>
      </c>
      <c r="N39" s="188">
        <v>0</v>
      </c>
      <c r="O39" s="188">
        <f t="shared" si="11"/>
        <v>0</v>
      </c>
      <c r="P39" s="188">
        <v>0</v>
      </c>
      <c r="Q39" s="188">
        <f t="shared" si="12"/>
        <v>0</v>
      </c>
      <c r="R39" s="190"/>
      <c r="S39" s="190" t="s">
        <v>210</v>
      </c>
      <c r="T39" s="191" t="s">
        <v>211</v>
      </c>
      <c r="U39" s="156">
        <v>0.11233</v>
      </c>
      <c r="V39" s="156">
        <f t="shared" si="13"/>
        <v>17.41</v>
      </c>
      <c r="W39" s="156"/>
      <c r="X39" s="156" t="s">
        <v>212</v>
      </c>
      <c r="Y39" s="156" t="s">
        <v>213</v>
      </c>
      <c r="Z39" s="146"/>
      <c r="AA39" s="146"/>
      <c r="AB39" s="146"/>
      <c r="AC39" s="146"/>
      <c r="AD39" s="146"/>
      <c r="AE39" s="146"/>
      <c r="AF39" s="146"/>
      <c r="AG39" s="146" t="s">
        <v>854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85">
        <v>29</v>
      </c>
      <c r="B40" s="186" t="s">
        <v>925</v>
      </c>
      <c r="C40" s="192" t="s">
        <v>926</v>
      </c>
      <c r="D40" s="187" t="s">
        <v>252</v>
      </c>
      <c r="E40" s="188">
        <v>100</v>
      </c>
      <c r="F40" s="189"/>
      <c r="G40" s="190">
        <f t="shared" si="7"/>
        <v>0</v>
      </c>
      <c r="H40" s="189"/>
      <c r="I40" s="190">
        <f t="shared" si="8"/>
        <v>0</v>
      </c>
      <c r="J40" s="189"/>
      <c r="K40" s="190">
        <f t="shared" si="9"/>
        <v>0</v>
      </c>
      <c r="L40" s="190">
        <v>21</v>
      </c>
      <c r="M40" s="190">
        <f t="shared" si="10"/>
        <v>0</v>
      </c>
      <c r="N40" s="188">
        <v>0</v>
      </c>
      <c r="O40" s="188">
        <f t="shared" si="11"/>
        <v>0</v>
      </c>
      <c r="P40" s="188">
        <v>0</v>
      </c>
      <c r="Q40" s="188">
        <f t="shared" si="12"/>
        <v>0</v>
      </c>
      <c r="R40" s="190"/>
      <c r="S40" s="190" t="s">
        <v>210</v>
      </c>
      <c r="T40" s="191" t="s">
        <v>211</v>
      </c>
      <c r="U40" s="156">
        <v>0.14632999999999999</v>
      </c>
      <c r="V40" s="156">
        <f t="shared" si="13"/>
        <v>14.63</v>
      </c>
      <c r="W40" s="156"/>
      <c r="X40" s="156" t="s">
        <v>212</v>
      </c>
      <c r="Y40" s="156" t="s">
        <v>213</v>
      </c>
      <c r="Z40" s="146"/>
      <c r="AA40" s="146"/>
      <c r="AB40" s="146"/>
      <c r="AC40" s="146"/>
      <c r="AD40" s="146"/>
      <c r="AE40" s="146"/>
      <c r="AF40" s="146"/>
      <c r="AG40" s="146" t="s">
        <v>854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85">
        <v>30</v>
      </c>
      <c r="B41" s="186" t="s">
        <v>927</v>
      </c>
      <c r="C41" s="192" t="s">
        <v>928</v>
      </c>
      <c r="D41" s="187" t="s">
        <v>252</v>
      </c>
      <c r="E41" s="188">
        <v>35</v>
      </c>
      <c r="F41" s="189"/>
      <c r="G41" s="190">
        <f t="shared" si="7"/>
        <v>0</v>
      </c>
      <c r="H41" s="189"/>
      <c r="I41" s="190">
        <f t="shared" si="8"/>
        <v>0</v>
      </c>
      <c r="J41" s="189"/>
      <c r="K41" s="190">
        <f t="shared" si="9"/>
        <v>0</v>
      </c>
      <c r="L41" s="190">
        <v>21</v>
      </c>
      <c r="M41" s="190">
        <f t="shared" si="10"/>
        <v>0</v>
      </c>
      <c r="N41" s="188">
        <v>0</v>
      </c>
      <c r="O41" s="188">
        <f t="shared" si="11"/>
        <v>0</v>
      </c>
      <c r="P41" s="188">
        <v>0</v>
      </c>
      <c r="Q41" s="188">
        <f t="shared" si="12"/>
        <v>0</v>
      </c>
      <c r="R41" s="190" t="s">
        <v>929</v>
      </c>
      <c r="S41" s="190" t="s">
        <v>210</v>
      </c>
      <c r="T41" s="191" t="s">
        <v>211</v>
      </c>
      <c r="U41" s="156">
        <v>4.6330000000000003E-2</v>
      </c>
      <c r="V41" s="156">
        <f t="shared" si="13"/>
        <v>1.62</v>
      </c>
      <c r="W41" s="156"/>
      <c r="X41" s="156" t="s">
        <v>212</v>
      </c>
      <c r="Y41" s="156" t="s">
        <v>213</v>
      </c>
      <c r="Z41" s="146"/>
      <c r="AA41" s="146"/>
      <c r="AB41" s="146"/>
      <c r="AC41" s="146"/>
      <c r="AD41" s="146"/>
      <c r="AE41" s="146"/>
      <c r="AF41" s="146"/>
      <c r="AG41" s="146" t="s">
        <v>854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ht="22.5" outlineLevel="1" x14ac:dyDescent="0.2">
      <c r="A42" s="185">
        <v>31</v>
      </c>
      <c r="B42" s="186" t="s">
        <v>930</v>
      </c>
      <c r="C42" s="192" t="s">
        <v>931</v>
      </c>
      <c r="D42" s="187" t="s">
        <v>874</v>
      </c>
      <c r="E42" s="188">
        <v>18</v>
      </c>
      <c r="F42" s="189"/>
      <c r="G42" s="190">
        <f t="shared" si="7"/>
        <v>0</v>
      </c>
      <c r="H42" s="189"/>
      <c r="I42" s="190">
        <f t="shared" si="8"/>
        <v>0</v>
      </c>
      <c r="J42" s="189"/>
      <c r="K42" s="190">
        <f t="shared" si="9"/>
        <v>0</v>
      </c>
      <c r="L42" s="190">
        <v>21</v>
      </c>
      <c r="M42" s="190">
        <f t="shared" si="10"/>
        <v>0</v>
      </c>
      <c r="N42" s="188">
        <v>0</v>
      </c>
      <c r="O42" s="188">
        <f t="shared" si="11"/>
        <v>0</v>
      </c>
      <c r="P42" s="188">
        <v>0</v>
      </c>
      <c r="Q42" s="188">
        <f t="shared" si="12"/>
        <v>0</v>
      </c>
      <c r="R42" s="190" t="s">
        <v>929</v>
      </c>
      <c r="S42" s="190" t="s">
        <v>210</v>
      </c>
      <c r="T42" s="191" t="s">
        <v>211</v>
      </c>
      <c r="U42" s="156">
        <v>5.0500000000000003E-2</v>
      </c>
      <c r="V42" s="156">
        <f t="shared" si="13"/>
        <v>0.91</v>
      </c>
      <c r="W42" s="156"/>
      <c r="X42" s="156" t="s">
        <v>212</v>
      </c>
      <c r="Y42" s="156" t="s">
        <v>213</v>
      </c>
      <c r="Z42" s="146"/>
      <c r="AA42" s="146"/>
      <c r="AB42" s="146"/>
      <c r="AC42" s="146"/>
      <c r="AD42" s="146"/>
      <c r="AE42" s="146"/>
      <c r="AF42" s="146"/>
      <c r="AG42" s="146" t="s">
        <v>854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x14ac:dyDescent="0.2">
      <c r="A43" s="163" t="s">
        <v>204</v>
      </c>
      <c r="B43" s="164" t="s">
        <v>169</v>
      </c>
      <c r="C43" s="178" t="s">
        <v>170</v>
      </c>
      <c r="D43" s="165"/>
      <c r="E43" s="166"/>
      <c r="F43" s="167"/>
      <c r="G43" s="167">
        <f>SUMIF(AG44:AG47,"&lt;&gt;NOR",G44:G47)</f>
        <v>0</v>
      </c>
      <c r="H43" s="167"/>
      <c r="I43" s="167">
        <f>SUM(I44:I47)</f>
        <v>0</v>
      </c>
      <c r="J43" s="167"/>
      <c r="K43" s="167">
        <f>SUM(K44:K47)</f>
        <v>0</v>
      </c>
      <c r="L43" s="167"/>
      <c r="M43" s="167">
        <f>SUM(M44:M47)</f>
        <v>0</v>
      </c>
      <c r="N43" s="166"/>
      <c r="O43" s="166">
        <f>SUM(O44:O47)</f>
        <v>0</v>
      </c>
      <c r="P43" s="166"/>
      <c r="Q43" s="166">
        <f>SUM(Q44:Q47)</f>
        <v>0</v>
      </c>
      <c r="R43" s="167"/>
      <c r="S43" s="167"/>
      <c r="T43" s="168"/>
      <c r="U43" s="162"/>
      <c r="V43" s="162">
        <f>SUM(V44:V47)</f>
        <v>62.58</v>
      </c>
      <c r="W43" s="162"/>
      <c r="X43" s="162"/>
      <c r="Y43" s="162"/>
      <c r="AG43" t="s">
        <v>205</v>
      </c>
    </row>
    <row r="44" spans="1:60" outlineLevel="1" x14ac:dyDescent="0.2">
      <c r="A44" s="185">
        <v>32</v>
      </c>
      <c r="B44" s="186" t="s">
        <v>932</v>
      </c>
      <c r="C44" s="192" t="s">
        <v>933</v>
      </c>
      <c r="D44" s="187" t="s">
        <v>934</v>
      </c>
      <c r="E44" s="188">
        <v>14</v>
      </c>
      <c r="F44" s="189"/>
      <c r="G44" s="190">
        <f>ROUND(E44*F44,2)</f>
        <v>0</v>
      </c>
      <c r="H44" s="189"/>
      <c r="I44" s="190">
        <f>ROUND(E44*H44,2)</f>
        <v>0</v>
      </c>
      <c r="J44" s="189"/>
      <c r="K44" s="190">
        <f>ROUND(E44*J44,2)</f>
        <v>0</v>
      </c>
      <c r="L44" s="190">
        <v>21</v>
      </c>
      <c r="M44" s="190">
        <f>G44*(1+L44/100)</f>
        <v>0</v>
      </c>
      <c r="N44" s="188">
        <v>0</v>
      </c>
      <c r="O44" s="188">
        <f>ROUND(E44*N44,2)</f>
        <v>0</v>
      </c>
      <c r="P44" s="188">
        <v>0</v>
      </c>
      <c r="Q44" s="188">
        <f>ROUND(E44*P44,2)</f>
        <v>0</v>
      </c>
      <c r="R44" s="190"/>
      <c r="S44" s="190" t="s">
        <v>210</v>
      </c>
      <c r="T44" s="191" t="s">
        <v>211</v>
      </c>
      <c r="U44" s="156">
        <v>1.23</v>
      </c>
      <c r="V44" s="156">
        <f>ROUND(E44*U44,2)</f>
        <v>17.22</v>
      </c>
      <c r="W44" s="156"/>
      <c r="X44" s="156" t="s">
        <v>212</v>
      </c>
      <c r="Y44" s="156" t="s">
        <v>213</v>
      </c>
      <c r="Z44" s="146"/>
      <c r="AA44" s="146"/>
      <c r="AB44" s="146"/>
      <c r="AC44" s="146"/>
      <c r="AD44" s="146"/>
      <c r="AE44" s="146"/>
      <c r="AF44" s="146"/>
      <c r="AG44" s="146" t="s">
        <v>854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85">
        <v>33</v>
      </c>
      <c r="B45" s="186" t="s">
        <v>935</v>
      </c>
      <c r="C45" s="192" t="s">
        <v>936</v>
      </c>
      <c r="D45" s="187" t="s">
        <v>934</v>
      </c>
      <c r="E45" s="188">
        <v>14</v>
      </c>
      <c r="F45" s="189"/>
      <c r="G45" s="190">
        <f>ROUND(E45*F45,2)</f>
        <v>0</v>
      </c>
      <c r="H45" s="189"/>
      <c r="I45" s="190">
        <f>ROUND(E45*H45,2)</f>
        <v>0</v>
      </c>
      <c r="J45" s="189"/>
      <c r="K45" s="190">
        <f>ROUND(E45*J45,2)</f>
        <v>0</v>
      </c>
      <c r="L45" s="190">
        <v>21</v>
      </c>
      <c r="M45" s="190">
        <f>G45*(1+L45/100)</f>
        <v>0</v>
      </c>
      <c r="N45" s="188">
        <v>0</v>
      </c>
      <c r="O45" s="188">
        <f>ROUND(E45*N45,2)</f>
        <v>0</v>
      </c>
      <c r="P45" s="188">
        <v>0</v>
      </c>
      <c r="Q45" s="188">
        <f>ROUND(E45*P45,2)</f>
        <v>0</v>
      </c>
      <c r="R45" s="190"/>
      <c r="S45" s="190" t="s">
        <v>242</v>
      </c>
      <c r="T45" s="191" t="s">
        <v>243</v>
      </c>
      <c r="U45" s="156">
        <v>0</v>
      </c>
      <c r="V45" s="156">
        <f>ROUND(E45*U45,2)</f>
        <v>0</v>
      </c>
      <c r="W45" s="156"/>
      <c r="X45" s="156" t="s">
        <v>212</v>
      </c>
      <c r="Y45" s="156" t="s">
        <v>213</v>
      </c>
      <c r="Z45" s="146"/>
      <c r="AA45" s="146"/>
      <c r="AB45" s="146"/>
      <c r="AC45" s="146"/>
      <c r="AD45" s="146"/>
      <c r="AE45" s="146"/>
      <c r="AF45" s="146"/>
      <c r="AG45" s="146" t="s">
        <v>854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85">
        <v>34</v>
      </c>
      <c r="B46" s="186" t="s">
        <v>937</v>
      </c>
      <c r="C46" s="192" t="s">
        <v>938</v>
      </c>
      <c r="D46" s="187" t="s">
        <v>934</v>
      </c>
      <c r="E46" s="188">
        <v>14</v>
      </c>
      <c r="F46" s="189"/>
      <c r="G46" s="190">
        <f>ROUND(E46*F46,2)</f>
        <v>0</v>
      </c>
      <c r="H46" s="189"/>
      <c r="I46" s="190">
        <f>ROUND(E46*H46,2)</f>
        <v>0</v>
      </c>
      <c r="J46" s="189"/>
      <c r="K46" s="190">
        <f>ROUND(E46*J46,2)</f>
        <v>0</v>
      </c>
      <c r="L46" s="190">
        <v>21</v>
      </c>
      <c r="M46" s="190">
        <f>G46*(1+L46/100)</f>
        <v>0</v>
      </c>
      <c r="N46" s="188">
        <v>0</v>
      </c>
      <c r="O46" s="188">
        <f>ROUND(E46*N46,2)</f>
        <v>0</v>
      </c>
      <c r="P46" s="188">
        <v>0</v>
      </c>
      <c r="Q46" s="188">
        <f>ROUND(E46*P46,2)</f>
        <v>0</v>
      </c>
      <c r="R46" s="190"/>
      <c r="S46" s="190" t="s">
        <v>210</v>
      </c>
      <c r="T46" s="191" t="s">
        <v>211</v>
      </c>
      <c r="U46" s="156">
        <v>1.39</v>
      </c>
      <c r="V46" s="156">
        <f>ROUND(E46*U46,2)</f>
        <v>19.46</v>
      </c>
      <c r="W46" s="156"/>
      <c r="X46" s="156" t="s">
        <v>212</v>
      </c>
      <c r="Y46" s="156" t="s">
        <v>213</v>
      </c>
      <c r="Z46" s="146"/>
      <c r="AA46" s="146"/>
      <c r="AB46" s="146"/>
      <c r="AC46" s="146"/>
      <c r="AD46" s="146"/>
      <c r="AE46" s="146"/>
      <c r="AF46" s="146"/>
      <c r="AG46" s="146" t="s">
        <v>854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85">
        <v>35</v>
      </c>
      <c r="B47" s="186" t="s">
        <v>939</v>
      </c>
      <c r="C47" s="192" t="s">
        <v>940</v>
      </c>
      <c r="D47" s="187" t="s">
        <v>934</v>
      </c>
      <c r="E47" s="188">
        <v>14</v>
      </c>
      <c r="F47" s="189"/>
      <c r="G47" s="190">
        <f>ROUND(E47*F47,2)</f>
        <v>0</v>
      </c>
      <c r="H47" s="189"/>
      <c r="I47" s="190">
        <f>ROUND(E47*H47,2)</f>
        <v>0</v>
      </c>
      <c r="J47" s="189"/>
      <c r="K47" s="190">
        <f>ROUND(E47*J47,2)</f>
        <v>0</v>
      </c>
      <c r="L47" s="190">
        <v>21</v>
      </c>
      <c r="M47" s="190">
        <f>G47*(1+L47/100)</f>
        <v>0</v>
      </c>
      <c r="N47" s="188">
        <v>0</v>
      </c>
      <c r="O47" s="188">
        <f>ROUND(E47*N47,2)</f>
        <v>0</v>
      </c>
      <c r="P47" s="188">
        <v>0</v>
      </c>
      <c r="Q47" s="188">
        <f>ROUND(E47*P47,2)</f>
        <v>0</v>
      </c>
      <c r="R47" s="190"/>
      <c r="S47" s="190" t="s">
        <v>210</v>
      </c>
      <c r="T47" s="191" t="s">
        <v>211</v>
      </c>
      <c r="U47" s="156">
        <v>1.85</v>
      </c>
      <c r="V47" s="156">
        <f>ROUND(E47*U47,2)</f>
        <v>25.9</v>
      </c>
      <c r="W47" s="156"/>
      <c r="X47" s="156" t="s">
        <v>212</v>
      </c>
      <c r="Y47" s="156" t="s">
        <v>213</v>
      </c>
      <c r="Z47" s="146"/>
      <c r="AA47" s="146"/>
      <c r="AB47" s="146"/>
      <c r="AC47" s="146"/>
      <c r="AD47" s="146"/>
      <c r="AE47" s="146"/>
      <c r="AF47" s="146"/>
      <c r="AG47" s="146" t="s">
        <v>854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x14ac:dyDescent="0.2">
      <c r="A48" s="163" t="s">
        <v>204</v>
      </c>
      <c r="B48" s="164" t="s">
        <v>167</v>
      </c>
      <c r="C48" s="178" t="s">
        <v>168</v>
      </c>
      <c r="D48" s="165"/>
      <c r="E48" s="166"/>
      <c r="F48" s="167"/>
      <c r="G48" s="167">
        <f>SUMIF(AG49:AG67,"&lt;&gt;NOR",G49:G67)</f>
        <v>0</v>
      </c>
      <c r="H48" s="167"/>
      <c r="I48" s="167">
        <f>SUM(I49:I67)</f>
        <v>0</v>
      </c>
      <c r="J48" s="167"/>
      <c r="K48" s="167">
        <f>SUM(K49:K67)</f>
        <v>0</v>
      </c>
      <c r="L48" s="167"/>
      <c r="M48" s="167">
        <f>SUM(M49:M67)</f>
        <v>0</v>
      </c>
      <c r="N48" s="166"/>
      <c r="O48" s="166">
        <f>SUM(O49:O67)</f>
        <v>0</v>
      </c>
      <c r="P48" s="166"/>
      <c r="Q48" s="166">
        <f>SUM(Q49:Q67)</f>
        <v>0</v>
      </c>
      <c r="R48" s="167"/>
      <c r="S48" s="167"/>
      <c r="T48" s="168"/>
      <c r="U48" s="162"/>
      <c r="V48" s="162">
        <f>SUM(V49:V67)</f>
        <v>12.96</v>
      </c>
      <c r="W48" s="162"/>
      <c r="X48" s="162"/>
      <c r="Y48" s="162"/>
      <c r="AG48" t="s">
        <v>205</v>
      </c>
    </row>
    <row r="49" spans="1:60" outlineLevel="1" x14ac:dyDescent="0.2">
      <c r="A49" s="185">
        <v>36</v>
      </c>
      <c r="B49" s="186" t="s">
        <v>941</v>
      </c>
      <c r="C49" s="192" t="s">
        <v>942</v>
      </c>
      <c r="D49" s="187" t="s">
        <v>874</v>
      </c>
      <c r="E49" s="188">
        <v>1</v>
      </c>
      <c r="F49" s="189"/>
      <c r="G49" s="190">
        <f>ROUND(E49*F49,2)</f>
        <v>0</v>
      </c>
      <c r="H49" s="189"/>
      <c r="I49" s="190">
        <f>ROUND(E49*H49,2)</f>
        <v>0</v>
      </c>
      <c r="J49" s="189"/>
      <c r="K49" s="190">
        <f>ROUND(E49*J49,2)</f>
        <v>0</v>
      </c>
      <c r="L49" s="190">
        <v>21</v>
      </c>
      <c r="M49" s="190">
        <f>G49*(1+L49/100)</f>
        <v>0</v>
      </c>
      <c r="N49" s="188">
        <v>0</v>
      </c>
      <c r="O49" s="188">
        <f>ROUND(E49*N49,2)</f>
        <v>0</v>
      </c>
      <c r="P49" s="188">
        <v>0</v>
      </c>
      <c r="Q49" s="188">
        <f>ROUND(E49*P49,2)</f>
        <v>0</v>
      </c>
      <c r="R49" s="190"/>
      <c r="S49" s="190" t="s">
        <v>242</v>
      </c>
      <c r="T49" s="191" t="s">
        <v>243</v>
      </c>
      <c r="U49" s="156">
        <v>0</v>
      </c>
      <c r="V49" s="156">
        <f>ROUND(E49*U49,2)</f>
        <v>0</v>
      </c>
      <c r="W49" s="156"/>
      <c r="X49" s="156" t="s">
        <v>212</v>
      </c>
      <c r="Y49" s="156" t="s">
        <v>213</v>
      </c>
      <c r="Z49" s="146"/>
      <c r="AA49" s="146"/>
      <c r="AB49" s="146"/>
      <c r="AC49" s="146"/>
      <c r="AD49" s="146"/>
      <c r="AE49" s="146"/>
      <c r="AF49" s="146"/>
      <c r="AG49" s="146" t="s">
        <v>854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85">
        <v>37</v>
      </c>
      <c r="B50" s="186" t="s">
        <v>943</v>
      </c>
      <c r="C50" s="192" t="s">
        <v>944</v>
      </c>
      <c r="D50" s="187" t="s">
        <v>874</v>
      </c>
      <c r="E50" s="188">
        <v>2</v>
      </c>
      <c r="F50" s="189"/>
      <c r="G50" s="190">
        <f>ROUND(E50*F50,2)</f>
        <v>0</v>
      </c>
      <c r="H50" s="189"/>
      <c r="I50" s="190">
        <f>ROUND(E50*H50,2)</f>
        <v>0</v>
      </c>
      <c r="J50" s="189"/>
      <c r="K50" s="190">
        <f>ROUND(E50*J50,2)</f>
        <v>0</v>
      </c>
      <c r="L50" s="190">
        <v>21</v>
      </c>
      <c r="M50" s="190">
        <f>G50*(1+L50/100)</f>
        <v>0</v>
      </c>
      <c r="N50" s="188">
        <v>0</v>
      </c>
      <c r="O50" s="188">
        <f>ROUND(E50*N50,2)</f>
        <v>0</v>
      </c>
      <c r="P50" s="188">
        <v>0</v>
      </c>
      <c r="Q50" s="188">
        <f>ROUND(E50*P50,2)</f>
        <v>0</v>
      </c>
      <c r="R50" s="190"/>
      <c r="S50" s="190" t="s">
        <v>242</v>
      </c>
      <c r="T50" s="191" t="s">
        <v>243</v>
      </c>
      <c r="U50" s="156">
        <v>0</v>
      </c>
      <c r="V50" s="156">
        <f>ROUND(E50*U50,2)</f>
        <v>0</v>
      </c>
      <c r="W50" s="156"/>
      <c r="X50" s="156" t="s">
        <v>493</v>
      </c>
      <c r="Y50" s="156" t="s">
        <v>213</v>
      </c>
      <c r="Z50" s="146"/>
      <c r="AA50" s="146"/>
      <c r="AB50" s="146"/>
      <c r="AC50" s="146"/>
      <c r="AD50" s="146"/>
      <c r="AE50" s="146"/>
      <c r="AF50" s="146"/>
      <c r="AG50" s="146" t="s">
        <v>875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ht="22.5" outlineLevel="1" x14ac:dyDescent="0.2">
      <c r="A51" s="170">
        <v>38</v>
      </c>
      <c r="B51" s="171" t="s">
        <v>945</v>
      </c>
      <c r="C51" s="179" t="s">
        <v>946</v>
      </c>
      <c r="D51" s="172" t="s">
        <v>874</v>
      </c>
      <c r="E51" s="173">
        <v>2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3">
        <v>0</v>
      </c>
      <c r="O51" s="173">
        <f>ROUND(E51*N51,2)</f>
        <v>0</v>
      </c>
      <c r="P51" s="173">
        <v>0</v>
      </c>
      <c r="Q51" s="173">
        <f>ROUND(E51*P51,2)</f>
        <v>0</v>
      </c>
      <c r="R51" s="175" t="s">
        <v>929</v>
      </c>
      <c r="S51" s="175" t="s">
        <v>210</v>
      </c>
      <c r="T51" s="176" t="s">
        <v>211</v>
      </c>
      <c r="U51" s="156">
        <v>0.66</v>
      </c>
      <c r="V51" s="156">
        <f>ROUND(E51*U51,2)</f>
        <v>1.32</v>
      </c>
      <c r="W51" s="156"/>
      <c r="X51" s="156" t="s">
        <v>212</v>
      </c>
      <c r="Y51" s="156" t="s">
        <v>213</v>
      </c>
      <c r="Z51" s="146"/>
      <c r="AA51" s="146"/>
      <c r="AB51" s="146"/>
      <c r="AC51" s="146"/>
      <c r="AD51" s="146"/>
      <c r="AE51" s="146"/>
      <c r="AF51" s="146"/>
      <c r="AG51" s="146" t="s">
        <v>854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2" x14ac:dyDescent="0.2">
      <c r="A52" s="153"/>
      <c r="B52" s="154"/>
      <c r="C52" s="249" t="s">
        <v>947</v>
      </c>
      <c r="D52" s="250"/>
      <c r="E52" s="250"/>
      <c r="F52" s="250"/>
      <c r="G52" s="250"/>
      <c r="H52" s="156"/>
      <c r="I52" s="156"/>
      <c r="J52" s="156"/>
      <c r="K52" s="156"/>
      <c r="L52" s="156"/>
      <c r="M52" s="156"/>
      <c r="N52" s="155"/>
      <c r="O52" s="155"/>
      <c r="P52" s="155"/>
      <c r="Q52" s="155"/>
      <c r="R52" s="156"/>
      <c r="S52" s="156"/>
      <c r="T52" s="156"/>
      <c r="U52" s="156"/>
      <c r="V52" s="156"/>
      <c r="W52" s="156"/>
      <c r="X52" s="156"/>
      <c r="Y52" s="156"/>
      <c r="Z52" s="146"/>
      <c r="AA52" s="146"/>
      <c r="AB52" s="146"/>
      <c r="AC52" s="146"/>
      <c r="AD52" s="146"/>
      <c r="AE52" s="146"/>
      <c r="AF52" s="146"/>
      <c r="AG52" s="146" t="s">
        <v>278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85">
        <v>39</v>
      </c>
      <c r="B53" s="186" t="s">
        <v>948</v>
      </c>
      <c r="C53" s="192" t="s">
        <v>949</v>
      </c>
      <c r="D53" s="187" t="s">
        <v>874</v>
      </c>
      <c r="E53" s="188">
        <v>1</v>
      </c>
      <c r="F53" s="189"/>
      <c r="G53" s="190">
        <f>ROUND(E53*F53,2)</f>
        <v>0</v>
      </c>
      <c r="H53" s="189"/>
      <c r="I53" s="190">
        <f>ROUND(E53*H53,2)</f>
        <v>0</v>
      </c>
      <c r="J53" s="189"/>
      <c r="K53" s="190">
        <f>ROUND(E53*J53,2)</f>
        <v>0</v>
      </c>
      <c r="L53" s="190">
        <v>21</v>
      </c>
      <c r="M53" s="190">
        <f>G53*(1+L53/100)</f>
        <v>0</v>
      </c>
      <c r="N53" s="188">
        <v>0</v>
      </c>
      <c r="O53" s="188">
        <f>ROUND(E53*N53,2)</f>
        <v>0</v>
      </c>
      <c r="P53" s="188">
        <v>0</v>
      </c>
      <c r="Q53" s="188">
        <f>ROUND(E53*P53,2)</f>
        <v>0</v>
      </c>
      <c r="R53" s="190"/>
      <c r="S53" s="190" t="s">
        <v>242</v>
      </c>
      <c r="T53" s="191" t="s">
        <v>243</v>
      </c>
      <c r="U53" s="156">
        <v>0</v>
      </c>
      <c r="V53" s="156">
        <f>ROUND(E53*U53,2)</f>
        <v>0</v>
      </c>
      <c r="W53" s="156"/>
      <c r="X53" s="156" t="s">
        <v>493</v>
      </c>
      <c r="Y53" s="156" t="s">
        <v>213</v>
      </c>
      <c r="Z53" s="146"/>
      <c r="AA53" s="146"/>
      <c r="AB53" s="146"/>
      <c r="AC53" s="146"/>
      <c r="AD53" s="146"/>
      <c r="AE53" s="146"/>
      <c r="AF53" s="146"/>
      <c r="AG53" s="146" t="s">
        <v>875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ht="22.5" outlineLevel="1" x14ac:dyDescent="0.2">
      <c r="A54" s="185">
        <v>40</v>
      </c>
      <c r="B54" s="186" t="s">
        <v>950</v>
      </c>
      <c r="C54" s="192" t="s">
        <v>951</v>
      </c>
      <c r="D54" s="187" t="s">
        <v>874</v>
      </c>
      <c r="E54" s="188">
        <v>1</v>
      </c>
      <c r="F54" s="189"/>
      <c r="G54" s="190">
        <f>ROUND(E54*F54,2)</f>
        <v>0</v>
      </c>
      <c r="H54" s="189"/>
      <c r="I54" s="190">
        <f>ROUND(E54*H54,2)</f>
        <v>0</v>
      </c>
      <c r="J54" s="189"/>
      <c r="K54" s="190">
        <f>ROUND(E54*J54,2)</f>
        <v>0</v>
      </c>
      <c r="L54" s="190">
        <v>21</v>
      </c>
      <c r="M54" s="190">
        <f>G54*(1+L54/100)</f>
        <v>0</v>
      </c>
      <c r="N54" s="188">
        <v>0</v>
      </c>
      <c r="O54" s="188">
        <f>ROUND(E54*N54,2)</f>
        <v>0</v>
      </c>
      <c r="P54" s="188">
        <v>0</v>
      </c>
      <c r="Q54" s="188">
        <f>ROUND(E54*P54,2)</f>
        <v>0</v>
      </c>
      <c r="R54" s="190" t="s">
        <v>929</v>
      </c>
      <c r="S54" s="190" t="s">
        <v>210</v>
      </c>
      <c r="T54" s="191" t="s">
        <v>211</v>
      </c>
      <c r="U54" s="156">
        <v>0.30567</v>
      </c>
      <c r="V54" s="156">
        <f>ROUND(E54*U54,2)</f>
        <v>0.31</v>
      </c>
      <c r="W54" s="156"/>
      <c r="X54" s="156" t="s">
        <v>212</v>
      </c>
      <c r="Y54" s="156" t="s">
        <v>213</v>
      </c>
      <c r="Z54" s="146"/>
      <c r="AA54" s="146"/>
      <c r="AB54" s="146"/>
      <c r="AC54" s="146"/>
      <c r="AD54" s="146"/>
      <c r="AE54" s="146"/>
      <c r="AF54" s="146"/>
      <c r="AG54" s="146" t="s">
        <v>854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85">
        <v>41</v>
      </c>
      <c r="B55" s="186" t="s">
        <v>952</v>
      </c>
      <c r="C55" s="192" t="s">
        <v>953</v>
      </c>
      <c r="D55" s="187" t="s">
        <v>823</v>
      </c>
      <c r="E55" s="188">
        <v>1</v>
      </c>
      <c r="F55" s="189"/>
      <c r="G55" s="190">
        <f>ROUND(E55*F55,2)</f>
        <v>0</v>
      </c>
      <c r="H55" s="189"/>
      <c r="I55" s="190">
        <f>ROUND(E55*H55,2)</f>
        <v>0</v>
      </c>
      <c r="J55" s="189"/>
      <c r="K55" s="190">
        <f>ROUND(E55*J55,2)</f>
        <v>0</v>
      </c>
      <c r="L55" s="190">
        <v>21</v>
      </c>
      <c r="M55" s="190">
        <f>G55*(1+L55/100)</f>
        <v>0</v>
      </c>
      <c r="N55" s="188">
        <v>0</v>
      </c>
      <c r="O55" s="188">
        <f>ROUND(E55*N55,2)</f>
        <v>0</v>
      </c>
      <c r="P55" s="188">
        <v>0</v>
      </c>
      <c r="Q55" s="188">
        <f>ROUND(E55*P55,2)</f>
        <v>0</v>
      </c>
      <c r="R55" s="190"/>
      <c r="S55" s="190" t="s">
        <v>242</v>
      </c>
      <c r="T55" s="191" t="s">
        <v>243</v>
      </c>
      <c r="U55" s="156">
        <v>0</v>
      </c>
      <c r="V55" s="156">
        <f>ROUND(E55*U55,2)</f>
        <v>0</v>
      </c>
      <c r="W55" s="156"/>
      <c r="X55" s="156" t="s">
        <v>493</v>
      </c>
      <c r="Y55" s="156" t="s">
        <v>213</v>
      </c>
      <c r="Z55" s="146"/>
      <c r="AA55" s="146"/>
      <c r="AB55" s="146"/>
      <c r="AC55" s="146"/>
      <c r="AD55" s="146"/>
      <c r="AE55" s="146"/>
      <c r="AF55" s="146"/>
      <c r="AG55" s="146" t="s">
        <v>875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85">
        <v>42</v>
      </c>
      <c r="B56" s="186" t="s">
        <v>954</v>
      </c>
      <c r="C56" s="192" t="s">
        <v>955</v>
      </c>
      <c r="D56" s="187" t="s">
        <v>823</v>
      </c>
      <c r="E56" s="188">
        <v>1</v>
      </c>
      <c r="F56" s="189"/>
      <c r="G56" s="190">
        <f>ROUND(E56*F56,2)</f>
        <v>0</v>
      </c>
      <c r="H56" s="189"/>
      <c r="I56" s="190">
        <f>ROUND(E56*H56,2)</f>
        <v>0</v>
      </c>
      <c r="J56" s="189"/>
      <c r="K56" s="190">
        <f>ROUND(E56*J56,2)</f>
        <v>0</v>
      </c>
      <c r="L56" s="190">
        <v>21</v>
      </c>
      <c r="M56" s="190">
        <f>G56*(1+L56/100)</f>
        <v>0</v>
      </c>
      <c r="N56" s="188">
        <v>0</v>
      </c>
      <c r="O56" s="188">
        <f>ROUND(E56*N56,2)</f>
        <v>0</v>
      </c>
      <c r="P56" s="188">
        <v>0</v>
      </c>
      <c r="Q56" s="188">
        <f>ROUND(E56*P56,2)</f>
        <v>0</v>
      </c>
      <c r="R56" s="190"/>
      <c r="S56" s="190" t="s">
        <v>242</v>
      </c>
      <c r="T56" s="191" t="s">
        <v>243</v>
      </c>
      <c r="U56" s="156">
        <v>0</v>
      </c>
      <c r="V56" s="156">
        <f>ROUND(E56*U56,2)</f>
        <v>0</v>
      </c>
      <c r="W56" s="156"/>
      <c r="X56" s="156" t="s">
        <v>493</v>
      </c>
      <c r="Y56" s="156" t="s">
        <v>213</v>
      </c>
      <c r="Z56" s="146"/>
      <c r="AA56" s="146"/>
      <c r="AB56" s="146"/>
      <c r="AC56" s="146"/>
      <c r="AD56" s="146"/>
      <c r="AE56" s="146"/>
      <c r="AF56" s="146"/>
      <c r="AG56" s="146" t="s">
        <v>875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ht="33.75" outlineLevel="1" x14ac:dyDescent="0.2">
      <c r="A57" s="170">
        <v>43</v>
      </c>
      <c r="B57" s="171" t="s">
        <v>956</v>
      </c>
      <c r="C57" s="179" t="s">
        <v>957</v>
      </c>
      <c r="D57" s="172" t="s">
        <v>874</v>
      </c>
      <c r="E57" s="173">
        <v>1</v>
      </c>
      <c r="F57" s="174"/>
      <c r="G57" s="175">
        <f>ROUND(E57*F57,2)</f>
        <v>0</v>
      </c>
      <c r="H57" s="174"/>
      <c r="I57" s="175">
        <f>ROUND(E57*H57,2)</f>
        <v>0</v>
      </c>
      <c r="J57" s="174"/>
      <c r="K57" s="175">
        <f>ROUND(E57*J57,2)</f>
        <v>0</v>
      </c>
      <c r="L57" s="175">
        <v>21</v>
      </c>
      <c r="M57" s="175">
        <f>G57*(1+L57/100)</f>
        <v>0</v>
      </c>
      <c r="N57" s="173">
        <v>0</v>
      </c>
      <c r="O57" s="173">
        <f>ROUND(E57*N57,2)</f>
        <v>0</v>
      </c>
      <c r="P57" s="173">
        <v>0</v>
      </c>
      <c r="Q57" s="173">
        <f>ROUND(E57*P57,2)</f>
        <v>0</v>
      </c>
      <c r="R57" s="175"/>
      <c r="S57" s="175" t="s">
        <v>242</v>
      </c>
      <c r="T57" s="176" t="s">
        <v>243</v>
      </c>
      <c r="U57" s="156">
        <v>0</v>
      </c>
      <c r="V57" s="156">
        <f>ROUND(E57*U57,2)</f>
        <v>0</v>
      </c>
      <c r="W57" s="156"/>
      <c r="X57" s="156" t="s">
        <v>493</v>
      </c>
      <c r="Y57" s="156" t="s">
        <v>213</v>
      </c>
      <c r="Z57" s="146"/>
      <c r="AA57" s="146"/>
      <c r="AB57" s="146"/>
      <c r="AC57" s="146"/>
      <c r="AD57" s="146"/>
      <c r="AE57" s="146"/>
      <c r="AF57" s="146"/>
      <c r="AG57" s="146" t="s">
        <v>875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ht="22.5" outlineLevel="2" x14ac:dyDescent="0.2">
      <c r="A58" s="153"/>
      <c r="B58" s="154"/>
      <c r="C58" s="247" t="s">
        <v>958</v>
      </c>
      <c r="D58" s="248"/>
      <c r="E58" s="248"/>
      <c r="F58" s="248"/>
      <c r="G58" s="248"/>
      <c r="H58" s="156"/>
      <c r="I58" s="156"/>
      <c r="J58" s="156"/>
      <c r="K58" s="156"/>
      <c r="L58" s="156"/>
      <c r="M58" s="156"/>
      <c r="N58" s="155"/>
      <c r="O58" s="155"/>
      <c r="P58" s="155"/>
      <c r="Q58" s="155"/>
      <c r="R58" s="156"/>
      <c r="S58" s="156"/>
      <c r="T58" s="156"/>
      <c r="U58" s="156"/>
      <c r="V58" s="156"/>
      <c r="W58" s="156"/>
      <c r="X58" s="156"/>
      <c r="Y58" s="156"/>
      <c r="Z58" s="146"/>
      <c r="AA58" s="146"/>
      <c r="AB58" s="146"/>
      <c r="AC58" s="146"/>
      <c r="AD58" s="146"/>
      <c r="AE58" s="146"/>
      <c r="AF58" s="146"/>
      <c r="AG58" s="146" t="s">
        <v>221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77" t="str">
        <f>C58</f>
        <v>ochranami II. a III.st., osvětlením rozvaděče a se servisní zásuvkou 230V, proudovými chráničemi, transformátorem 230V/24V a svýzbrojí pro silové napojení všech připojených zařízení a jejich ovládání a jejich příslušenstvím a s výstrojí pro připojení všech periferií.</v>
      </c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70">
        <v>44</v>
      </c>
      <c r="B59" s="171" t="s">
        <v>959</v>
      </c>
      <c r="C59" s="179" t="s">
        <v>960</v>
      </c>
      <c r="D59" s="172" t="s">
        <v>874</v>
      </c>
      <c r="E59" s="173">
        <v>1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3">
        <v>0</v>
      </c>
      <c r="O59" s="173">
        <f>ROUND(E59*N59,2)</f>
        <v>0</v>
      </c>
      <c r="P59" s="173">
        <v>0</v>
      </c>
      <c r="Q59" s="173">
        <f>ROUND(E59*P59,2)</f>
        <v>0</v>
      </c>
      <c r="R59" s="175" t="s">
        <v>929</v>
      </c>
      <c r="S59" s="175" t="s">
        <v>210</v>
      </c>
      <c r="T59" s="176" t="s">
        <v>211</v>
      </c>
      <c r="U59" s="156">
        <v>2.65</v>
      </c>
      <c r="V59" s="156">
        <f>ROUND(E59*U59,2)</f>
        <v>2.65</v>
      </c>
      <c r="W59" s="156"/>
      <c r="X59" s="156" t="s">
        <v>212</v>
      </c>
      <c r="Y59" s="156" t="s">
        <v>213</v>
      </c>
      <c r="Z59" s="146"/>
      <c r="AA59" s="146"/>
      <c r="AB59" s="146"/>
      <c r="AC59" s="146"/>
      <c r="AD59" s="146"/>
      <c r="AE59" s="146"/>
      <c r="AF59" s="146"/>
      <c r="AG59" s="146" t="s">
        <v>854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22.5" outlineLevel="2" x14ac:dyDescent="0.2">
      <c r="A60" s="153"/>
      <c r="B60" s="154"/>
      <c r="C60" s="249" t="s">
        <v>961</v>
      </c>
      <c r="D60" s="250"/>
      <c r="E60" s="250"/>
      <c r="F60" s="250"/>
      <c r="G60" s="250"/>
      <c r="H60" s="156"/>
      <c r="I60" s="156"/>
      <c r="J60" s="156"/>
      <c r="K60" s="156"/>
      <c r="L60" s="156"/>
      <c r="M60" s="156"/>
      <c r="N60" s="155"/>
      <c r="O60" s="155"/>
      <c r="P60" s="155"/>
      <c r="Q60" s="155"/>
      <c r="R60" s="156"/>
      <c r="S60" s="156"/>
      <c r="T60" s="156"/>
      <c r="U60" s="156"/>
      <c r="V60" s="156"/>
      <c r="W60" s="156"/>
      <c r="X60" s="156"/>
      <c r="Y60" s="156"/>
      <c r="Z60" s="146"/>
      <c r="AA60" s="146"/>
      <c r="AB60" s="146"/>
      <c r="AC60" s="146"/>
      <c r="AD60" s="146"/>
      <c r="AE60" s="146"/>
      <c r="AF60" s="146"/>
      <c r="AG60" s="146" t="s">
        <v>278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77" t="str">
        <f>C60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85">
        <v>45</v>
      </c>
      <c r="B61" s="186" t="s">
        <v>962</v>
      </c>
      <c r="C61" s="192" t="s">
        <v>963</v>
      </c>
      <c r="D61" s="187" t="s">
        <v>392</v>
      </c>
      <c r="E61" s="188">
        <v>24</v>
      </c>
      <c r="F61" s="189"/>
      <c r="G61" s="190">
        <f t="shared" ref="G61:G67" si="14">ROUND(E61*F61,2)</f>
        <v>0</v>
      </c>
      <c r="H61" s="189"/>
      <c r="I61" s="190">
        <f t="shared" ref="I61:I67" si="15">ROUND(E61*H61,2)</f>
        <v>0</v>
      </c>
      <c r="J61" s="189"/>
      <c r="K61" s="190">
        <f t="shared" ref="K61:K67" si="16">ROUND(E61*J61,2)</f>
        <v>0</v>
      </c>
      <c r="L61" s="190">
        <v>21</v>
      </c>
      <c r="M61" s="190">
        <f t="shared" ref="M61:M67" si="17">G61*(1+L61/100)</f>
        <v>0</v>
      </c>
      <c r="N61" s="188">
        <v>0</v>
      </c>
      <c r="O61" s="188">
        <f t="shared" ref="O61:O67" si="18">ROUND(E61*N61,2)</f>
        <v>0</v>
      </c>
      <c r="P61" s="188">
        <v>0</v>
      </c>
      <c r="Q61" s="188">
        <f t="shared" ref="Q61:Q67" si="19">ROUND(E61*P61,2)</f>
        <v>0</v>
      </c>
      <c r="R61" s="190"/>
      <c r="S61" s="190" t="s">
        <v>242</v>
      </c>
      <c r="T61" s="191" t="s">
        <v>243</v>
      </c>
      <c r="U61" s="156">
        <v>0</v>
      </c>
      <c r="V61" s="156">
        <f t="shared" ref="V61:V67" si="20">ROUND(E61*U61,2)</f>
        <v>0</v>
      </c>
      <c r="W61" s="156"/>
      <c r="X61" s="156" t="s">
        <v>212</v>
      </c>
      <c r="Y61" s="156" t="s">
        <v>213</v>
      </c>
      <c r="Z61" s="146"/>
      <c r="AA61" s="146"/>
      <c r="AB61" s="146"/>
      <c r="AC61" s="146"/>
      <c r="AD61" s="146"/>
      <c r="AE61" s="146"/>
      <c r="AF61" s="146"/>
      <c r="AG61" s="146" t="s">
        <v>854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85">
        <v>46</v>
      </c>
      <c r="B62" s="186" t="s">
        <v>964</v>
      </c>
      <c r="C62" s="192" t="s">
        <v>965</v>
      </c>
      <c r="D62" s="187" t="s">
        <v>823</v>
      </c>
      <c r="E62" s="188">
        <v>1</v>
      </c>
      <c r="F62" s="189"/>
      <c r="G62" s="190">
        <f t="shared" si="14"/>
        <v>0</v>
      </c>
      <c r="H62" s="189"/>
      <c r="I62" s="190">
        <f t="shared" si="15"/>
        <v>0</v>
      </c>
      <c r="J62" s="189"/>
      <c r="K62" s="190">
        <f t="shared" si="16"/>
        <v>0</v>
      </c>
      <c r="L62" s="190">
        <v>21</v>
      </c>
      <c r="M62" s="190">
        <f t="shared" si="17"/>
        <v>0</v>
      </c>
      <c r="N62" s="188">
        <v>0</v>
      </c>
      <c r="O62" s="188">
        <f t="shared" si="18"/>
        <v>0</v>
      </c>
      <c r="P62" s="188">
        <v>0</v>
      </c>
      <c r="Q62" s="188">
        <f t="shared" si="19"/>
        <v>0</v>
      </c>
      <c r="R62" s="190"/>
      <c r="S62" s="190" t="s">
        <v>242</v>
      </c>
      <c r="T62" s="191" t="s">
        <v>243</v>
      </c>
      <c r="U62" s="156">
        <v>0</v>
      </c>
      <c r="V62" s="156">
        <f t="shared" si="20"/>
        <v>0</v>
      </c>
      <c r="W62" s="156"/>
      <c r="X62" s="156" t="s">
        <v>212</v>
      </c>
      <c r="Y62" s="156" t="s">
        <v>213</v>
      </c>
      <c r="Z62" s="146"/>
      <c r="AA62" s="146"/>
      <c r="AB62" s="146"/>
      <c r="AC62" s="146"/>
      <c r="AD62" s="146"/>
      <c r="AE62" s="146"/>
      <c r="AF62" s="146"/>
      <c r="AG62" s="146" t="s">
        <v>854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85">
        <v>47</v>
      </c>
      <c r="B63" s="186" t="s">
        <v>966</v>
      </c>
      <c r="C63" s="192" t="s">
        <v>967</v>
      </c>
      <c r="D63" s="187" t="s">
        <v>823</v>
      </c>
      <c r="E63" s="188">
        <v>1</v>
      </c>
      <c r="F63" s="189"/>
      <c r="G63" s="190">
        <f t="shared" si="14"/>
        <v>0</v>
      </c>
      <c r="H63" s="189"/>
      <c r="I63" s="190">
        <f t="shared" si="15"/>
        <v>0</v>
      </c>
      <c r="J63" s="189"/>
      <c r="K63" s="190">
        <f t="shared" si="16"/>
        <v>0</v>
      </c>
      <c r="L63" s="190">
        <v>21</v>
      </c>
      <c r="M63" s="190">
        <f t="shared" si="17"/>
        <v>0</v>
      </c>
      <c r="N63" s="188">
        <v>0</v>
      </c>
      <c r="O63" s="188">
        <f t="shared" si="18"/>
        <v>0</v>
      </c>
      <c r="P63" s="188">
        <v>0</v>
      </c>
      <c r="Q63" s="188">
        <f t="shared" si="19"/>
        <v>0</v>
      </c>
      <c r="R63" s="190"/>
      <c r="S63" s="190" t="s">
        <v>242</v>
      </c>
      <c r="T63" s="191" t="s">
        <v>243</v>
      </c>
      <c r="U63" s="156">
        <v>0</v>
      </c>
      <c r="V63" s="156">
        <f t="shared" si="20"/>
        <v>0</v>
      </c>
      <c r="W63" s="156"/>
      <c r="X63" s="156" t="s">
        <v>212</v>
      </c>
      <c r="Y63" s="156" t="s">
        <v>213</v>
      </c>
      <c r="Z63" s="146"/>
      <c r="AA63" s="146"/>
      <c r="AB63" s="146"/>
      <c r="AC63" s="146"/>
      <c r="AD63" s="146"/>
      <c r="AE63" s="146"/>
      <c r="AF63" s="146"/>
      <c r="AG63" s="146" t="s">
        <v>854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85">
        <v>48</v>
      </c>
      <c r="B64" s="186" t="s">
        <v>968</v>
      </c>
      <c r="C64" s="192" t="s">
        <v>969</v>
      </c>
      <c r="D64" s="187" t="s">
        <v>823</v>
      </c>
      <c r="E64" s="188">
        <v>1</v>
      </c>
      <c r="F64" s="189"/>
      <c r="G64" s="190">
        <f t="shared" si="14"/>
        <v>0</v>
      </c>
      <c r="H64" s="189"/>
      <c r="I64" s="190">
        <f t="shared" si="15"/>
        <v>0</v>
      </c>
      <c r="J64" s="189"/>
      <c r="K64" s="190">
        <f t="shared" si="16"/>
        <v>0</v>
      </c>
      <c r="L64" s="190">
        <v>21</v>
      </c>
      <c r="M64" s="190">
        <f t="shared" si="17"/>
        <v>0</v>
      </c>
      <c r="N64" s="188">
        <v>0</v>
      </c>
      <c r="O64" s="188">
        <f t="shared" si="18"/>
        <v>0</v>
      </c>
      <c r="P64" s="188">
        <v>0</v>
      </c>
      <c r="Q64" s="188">
        <f t="shared" si="19"/>
        <v>0</v>
      </c>
      <c r="R64" s="190"/>
      <c r="S64" s="190" t="s">
        <v>242</v>
      </c>
      <c r="T64" s="191" t="s">
        <v>243</v>
      </c>
      <c r="U64" s="156">
        <v>0</v>
      </c>
      <c r="V64" s="156">
        <f t="shared" si="20"/>
        <v>0</v>
      </c>
      <c r="W64" s="156"/>
      <c r="X64" s="156" t="s">
        <v>212</v>
      </c>
      <c r="Y64" s="156" t="s">
        <v>213</v>
      </c>
      <c r="Z64" s="146"/>
      <c r="AA64" s="146"/>
      <c r="AB64" s="146"/>
      <c r="AC64" s="146"/>
      <c r="AD64" s="146"/>
      <c r="AE64" s="146"/>
      <c r="AF64" s="146"/>
      <c r="AG64" s="146" t="s">
        <v>854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85">
        <v>49</v>
      </c>
      <c r="B65" s="186" t="s">
        <v>970</v>
      </c>
      <c r="C65" s="192" t="s">
        <v>971</v>
      </c>
      <c r="D65" s="187" t="s">
        <v>934</v>
      </c>
      <c r="E65" s="188">
        <v>14</v>
      </c>
      <c r="F65" s="189"/>
      <c r="G65" s="190">
        <f t="shared" si="14"/>
        <v>0</v>
      </c>
      <c r="H65" s="189"/>
      <c r="I65" s="190">
        <f t="shared" si="15"/>
        <v>0</v>
      </c>
      <c r="J65" s="189"/>
      <c r="K65" s="190">
        <f t="shared" si="16"/>
        <v>0</v>
      </c>
      <c r="L65" s="190">
        <v>21</v>
      </c>
      <c r="M65" s="190">
        <f t="shared" si="17"/>
        <v>0</v>
      </c>
      <c r="N65" s="188">
        <v>0</v>
      </c>
      <c r="O65" s="188">
        <f t="shared" si="18"/>
        <v>0</v>
      </c>
      <c r="P65" s="188">
        <v>0</v>
      </c>
      <c r="Q65" s="188">
        <f t="shared" si="19"/>
        <v>0</v>
      </c>
      <c r="R65" s="190"/>
      <c r="S65" s="190" t="s">
        <v>210</v>
      </c>
      <c r="T65" s="191" t="s">
        <v>211</v>
      </c>
      <c r="U65" s="156">
        <v>0.62</v>
      </c>
      <c r="V65" s="156">
        <f t="shared" si="20"/>
        <v>8.68</v>
      </c>
      <c r="W65" s="156"/>
      <c r="X65" s="156" t="s">
        <v>212</v>
      </c>
      <c r="Y65" s="156" t="s">
        <v>213</v>
      </c>
      <c r="Z65" s="146"/>
      <c r="AA65" s="146"/>
      <c r="AB65" s="146"/>
      <c r="AC65" s="146"/>
      <c r="AD65" s="146"/>
      <c r="AE65" s="146"/>
      <c r="AF65" s="146"/>
      <c r="AG65" s="146" t="s">
        <v>854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85">
        <v>50</v>
      </c>
      <c r="B66" s="186" t="s">
        <v>972</v>
      </c>
      <c r="C66" s="192" t="s">
        <v>973</v>
      </c>
      <c r="D66" s="187" t="s">
        <v>823</v>
      </c>
      <c r="E66" s="188">
        <v>1</v>
      </c>
      <c r="F66" s="189"/>
      <c r="G66" s="190">
        <f t="shared" si="14"/>
        <v>0</v>
      </c>
      <c r="H66" s="189"/>
      <c r="I66" s="190">
        <f t="shared" si="15"/>
        <v>0</v>
      </c>
      <c r="J66" s="189"/>
      <c r="K66" s="190">
        <f t="shared" si="16"/>
        <v>0</v>
      </c>
      <c r="L66" s="190">
        <v>21</v>
      </c>
      <c r="M66" s="190">
        <f t="shared" si="17"/>
        <v>0</v>
      </c>
      <c r="N66" s="188">
        <v>0</v>
      </c>
      <c r="O66" s="188">
        <f t="shared" si="18"/>
        <v>0</v>
      </c>
      <c r="P66" s="188">
        <v>0</v>
      </c>
      <c r="Q66" s="188">
        <f t="shared" si="19"/>
        <v>0</v>
      </c>
      <c r="R66" s="190"/>
      <c r="S66" s="190" t="s">
        <v>242</v>
      </c>
      <c r="T66" s="191" t="s">
        <v>243</v>
      </c>
      <c r="U66" s="156">
        <v>0</v>
      </c>
      <c r="V66" s="156">
        <f t="shared" si="20"/>
        <v>0</v>
      </c>
      <c r="W66" s="156"/>
      <c r="X66" s="156" t="s">
        <v>212</v>
      </c>
      <c r="Y66" s="156" t="s">
        <v>213</v>
      </c>
      <c r="Z66" s="146"/>
      <c r="AA66" s="146"/>
      <c r="AB66" s="146"/>
      <c r="AC66" s="146"/>
      <c r="AD66" s="146"/>
      <c r="AE66" s="146"/>
      <c r="AF66" s="146"/>
      <c r="AG66" s="146" t="s">
        <v>854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70">
        <v>51</v>
      </c>
      <c r="B67" s="171" t="s">
        <v>974</v>
      </c>
      <c r="C67" s="179" t="s">
        <v>975</v>
      </c>
      <c r="D67" s="172" t="s">
        <v>823</v>
      </c>
      <c r="E67" s="173">
        <v>1</v>
      </c>
      <c r="F67" s="174"/>
      <c r="G67" s="175">
        <f t="shared" si="14"/>
        <v>0</v>
      </c>
      <c r="H67" s="174"/>
      <c r="I67" s="175">
        <f t="shared" si="15"/>
        <v>0</v>
      </c>
      <c r="J67" s="174"/>
      <c r="K67" s="175">
        <f t="shared" si="16"/>
        <v>0</v>
      </c>
      <c r="L67" s="175">
        <v>21</v>
      </c>
      <c r="M67" s="175">
        <f t="shared" si="17"/>
        <v>0</v>
      </c>
      <c r="N67" s="173">
        <v>0</v>
      </c>
      <c r="O67" s="173">
        <f t="shared" si="18"/>
        <v>0</v>
      </c>
      <c r="P67" s="173">
        <v>0</v>
      </c>
      <c r="Q67" s="173">
        <f t="shared" si="19"/>
        <v>0</v>
      </c>
      <c r="R67" s="175"/>
      <c r="S67" s="175" t="s">
        <v>242</v>
      </c>
      <c r="T67" s="176" t="s">
        <v>243</v>
      </c>
      <c r="U67" s="156">
        <v>0</v>
      </c>
      <c r="V67" s="156">
        <f t="shared" si="20"/>
        <v>0</v>
      </c>
      <c r="W67" s="156"/>
      <c r="X67" s="156" t="s">
        <v>212</v>
      </c>
      <c r="Y67" s="156" t="s">
        <v>213</v>
      </c>
      <c r="Z67" s="146"/>
      <c r="AA67" s="146"/>
      <c r="AB67" s="146"/>
      <c r="AC67" s="146"/>
      <c r="AD67" s="146"/>
      <c r="AE67" s="146"/>
      <c r="AF67" s="146"/>
      <c r="AG67" s="146" t="s">
        <v>854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x14ac:dyDescent="0.2">
      <c r="A68" s="3"/>
      <c r="B68" s="4"/>
      <c r="C68" s="181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v>15</v>
      </c>
      <c r="AF68">
        <v>21</v>
      </c>
      <c r="AG68" t="s">
        <v>190</v>
      </c>
    </row>
    <row r="69" spans="1:60" x14ac:dyDescent="0.2">
      <c r="A69" s="149"/>
      <c r="B69" s="150" t="s">
        <v>29</v>
      </c>
      <c r="C69" s="182"/>
      <c r="D69" s="151"/>
      <c r="E69" s="152"/>
      <c r="F69" s="152"/>
      <c r="G69" s="169">
        <f>G8+G23+G27+G30+G43+G48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f>SUMIF(L7:L67,AE68,G7:G67)</f>
        <v>0</v>
      </c>
      <c r="AF69">
        <f>SUMIF(L7:L67,AF68,G7:G67)</f>
        <v>0</v>
      </c>
      <c r="AG69" t="s">
        <v>296</v>
      </c>
    </row>
    <row r="70" spans="1:60" x14ac:dyDescent="0.2">
      <c r="C70" s="183"/>
      <c r="D70" s="10"/>
      <c r="AG70" t="s">
        <v>297</v>
      </c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XvEQ2QtXY36uNLXgCql9UQrW/WzdrciO4I2xCVodXddZULrqPa1PfSrwn2DEwzQZ+rGnMl5ucU6ao9nBs9Xrg==" saltValue="Y2pXSnI3xaLIhCc60MQ7WQ==" spinCount="100000" sheet="1" formatRows="0"/>
  <mergeCells count="7">
    <mergeCell ref="C60:G60"/>
    <mergeCell ref="A1:G1"/>
    <mergeCell ref="C2:G2"/>
    <mergeCell ref="C3:G3"/>
    <mergeCell ref="C4:G4"/>
    <mergeCell ref="C52:G52"/>
    <mergeCell ref="C58:G5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E5D20-6614-4EC9-B897-4EF1879CA7C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177</v>
      </c>
      <c r="B1" s="253"/>
      <c r="C1" s="253"/>
      <c r="D1" s="253"/>
      <c r="E1" s="253"/>
      <c r="F1" s="253"/>
      <c r="G1" s="253"/>
      <c r="AG1" t="s">
        <v>178</v>
      </c>
    </row>
    <row r="2" spans="1:60" ht="24.95" customHeight="1" x14ac:dyDescent="0.2">
      <c r="A2" s="50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179</v>
      </c>
    </row>
    <row r="3" spans="1:60" ht="24.95" customHeight="1" x14ac:dyDescent="0.2">
      <c r="A3" s="50" t="s">
        <v>8</v>
      </c>
      <c r="B3" s="49" t="s">
        <v>62</v>
      </c>
      <c r="C3" s="254" t="s">
        <v>63</v>
      </c>
      <c r="D3" s="255"/>
      <c r="E3" s="255"/>
      <c r="F3" s="255"/>
      <c r="G3" s="256"/>
      <c r="AC3" s="120" t="s">
        <v>976</v>
      </c>
      <c r="AG3" t="s">
        <v>180</v>
      </c>
    </row>
    <row r="4" spans="1:60" ht="24.95" customHeight="1" x14ac:dyDescent="0.2">
      <c r="A4" s="139" t="s">
        <v>9</v>
      </c>
      <c r="B4" s="140" t="s">
        <v>49</v>
      </c>
      <c r="C4" s="257" t="s">
        <v>56</v>
      </c>
      <c r="D4" s="258"/>
      <c r="E4" s="258"/>
      <c r="F4" s="258"/>
      <c r="G4" s="259"/>
      <c r="AG4" t="s">
        <v>181</v>
      </c>
    </row>
    <row r="5" spans="1:60" x14ac:dyDescent="0.2">
      <c r="D5" s="10"/>
    </row>
    <row r="6" spans="1:60" ht="38.25" x14ac:dyDescent="0.2">
      <c r="A6" s="142" t="s">
        <v>182</v>
      </c>
      <c r="B6" s="144" t="s">
        <v>183</v>
      </c>
      <c r="C6" s="144" t="s">
        <v>184</v>
      </c>
      <c r="D6" s="143" t="s">
        <v>185</v>
      </c>
      <c r="E6" s="142" t="s">
        <v>186</v>
      </c>
      <c r="F6" s="141" t="s">
        <v>187</v>
      </c>
      <c r="G6" s="142" t="s">
        <v>29</v>
      </c>
      <c r="H6" s="145" t="s">
        <v>30</v>
      </c>
      <c r="I6" s="145" t="s">
        <v>188</v>
      </c>
      <c r="J6" s="145" t="s">
        <v>31</v>
      </c>
      <c r="K6" s="145" t="s">
        <v>189</v>
      </c>
      <c r="L6" s="145" t="s">
        <v>190</v>
      </c>
      <c r="M6" s="145" t="s">
        <v>191</v>
      </c>
      <c r="N6" s="145" t="s">
        <v>192</v>
      </c>
      <c r="O6" s="145" t="s">
        <v>193</v>
      </c>
      <c r="P6" s="145" t="s">
        <v>194</v>
      </c>
      <c r="Q6" s="145" t="s">
        <v>195</v>
      </c>
      <c r="R6" s="145" t="s">
        <v>196</v>
      </c>
      <c r="S6" s="145" t="s">
        <v>197</v>
      </c>
      <c r="T6" s="145" t="s">
        <v>198</v>
      </c>
      <c r="U6" s="145" t="s">
        <v>199</v>
      </c>
      <c r="V6" s="145" t="s">
        <v>200</v>
      </c>
      <c r="W6" s="145" t="s">
        <v>201</v>
      </c>
      <c r="X6" s="145" t="s">
        <v>202</v>
      </c>
      <c r="Y6" s="145" t="s">
        <v>203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3" t="s">
        <v>204</v>
      </c>
      <c r="B8" s="164" t="s">
        <v>84</v>
      </c>
      <c r="C8" s="178" t="s">
        <v>85</v>
      </c>
      <c r="D8" s="165"/>
      <c r="E8" s="166"/>
      <c r="F8" s="167"/>
      <c r="G8" s="167">
        <f>SUMIF(AG9:AG217,"&lt;&gt;NOR",G9:G217)</f>
        <v>0</v>
      </c>
      <c r="H8" s="167"/>
      <c r="I8" s="167">
        <f>SUM(I9:I217)</f>
        <v>0</v>
      </c>
      <c r="J8" s="167"/>
      <c r="K8" s="167">
        <f>SUM(K9:K217)</f>
        <v>0</v>
      </c>
      <c r="L8" s="167"/>
      <c r="M8" s="167">
        <f>SUM(M9:M217)</f>
        <v>0</v>
      </c>
      <c r="N8" s="166"/>
      <c r="O8" s="166">
        <f>SUM(O9:O217)</f>
        <v>97.43</v>
      </c>
      <c r="P8" s="166"/>
      <c r="Q8" s="166">
        <f>SUM(Q9:Q217)</f>
        <v>303.83999999999997</v>
      </c>
      <c r="R8" s="167"/>
      <c r="S8" s="167"/>
      <c r="T8" s="168"/>
      <c r="U8" s="162"/>
      <c r="V8" s="162">
        <f>SUM(V9:V217)</f>
        <v>1330.0199999999995</v>
      </c>
      <c r="W8" s="162"/>
      <c r="X8" s="162"/>
      <c r="Y8" s="162"/>
      <c r="AG8" t="s">
        <v>205</v>
      </c>
    </row>
    <row r="9" spans="1:60" ht="22.5" outlineLevel="1" x14ac:dyDescent="0.2">
      <c r="A9" s="170">
        <v>1</v>
      </c>
      <c r="B9" s="171" t="s">
        <v>977</v>
      </c>
      <c r="C9" s="179" t="s">
        <v>978</v>
      </c>
      <c r="D9" s="172" t="s">
        <v>208</v>
      </c>
      <c r="E9" s="173">
        <v>198.7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0.22500000000000001</v>
      </c>
      <c r="Q9" s="173">
        <f>ROUND(E9*P9,2)</f>
        <v>44.71</v>
      </c>
      <c r="R9" s="175" t="s">
        <v>979</v>
      </c>
      <c r="S9" s="175" t="s">
        <v>210</v>
      </c>
      <c r="T9" s="176" t="s">
        <v>211</v>
      </c>
      <c r="U9" s="156">
        <v>0.14199999999999999</v>
      </c>
      <c r="V9" s="156">
        <f>ROUND(E9*U9,2)</f>
        <v>28.22</v>
      </c>
      <c r="W9" s="156"/>
      <c r="X9" s="156" t="s">
        <v>212</v>
      </c>
      <c r="Y9" s="156" t="s">
        <v>213</v>
      </c>
      <c r="Z9" s="146"/>
      <c r="AA9" s="146"/>
      <c r="AB9" s="146"/>
      <c r="AC9" s="146"/>
      <c r="AD9" s="146"/>
      <c r="AE9" s="146"/>
      <c r="AF9" s="146"/>
      <c r="AG9" s="146" t="s">
        <v>214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249" t="s">
        <v>980</v>
      </c>
      <c r="D10" s="250"/>
      <c r="E10" s="250"/>
      <c r="F10" s="250"/>
      <c r="G10" s="250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278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2" x14ac:dyDescent="0.2">
      <c r="A11" s="153"/>
      <c r="B11" s="154"/>
      <c r="C11" s="251" t="s">
        <v>981</v>
      </c>
      <c r="D11" s="252"/>
      <c r="E11" s="252"/>
      <c r="F11" s="252"/>
      <c r="G11" s="252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221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2" x14ac:dyDescent="0.2">
      <c r="A12" s="153"/>
      <c r="B12" s="154"/>
      <c r="C12" s="180" t="s">
        <v>982</v>
      </c>
      <c r="D12" s="157"/>
      <c r="E12" s="158">
        <v>147.9</v>
      </c>
      <c r="F12" s="156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215</v>
      </c>
      <c r="AH12" s="146">
        <v>5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3" x14ac:dyDescent="0.2">
      <c r="A13" s="153"/>
      <c r="B13" s="154"/>
      <c r="C13" s="180" t="s">
        <v>983</v>
      </c>
      <c r="D13" s="157"/>
      <c r="E13" s="158">
        <v>50.8</v>
      </c>
      <c r="F13" s="156"/>
      <c r="G13" s="156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215</v>
      </c>
      <c r="AH13" s="146">
        <v>5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22.5" outlineLevel="1" x14ac:dyDescent="0.2">
      <c r="A14" s="170">
        <v>2</v>
      </c>
      <c r="B14" s="171" t="s">
        <v>984</v>
      </c>
      <c r="C14" s="179" t="s">
        <v>985</v>
      </c>
      <c r="D14" s="172" t="s">
        <v>208</v>
      </c>
      <c r="E14" s="173">
        <v>198.7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3">
        <v>0</v>
      </c>
      <c r="O14" s="173">
        <f>ROUND(E14*N14,2)</f>
        <v>0</v>
      </c>
      <c r="P14" s="173">
        <v>0.11</v>
      </c>
      <c r="Q14" s="173">
        <f>ROUND(E14*P14,2)</f>
        <v>21.86</v>
      </c>
      <c r="R14" s="175" t="s">
        <v>979</v>
      </c>
      <c r="S14" s="175" t="s">
        <v>210</v>
      </c>
      <c r="T14" s="176" t="s">
        <v>211</v>
      </c>
      <c r="U14" s="156">
        <v>0.21029999999999999</v>
      </c>
      <c r="V14" s="156">
        <f>ROUND(E14*U14,2)</f>
        <v>41.79</v>
      </c>
      <c r="W14" s="156"/>
      <c r="X14" s="156" t="s">
        <v>212</v>
      </c>
      <c r="Y14" s="156" t="s">
        <v>213</v>
      </c>
      <c r="Z14" s="146"/>
      <c r="AA14" s="146"/>
      <c r="AB14" s="146"/>
      <c r="AC14" s="146"/>
      <c r="AD14" s="146"/>
      <c r="AE14" s="146"/>
      <c r="AF14" s="146"/>
      <c r="AG14" s="146" t="s">
        <v>214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2" x14ac:dyDescent="0.2">
      <c r="A15" s="153"/>
      <c r="B15" s="154"/>
      <c r="C15" s="247" t="s">
        <v>981</v>
      </c>
      <c r="D15" s="248"/>
      <c r="E15" s="248"/>
      <c r="F15" s="248"/>
      <c r="G15" s="248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221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2" x14ac:dyDescent="0.2">
      <c r="A16" s="153"/>
      <c r="B16" s="154"/>
      <c r="C16" s="180" t="s">
        <v>986</v>
      </c>
      <c r="D16" s="157"/>
      <c r="E16" s="158">
        <v>198.7</v>
      </c>
      <c r="F16" s="156"/>
      <c r="G16" s="156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215</v>
      </c>
      <c r="AH16" s="146">
        <v>5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2.5" outlineLevel="1" x14ac:dyDescent="0.2">
      <c r="A17" s="170">
        <v>3</v>
      </c>
      <c r="B17" s="171" t="s">
        <v>987</v>
      </c>
      <c r="C17" s="179" t="s">
        <v>988</v>
      </c>
      <c r="D17" s="172" t="s">
        <v>208</v>
      </c>
      <c r="E17" s="173">
        <v>27.4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0</v>
      </c>
      <c r="O17" s="173">
        <f>ROUND(E17*N17,2)</f>
        <v>0</v>
      </c>
      <c r="P17" s="173">
        <v>0.374</v>
      </c>
      <c r="Q17" s="173">
        <f>ROUND(E17*P17,2)</f>
        <v>10.25</v>
      </c>
      <c r="R17" s="175" t="s">
        <v>979</v>
      </c>
      <c r="S17" s="175" t="s">
        <v>210</v>
      </c>
      <c r="T17" s="176" t="s">
        <v>211</v>
      </c>
      <c r="U17" s="156">
        <v>0.56869999999999998</v>
      </c>
      <c r="V17" s="156">
        <f>ROUND(E17*U17,2)</f>
        <v>15.58</v>
      </c>
      <c r="W17" s="156"/>
      <c r="X17" s="156" t="s">
        <v>212</v>
      </c>
      <c r="Y17" s="156" t="s">
        <v>213</v>
      </c>
      <c r="Z17" s="146"/>
      <c r="AA17" s="146"/>
      <c r="AB17" s="146"/>
      <c r="AC17" s="146"/>
      <c r="AD17" s="146"/>
      <c r="AE17" s="146"/>
      <c r="AF17" s="146"/>
      <c r="AG17" s="146" t="s">
        <v>214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2" x14ac:dyDescent="0.2">
      <c r="A18" s="153"/>
      <c r="B18" s="154"/>
      <c r="C18" s="247" t="s">
        <v>981</v>
      </c>
      <c r="D18" s="248"/>
      <c r="E18" s="248"/>
      <c r="F18" s="248"/>
      <c r="G18" s="248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221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2" x14ac:dyDescent="0.2">
      <c r="A19" s="153"/>
      <c r="B19" s="154"/>
      <c r="C19" s="180" t="s">
        <v>989</v>
      </c>
      <c r="D19" s="157"/>
      <c r="E19" s="158">
        <v>27.4</v>
      </c>
      <c r="F19" s="156"/>
      <c r="G19" s="156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215</v>
      </c>
      <c r="AH19" s="146">
        <v>5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ht="22.5" outlineLevel="1" x14ac:dyDescent="0.2">
      <c r="A20" s="170">
        <v>4</v>
      </c>
      <c r="B20" s="171" t="s">
        <v>990</v>
      </c>
      <c r="C20" s="179" t="s">
        <v>991</v>
      </c>
      <c r="D20" s="172" t="s">
        <v>208</v>
      </c>
      <c r="E20" s="173">
        <v>198.7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3">
        <v>0</v>
      </c>
      <c r="O20" s="173">
        <f>ROUND(E20*N20,2)</f>
        <v>0</v>
      </c>
      <c r="P20" s="173">
        <v>0.55000000000000004</v>
      </c>
      <c r="Q20" s="173">
        <f>ROUND(E20*P20,2)</f>
        <v>109.29</v>
      </c>
      <c r="R20" s="175" t="s">
        <v>979</v>
      </c>
      <c r="S20" s="175" t="s">
        <v>210</v>
      </c>
      <c r="T20" s="176" t="s">
        <v>211</v>
      </c>
      <c r="U20" s="156">
        <v>0.84770000000000001</v>
      </c>
      <c r="V20" s="156">
        <f>ROUND(E20*U20,2)</f>
        <v>168.44</v>
      </c>
      <c r="W20" s="156"/>
      <c r="X20" s="156" t="s">
        <v>212</v>
      </c>
      <c r="Y20" s="156" t="s">
        <v>213</v>
      </c>
      <c r="Z20" s="146"/>
      <c r="AA20" s="146"/>
      <c r="AB20" s="146"/>
      <c r="AC20" s="146"/>
      <c r="AD20" s="146"/>
      <c r="AE20" s="146"/>
      <c r="AF20" s="146"/>
      <c r="AG20" s="146" t="s">
        <v>214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2" x14ac:dyDescent="0.2">
      <c r="A21" s="153"/>
      <c r="B21" s="154"/>
      <c r="C21" s="247" t="s">
        <v>981</v>
      </c>
      <c r="D21" s="248"/>
      <c r="E21" s="248"/>
      <c r="F21" s="248"/>
      <c r="G21" s="248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221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2" x14ac:dyDescent="0.2">
      <c r="A22" s="153"/>
      <c r="B22" s="154"/>
      <c r="C22" s="180" t="s">
        <v>986</v>
      </c>
      <c r="D22" s="157"/>
      <c r="E22" s="158">
        <v>198.7</v>
      </c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215</v>
      </c>
      <c r="AH22" s="146">
        <v>5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5" outlineLevel="1" x14ac:dyDescent="0.2">
      <c r="A23" s="170">
        <v>5</v>
      </c>
      <c r="B23" s="171" t="s">
        <v>992</v>
      </c>
      <c r="C23" s="179" t="s">
        <v>993</v>
      </c>
      <c r="D23" s="172" t="s">
        <v>208</v>
      </c>
      <c r="E23" s="173">
        <v>78.400000000000006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0</v>
      </c>
      <c r="O23" s="173">
        <f>ROUND(E23*N23,2)</f>
        <v>0</v>
      </c>
      <c r="P23" s="173">
        <v>0.11</v>
      </c>
      <c r="Q23" s="173">
        <f>ROUND(E23*P23,2)</f>
        <v>8.6199999999999992</v>
      </c>
      <c r="R23" s="175" t="s">
        <v>979</v>
      </c>
      <c r="S23" s="175" t="s">
        <v>210</v>
      </c>
      <c r="T23" s="176" t="s">
        <v>211</v>
      </c>
      <c r="U23" s="156">
        <v>0.2</v>
      </c>
      <c r="V23" s="156">
        <f>ROUND(E23*U23,2)</f>
        <v>15.68</v>
      </c>
      <c r="W23" s="156"/>
      <c r="X23" s="156" t="s">
        <v>212</v>
      </c>
      <c r="Y23" s="156" t="s">
        <v>213</v>
      </c>
      <c r="Z23" s="146"/>
      <c r="AA23" s="146"/>
      <c r="AB23" s="146"/>
      <c r="AC23" s="146"/>
      <c r="AD23" s="146"/>
      <c r="AE23" s="146"/>
      <c r="AF23" s="146"/>
      <c r="AG23" s="146" t="s">
        <v>214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2" x14ac:dyDescent="0.2">
      <c r="A24" s="153"/>
      <c r="B24" s="154"/>
      <c r="C24" s="247" t="s">
        <v>981</v>
      </c>
      <c r="D24" s="248"/>
      <c r="E24" s="248"/>
      <c r="F24" s="248"/>
      <c r="G24" s="248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221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2" x14ac:dyDescent="0.2">
      <c r="A25" s="153"/>
      <c r="B25" s="154"/>
      <c r="C25" s="180" t="s">
        <v>994</v>
      </c>
      <c r="D25" s="157"/>
      <c r="E25" s="158">
        <v>39.200000000000003</v>
      </c>
      <c r="F25" s="156"/>
      <c r="G25" s="156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215</v>
      </c>
      <c r="AH25" s="146">
        <v>5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3" x14ac:dyDescent="0.2">
      <c r="A26" s="153"/>
      <c r="B26" s="154"/>
      <c r="C26" s="180" t="s">
        <v>995</v>
      </c>
      <c r="D26" s="157"/>
      <c r="E26" s="158">
        <v>39.200000000000003</v>
      </c>
      <c r="F26" s="156"/>
      <c r="G26" s="156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215</v>
      </c>
      <c r="AH26" s="146">
        <v>5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ht="22.5" outlineLevel="1" x14ac:dyDescent="0.2">
      <c r="A27" s="170">
        <v>6</v>
      </c>
      <c r="B27" s="171" t="s">
        <v>996</v>
      </c>
      <c r="C27" s="179" t="s">
        <v>997</v>
      </c>
      <c r="D27" s="172" t="s">
        <v>208</v>
      </c>
      <c r="E27" s="173">
        <v>27.4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3">
        <v>0</v>
      </c>
      <c r="O27" s="173">
        <f>ROUND(E27*N27,2)</f>
        <v>0</v>
      </c>
      <c r="P27" s="173">
        <v>0.17599999999999999</v>
      </c>
      <c r="Q27" s="173">
        <f>ROUND(E27*P27,2)</f>
        <v>4.82</v>
      </c>
      <c r="R27" s="175" t="s">
        <v>979</v>
      </c>
      <c r="S27" s="175" t="s">
        <v>210</v>
      </c>
      <c r="T27" s="176" t="s">
        <v>211</v>
      </c>
      <c r="U27" s="156">
        <v>0.30499999999999999</v>
      </c>
      <c r="V27" s="156">
        <f>ROUND(E27*U27,2)</f>
        <v>8.36</v>
      </c>
      <c r="W27" s="156"/>
      <c r="X27" s="156" t="s">
        <v>212</v>
      </c>
      <c r="Y27" s="156" t="s">
        <v>213</v>
      </c>
      <c r="Z27" s="146"/>
      <c r="AA27" s="146"/>
      <c r="AB27" s="146"/>
      <c r="AC27" s="146"/>
      <c r="AD27" s="146"/>
      <c r="AE27" s="146"/>
      <c r="AF27" s="146"/>
      <c r="AG27" s="146" t="s">
        <v>214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2" x14ac:dyDescent="0.2">
      <c r="A28" s="153"/>
      <c r="B28" s="154"/>
      <c r="C28" s="247" t="s">
        <v>981</v>
      </c>
      <c r="D28" s="248"/>
      <c r="E28" s="248"/>
      <c r="F28" s="248"/>
      <c r="G28" s="248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221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2" x14ac:dyDescent="0.2">
      <c r="A29" s="153"/>
      <c r="B29" s="154"/>
      <c r="C29" s="180" t="s">
        <v>998</v>
      </c>
      <c r="D29" s="157"/>
      <c r="E29" s="158">
        <v>27.4</v>
      </c>
      <c r="F29" s="156"/>
      <c r="G29" s="156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56"/>
      <c r="Z29" s="146"/>
      <c r="AA29" s="146"/>
      <c r="AB29" s="146"/>
      <c r="AC29" s="146"/>
      <c r="AD29" s="146"/>
      <c r="AE29" s="146"/>
      <c r="AF29" s="146"/>
      <c r="AG29" s="146" t="s">
        <v>215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ht="22.5" outlineLevel="1" x14ac:dyDescent="0.2">
      <c r="A30" s="170">
        <v>7</v>
      </c>
      <c r="B30" s="171" t="s">
        <v>999</v>
      </c>
      <c r="C30" s="179" t="s">
        <v>1000</v>
      </c>
      <c r="D30" s="172" t="s">
        <v>208</v>
      </c>
      <c r="E30" s="173">
        <v>27.4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3">
        <v>0</v>
      </c>
      <c r="O30" s="173">
        <f>ROUND(E30*N30,2)</f>
        <v>0</v>
      </c>
      <c r="P30" s="173">
        <v>0.51085999999999998</v>
      </c>
      <c r="Q30" s="173">
        <f>ROUND(E30*P30,2)</f>
        <v>14</v>
      </c>
      <c r="R30" s="175" t="s">
        <v>979</v>
      </c>
      <c r="S30" s="175" t="s">
        <v>210</v>
      </c>
      <c r="T30" s="176" t="s">
        <v>211</v>
      </c>
      <c r="U30" s="156">
        <v>0.64</v>
      </c>
      <c r="V30" s="156">
        <f>ROUND(E30*U30,2)</f>
        <v>17.54</v>
      </c>
      <c r="W30" s="156"/>
      <c r="X30" s="156" t="s">
        <v>212</v>
      </c>
      <c r="Y30" s="156" t="s">
        <v>213</v>
      </c>
      <c r="Z30" s="146"/>
      <c r="AA30" s="146"/>
      <c r="AB30" s="146"/>
      <c r="AC30" s="146"/>
      <c r="AD30" s="146"/>
      <c r="AE30" s="146"/>
      <c r="AF30" s="146"/>
      <c r="AG30" s="146" t="s">
        <v>214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2" x14ac:dyDescent="0.2">
      <c r="A31" s="153"/>
      <c r="B31" s="154"/>
      <c r="C31" s="247" t="s">
        <v>981</v>
      </c>
      <c r="D31" s="248"/>
      <c r="E31" s="248"/>
      <c r="F31" s="248"/>
      <c r="G31" s="248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221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2" x14ac:dyDescent="0.2">
      <c r="A32" s="153"/>
      <c r="B32" s="154"/>
      <c r="C32" s="180" t="s">
        <v>1001</v>
      </c>
      <c r="D32" s="157"/>
      <c r="E32" s="158">
        <v>27.4</v>
      </c>
      <c r="F32" s="156"/>
      <c r="G32" s="15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215</v>
      </c>
      <c r="AH32" s="146">
        <v>5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70">
        <v>8</v>
      </c>
      <c r="B33" s="171" t="s">
        <v>1002</v>
      </c>
      <c r="C33" s="179" t="s">
        <v>1003</v>
      </c>
      <c r="D33" s="172" t="s">
        <v>252</v>
      </c>
      <c r="E33" s="173">
        <v>74.900000000000006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3">
        <v>0</v>
      </c>
      <c r="O33" s="173">
        <f>ROUND(E33*N33,2)</f>
        <v>0</v>
      </c>
      <c r="P33" s="173">
        <v>0.22</v>
      </c>
      <c r="Q33" s="173">
        <f>ROUND(E33*P33,2)</f>
        <v>16.48</v>
      </c>
      <c r="R33" s="175" t="s">
        <v>979</v>
      </c>
      <c r="S33" s="175" t="s">
        <v>210</v>
      </c>
      <c r="T33" s="176" t="s">
        <v>211</v>
      </c>
      <c r="U33" s="156">
        <v>0.14299999999999999</v>
      </c>
      <c r="V33" s="156">
        <f>ROUND(E33*U33,2)</f>
        <v>10.71</v>
      </c>
      <c r="W33" s="156"/>
      <c r="X33" s="156" t="s">
        <v>212</v>
      </c>
      <c r="Y33" s="156" t="s">
        <v>213</v>
      </c>
      <c r="Z33" s="146"/>
      <c r="AA33" s="146"/>
      <c r="AB33" s="146"/>
      <c r="AC33" s="146"/>
      <c r="AD33" s="146"/>
      <c r="AE33" s="146"/>
      <c r="AF33" s="146"/>
      <c r="AG33" s="146" t="s">
        <v>214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2" x14ac:dyDescent="0.2">
      <c r="A34" s="153"/>
      <c r="B34" s="154"/>
      <c r="C34" s="249" t="s">
        <v>1004</v>
      </c>
      <c r="D34" s="250"/>
      <c r="E34" s="250"/>
      <c r="F34" s="250"/>
      <c r="G34" s="250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56"/>
      <c r="Z34" s="146"/>
      <c r="AA34" s="146"/>
      <c r="AB34" s="146"/>
      <c r="AC34" s="146"/>
      <c r="AD34" s="146"/>
      <c r="AE34" s="146"/>
      <c r="AF34" s="146"/>
      <c r="AG34" s="146" t="s">
        <v>278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77" t="str">
        <f>C34</f>
        <v>s vybouráním lože, s přemístěním hmot na skládku na vzdálenost do 3 m nebo naložením na dopravní prostředek</v>
      </c>
      <c r="BB34" s="146"/>
      <c r="BC34" s="146"/>
      <c r="BD34" s="146"/>
      <c r="BE34" s="146"/>
      <c r="BF34" s="146"/>
      <c r="BG34" s="146"/>
      <c r="BH34" s="146"/>
    </row>
    <row r="35" spans="1:60" outlineLevel="2" x14ac:dyDescent="0.2">
      <c r="A35" s="153"/>
      <c r="B35" s="154"/>
      <c r="C35" s="251" t="s">
        <v>981</v>
      </c>
      <c r="D35" s="252"/>
      <c r="E35" s="252"/>
      <c r="F35" s="252"/>
      <c r="G35" s="252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221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2" x14ac:dyDescent="0.2">
      <c r="A36" s="153"/>
      <c r="B36" s="154"/>
      <c r="C36" s="180" t="s">
        <v>1005</v>
      </c>
      <c r="D36" s="157"/>
      <c r="E36" s="158">
        <v>74.900000000000006</v>
      </c>
      <c r="F36" s="156"/>
      <c r="G36" s="156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56"/>
      <c r="Z36" s="146"/>
      <c r="AA36" s="146"/>
      <c r="AB36" s="146"/>
      <c r="AC36" s="146"/>
      <c r="AD36" s="146"/>
      <c r="AE36" s="146"/>
      <c r="AF36" s="146"/>
      <c r="AG36" s="146" t="s">
        <v>215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70">
        <v>9</v>
      </c>
      <c r="B37" s="171" t="s">
        <v>1006</v>
      </c>
      <c r="C37" s="179" t="s">
        <v>1007</v>
      </c>
      <c r="D37" s="172" t="s">
        <v>252</v>
      </c>
      <c r="E37" s="173">
        <v>7.5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0</v>
      </c>
      <c r="O37" s="173">
        <f>ROUND(E37*N37,2)</f>
        <v>0</v>
      </c>
      <c r="P37" s="173">
        <v>0.27</v>
      </c>
      <c r="Q37" s="173">
        <f>ROUND(E37*P37,2)</f>
        <v>2.0299999999999998</v>
      </c>
      <c r="R37" s="175" t="s">
        <v>979</v>
      </c>
      <c r="S37" s="175" t="s">
        <v>210</v>
      </c>
      <c r="T37" s="176" t="s">
        <v>211</v>
      </c>
      <c r="U37" s="156">
        <v>0.123</v>
      </c>
      <c r="V37" s="156">
        <f>ROUND(E37*U37,2)</f>
        <v>0.92</v>
      </c>
      <c r="W37" s="156"/>
      <c r="X37" s="156" t="s">
        <v>212</v>
      </c>
      <c r="Y37" s="156" t="s">
        <v>213</v>
      </c>
      <c r="Z37" s="146"/>
      <c r="AA37" s="146"/>
      <c r="AB37" s="146"/>
      <c r="AC37" s="146"/>
      <c r="AD37" s="146"/>
      <c r="AE37" s="146"/>
      <c r="AF37" s="146"/>
      <c r="AG37" s="146" t="s">
        <v>214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2" x14ac:dyDescent="0.2">
      <c r="A38" s="153"/>
      <c r="B38" s="154"/>
      <c r="C38" s="249" t="s">
        <v>1004</v>
      </c>
      <c r="D38" s="250"/>
      <c r="E38" s="250"/>
      <c r="F38" s="250"/>
      <c r="G38" s="250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278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77" t="str">
        <f>C38</f>
        <v>s vybouráním lože, s přemístěním hmot na skládku na vzdálenost do 3 m nebo naložením na dopravní prostředek</v>
      </c>
      <c r="BB38" s="146"/>
      <c r="BC38" s="146"/>
      <c r="BD38" s="146"/>
      <c r="BE38" s="146"/>
      <c r="BF38" s="146"/>
      <c r="BG38" s="146"/>
      <c r="BH38" s="146"/>
    </row>
    <row r="39" spans="1:60" outlineLevel="2" x14ac:dyDescent="0.2">
      <c r="A39" s="153"/>
      <c r="B39" s="154"/>
      <c r="C39" s="251" t="s">
        <v>981</v>
      </c>
      <c r="D39" s="252"/>
      <c r="E39" s="252"/>
      <c r="F39" s="252"/>
      <c r="G39" s="252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221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2" x14ac:dyDescent="0.2">
      <c r="A40" s="153"/>
      <c r="B40" s="154"/>
      <c r="C40" s="180" t="s">
        <v>1008</v>
      </c>
      <c r="D40" s="157"/>
      <c r="E40" s="158">
        <v>7.5</v>
      </c>
      <c r="F40" s="156"/>
      <c r="G40" s="156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215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ht="22.5" outlineLevel="1" x14ac:dyDescent="0.2">
      <c r="A41" s="170">
        <v>10</v>
      </c>
      <c r="B41" s="171" t="s">
        <v>1009</v>
      </c>
      <c r="C41" s="179" t="s">
        <v>1010</v>
      </c>
      <c r="D41" s="172" t="s">
        <v>1011</v>
      </c>
      <c r="E41" s="173">
        <v>24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3">
        <v>0</v>
      </c>
      <c r="O41" s="173">
        <f>ROUND(E41*N41,2)</f>
        <v>0</v>
      </c>
      <c r="P41" s="173">
        <v>0</v>
      </c>
      <c r="Q41" s="173">
        <f>ROUND(E41*P41,2)</f>
        <v>0</v>
      </c>
      <c r="R41" s="175" t="s">
        <v>1012</v>
      </c>
      <c r="S41" s="175" t="s">
        <v>210</v>
      </c>
      <c r="T41" s="176" t="s">
        <v>211</v>
      </c>
      <c r="U41" s="156">
        <v>0.20300000000000001</v>
      </c>
      <c r="V41" s="156">
        <f>ROUND(E41*U41,2)</f>
        <v>4.87</v>
      </c>
      <c r="W41" s="156"/>
      <c r="X41" s="156" t="s">
        <v>212</v>
      </c>
      <c r="Y41" s="156" t="s">
        <v>213</v>
      </c>
      <c r="Z41" s="146"/>
      <c r="AA41" s="146"/>
      <c r="AB41" s="146"/>
      <c r="AC41" s="146"/>
      <c r="AD41" s="146"/>
      <c r="AE41" s="146"/>
      <c r="AF41" s="146"/>
      <c r="AG41" s="146" t="s">
        <v>454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ht="22.5" outlineLevel="2" x14ac:dyDescent="0.2">
      <c r="A42" s="153"/>
      <c r="B42" s="154"/>
      <c r="C42" s="249" t="s">
        <v>1013</v>
      </c>
      <c r="D42" s="250"/>
      <c r="E42" s="250"/>
      <c r="F42" s="250"/>
      <c r="G42" s="250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278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77" t="str">
        <f>C42</f>
        <v>na vzdálenost od hladiny vody v jímce po výšku roviny proložené osou nejvyššího bodu výtlačného potrubí. Včetně odpadní potrubí v délce do 20 m.</v>
      </c>
      <c r="BB42" s="146"/>
      <c r="BC42" s="146"/>
      <c r="BD42" s="146"/>
      <c r="BE42" s="146"/>
      <c r="BF42" s="146"/>
      <c r="BG42" s="146"/>
      <c r="BH42" s="146"/>
    </row>
    <row r="43" spans="1:60" outlineLevel="2" x14ac:dyDescent="0.2">
      <c r="A43" s="153"/>
      <c r="B43" s="154"/>
      <c r="C43" s="180" t="s">
        <v>1014</v>
      </c>
      <c r="D43" s="157"/>
      <c r="E43" s="158">
        <v>24</v>
      </c>
      <c r="F43" s="156"/>
      <c r="G43" s="156"/>
      <c r="H43" s="156"/>
      <c r="I43" s="156"/>
      <c r="J43" s="156"/>
      <c r="K43" s="156"/>
      <c r="L43" s="156"/>
      <c r="M43" s="156"/>
      <c r="N43" s="155"/>
      <c r="O43" s="155"/>
      <c r="P43" s="155"/>
      <c r="Q43" s="155"/>
      <c r="R43" s="156"/>
      <c r="S43" s="156"/>
      <c r="T43" s="156"/>
      <c r="U43" s="156"/>
      <c r="V43" s="156"/>
      <c r="W43" s="156"/>
      <c r="X43" s="156"/>
      <c r="Y43" s="156"/>
      <c r="Z43" s="146"/>
      <c r="AA43" s="146"/>
      <c r="AB43" s="146"/>
      <c r="AC43" s="146"/>
      <c r="AD43" s="146"/>
      <c r="AE43" s="146"/>
      <c r="AF43" s="146"/>
      <c r="AG43" s="146" t="s">
        <v>215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ht="22.5" outlineLevel="1" x14ac:dyDescent="0.2">
      <c r="A44" s="170">
        <v>11</v>
      </c>
      <c r="B44" s="171" t="s">
        <v>1015</v>
      </c>
      <c r="C44" s="179" t="s">
        <v>1016</v>
      </c>
      <c r="D44" s="172" t="s">
        <v>1017</v>
      </c>
      <c r="E44" s="173">
        <v>30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3">
        <v>0</v>
      </c>
      <c r="O44" s="173">
        <f>ROUND(E44*N44,2)</f>
        <v>0</v>
      </c>
      <c r="P44" s="173">
        <v>0</v>
      </c>
      <c r="Q44" s="173">
        <f>ROUND(E44*P44,2)</f>
        <v>0</v>
      </c>
      <c r="R44" s="175" t="s">
        <v>1012</v>
      </c>
      <c r="S44" s="175" t="s">
        <v>210</v>
      </c>
      <c r="T44" s="176" t="s">
        <v>211</v>
      </c>
      <c r="U44" s="156">
        <v>0</v>
      </c>
      <c r="V44" s="156">
        <f>ROUND(E44*U44,2)</f>
        <v>0</v>
      </c>
      <c r="W44" s="156"/>
      <c r="X44" s="156" t="s">
        <v>212</v>
      </c>
      <c r="Y44" s="156" t="s">
        <v>213</v>
      </c>
      <c r="Z44" s="146"/>
      <c r="AA44" s="146"/>
      <c r="AB44" s="146"/>
      <c r="AC44" s="146"/>
      <c r="AD44" s="146"/>
      <c r="AE44" s="146"/>
      <c r="AF44" s="146"/>
      <c r="AG44" s="146" t="s">
        <v>454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ht="22.5" outlineLevel="2" x14ac:dyDescent="0.2">
      <c r="A45" s="153"/>
      <c r="B45" s="154"/>
      <c r="C45" s="249" t="s">
        <v>1018</v>
      </c>
      <c r="D45" s="250"/>
      <c r="E45" s="250"/>
      <c r="F45" s="250"/>
      <c r="G45" s="250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278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77" t="str">
        <f>C45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45" s="146"/>
      <c r="BC45" s="146"/>
      <c r="BD45" s="146"/>
      <c r="BE45" s="146"/>
      <c r="BF45" s="146"/>
      <c r="BG45" s="146"/>
      <c r="BH45" s="146"/>
    </row>
    <row r="46" spans="1:60" outlineLevel="2" x14ac:dyDescent="0.2">
      <c r="A46" s="153"/>
      <c r="B46" s="154"/>
      <c r="C46" s="180" t="s">
        <v>1019</v>
      </c>
      <c r="D46" s="157"/>
      <c r="E46" s="158">
        <v>30</v>
      </c>
      <c r="F46" s="156"/>
      <c r="G46" s="156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215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70">
        <v>12</v>
      </c>
      <c r="B47" s="171" t="s">
        <v>1020</v>
      </c>
      <c r="C47" s="179" t="s">
        <v>1021</v>
      </c>
      <c r="D47" s="172" t="s">
        <v>252</v>
      </c>
      <c r="E47" s="173">
        <v>11.5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3">
        <v>8.6899999999999998E-3</v>
      </c>
      <c r="O47" s="173">
        <f>ROUND(E47*N47,2)</f>
        <v>0.1</v>
      </c>
      <c r="P47" s="173">
        <v>0</v>
      </c>
      <c r="Q47" s="173">
        <f>ROUND(E47*P47,2)</f>
        <v>0</v>
      </c>
      <c r="R47" s="175" t="s">
        <v>1012</v>
      </c>
      <c r="S47" s="175" t="s">
        <v>210</v>
      </c>
      <c r="T47" s="176" t="s">
        <v>211</v>
      </c>
      <c r="U47" s="156">
        <v>0.70299999999999996</v>
      </c>
      <c r="V47" s="156">
        <f>ROUND(E47*U47,2)</f>
        <v>8.08</v>
      </c>
      <c r="W47" s="156"/>
      <c r="X47" s="156" t="s">
        <v>212</v>
      </c>
      <c r="Y47" s="156" t="s">
        <v>213</v>
      </c>
      <c r="Z47" s="146"/>
      <c r="AA47" s="146"/>
      <c r="AB47" s="146"/>
      <c r="AC47" s="146"/>
      <c r="AD47" s="146"/>
      <c r="AE47" s="146"/>
      <c r="AF47" s="146"/>
      <c r="AG47" s="146" t="s">
        <v>214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ht="22.5" outlineLevel="2" x14ac:dyDescent="0.2">
      <c r="A48" s="153"/>
      <c r="B48" s="154"/>
      <c r="C48" s="249" t="s">
        <v>1022</v>
      </c>
      <c r="D48" s="250"/>
      <c r="E48" s="250"/>
      <c r="F48" s="250"/>
      <c r="G48" s="250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278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77" t="str">
        <f>C48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8" s="146"/>
      <c r="BC48" s="146"/>
      <c r="BD48" s="146"/>
      <c r="BE48" s="146"/>
      <c r="BF48" s="146"/>
      <c r="BG48" s="146"/>
      <c r="BH48" s="146"/>
    </row>
    <row r="49" spans="1:60" outlineLevel="2" x14ac:dyDescent="0.2">
      <c r="A49" s="153"/>
      <c r="B49" s="154"/>
      <c r="C49" s="251" t="s">
        <v>1023</v>
      </c>
      <c r="D49" s="252"/>
      <c r="E49" s="252"/>
      <c r="F49" s="252"/>
      <c r="G49" s="252"/>
      <c r="H49" s="156"/>
      <c r="I49" s="156"/>
      <c r="J49" s="156"/>
      <c r="K49" s="156"/>
      <c r="L49" s="156"/>
      <c r="M49" s="156"/>
      <c r="N49" s="155"/>
      <c r="O49" s="155"/>
      <c r="P49" s="155"/>
      <c r="Q49" s="155"/>
      <c r="R49" s="156"/>
      <c r="S49" s="156"/>
      <c r="T49" s="156"/>
      <c r="U49" s="156"/>
      <c r="V49" s="156"/>
      <c r="W49" s="156"/>
      <c r="X49" s="156"/>
      <c r="Y49" s="156"/>
      <c r="Z49" s="146"/>
      <c r="AA49" s="146"/>
      <c r="AB49" s="146"/>
      <c r="AC49" s="146"/>
      <c r="AD49" s="146"/>
      <c r="AE49" s="146"/>
      <c r="AF49" s="146"/>
      <c r="AG49" s="146" t="s">
        <v>221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2" x14ac:dyDescent="0.2">
      <c r="A50" s="153"/>
      <c r="B50" s="154"/>
      <c r="C50" s="180" t="s">
        <v>1024</v>
      </c>
      <c r="D50" s="157"/>
      <c r="E50" s="158">
        <v>11.5</v>
      </c>
      <c r="F50" s="156"/>
      <c r="G50" s="156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56"/>
      <c r="Z50" s="146"/>
      <c r="AA50" s="146"/>
      <c r="AB50" s="146"/>
      <c r="AC50" s="146"/>
      <c r="AD50" s="146"/>
      <c r="AE50" s="146"/>
      <c r="AF50" s="146"/>
      <c r="AG50" s="146" t="s">
        <v>215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ht="22.5" outlineLevel="1" x14ac:dyDescent="0.2">
      <c r="A51" s="170">
        <v>13</v>
      </c>
      <c r="B51" s="171" t="s">
        <v>1025</v>
      </c>
      <c r="C51" s="179" t="s">
        <v>1026</v>
      </c>
      <c r="D51" s="172" t="s">
        <v>252</v>
      </c>
      <c r="E51" s="173">
        <v>1.4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3">
        <v>1.2710000000000001E-2</v>
      </c>
      <c r="O51" s="173">
        <f>ROUND(E51*N51,2)</f>
        <v>0.02</v>
      </c>
      <c r="P51" s="173">
        <v>0</v>
      </c>
      <c r="Q51" s="173">
        <f>ROUND(E51*P51,2)</f>
        <v>0</v>
      </c>
      <c r="R51" s="175" t="s">
        <v>1012</v>
      </c>
      <c r="S51" s="175" t="s">
        <v>210</v>
      </c>
      <c r="T51" s="176" t="s">
        <v>211</v>
      </c>
      <c r="U51" s="156">
        <v>1.153</v>
      </c>
      <c r="V51" s="156">
        <f>ROUND(E51*U51,2)</f>
        <v>1.61</v>
      </c>
      <c r="W51" s="156"/>
      <c r="X51" s="156" t="s">
        <v>212</v>
      </c>
      <c r="Y51" s="156" t="s">
        <v>213</v>
      </c>
      <c r="Z51" s="146"/>
      <c r="AA51" s="146"/>
      <c r="AB51" s="146"/>
      <c r="AC51" s="146"/>
      <c r="AD51" s="146"/>
      <c r="AE51" s="146"/>
      <c r="AF51" s="146"/>
      <c r="AG51" s="146" t="s">
        <v>214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ht="22.5" outlineLevel="2" x14ac:dyDescent="0.2">
      <c r="A52" s="153"/>
      <c r="B52" s="154"/>
      <c r="C52" s="249" t="s">
        <v>1022</v>
      </c>
      <c r="D52" s="250"/>
      <c r="E52" s="250"/>
      <c r="F52" s="250"/>
      <c r="G52" s="250"/>
      <c r="H52" s="156"/>
      <c r="I52" s="156"/>
      <c r="J52" s="156"/>
      <c r="K52" s="156"/>
      <c r="L52" s="156"/>
      <c r="M52" s="156"/>
      <c r="N52" s="155"/>
      <c r="O52" s="155"/>
      <c r="P52" s="155"/>
      <c r="Q52" s="155"/>
      <c r="R52" s="156"/>
      <c r="S52" s="156"/>
      <c r="T52" s="156"/>
      <c r="U52" s="156"/>
      <c r="V52" s="156"/>
      <c r="W52" s="156"/>
      <c r="X52" s="156"/>
      <c r="Y52" s="156"/>
      <c r="Z52" s="146"/>
      <c r="AA52" s="146"/>
      <c r="AB52" s="146"/>
      <c r="AC52" s="146"/>
      <c r="AD52" s="146"/>
      <c r="AE52" s="146"/>
      <c r="AF52" s="146"/>
      <c r="AG52" s="146" t="s">
        <v>278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77" t="str">
        <f>C52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52" s="146"/>
      <c r="BC52" s="146"/>
      <c r="BD52" s="146"/>
      <c r="BE52" s="146"/>
      <c r="BF52" s="146"/>
      <c r="BG52" s="146"/>
      <c r="BH52" s="146"/>
    </row>
    <row r="53" spans="1:60" outlineLevel="2" x14ac:dyDescent="0.2">
      <c r="A53" s="153"/>
      <c r="B53" s="154"/>
      <c r="C53" s="251" t="s">
        <v>1023</v>
      </c>
      <c r="D53" s="252"/>
      <c r="E53" s="252"/>
      <c r="F53" s="252"/>
      <c r="G53" s="252"/>
      <c r="H53" s="156"/>
      <c r="I53" s="156"/>
      <c r="J53" s="156"/>
      <c r="K53" s="156"/>
      <c r="L53" s="156"/>
      <c r="M53" s="156"/>
      <c r="N53" s="155"/>
      <c r="O53" s="155"/>
      <c r="P53" s="155"/>
      <c r="Q53" s="155"/>
      <c r="R53" s="156"/>
      <c r="S53" s="156"/>
      <c r="T53" s="156"/>
      <c r="U53" s="156"/>
      <c r="V53" s="156"/>
      <c r="W53" s="156"/>
      <c r="X53" s="156"/>
      <c r="Y53" s="156"/>
      <c r="Z53" s="146"/>
      <c r="AA53" s="146"/>
      <c r="AB53" s="146"/>
      <c r="AC53" s="146"/>
      <c r="AD53" s="146"/>
      <c r="AE53" s="146"/>
      <c r="AF53" s="146"/>
      <c r="AG53" s="146" t="s">
        <v>221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2" x14ac:dyDescent="0.2">
      <c r="A54" s="153"/>
      <c r="B54" s="154"/>
      <c r="C54" s="180" t="s">
        <v>1027</v>
      </c>
      <c r="D54" s="157"/>
      <c r="E54" s="158">
        <v>1.4</v>
      </c>
      <c r="F54" s="156"/>
      <c r="G54" s="156"/>
      <c r="H54" s="156"/>
      <c r="I54" s="156"/>
      <c r="J54" s="156"/>
      <c r="K54" s="156"/>
      <c r="L54" s="156"/>
      <c r="M54" s="156"/>
      <c r="N54" s="155"/>
      <c r="O54" s="155"/>
      <c r="P54" s="155"/>
      <c r="Q54" s="155"/>
      <c r="R54" s="156"/>
      <c r="S54" s="156"/>
      <c r="T54" s="156"/>
      <c r="U54" s="156"/>
      <c r="V54" s="156"/>
      <c r="W54" s="156"/>
      <c r="X54" s="156"/>
      <c r="Y54" s="156"/>
      <c r="Z54" s="146"/>
      <c r="AA54" s="146"/>
      <c r="AB54" s="146"/>
      <c r="AC54" s="146"/>
      <c r="AD54" s="146"/>
      <c r="AE54" s="146"/>
      <c r="AF54" s="146"/>
      <c r="AG54" s="146" t="s">
        <v>215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ht="22.5" outlineLevel="1" x14ac:dyDescent="0.2">
      <c r="A55" s="170">
        <v>14</v>
      </c>
      <c r="B55" s="171" t="s">
        <v>1028</v>
      </c>
      <c r="C55" s="179" t="s">
        <v>1029</v>
      </c>
      <c r="D55" s="172" t="s">
        <v>252</v>
      </c>
      <c r="E55" s="173">
        <v>31.3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21</v>
      </c>
      <c r="M55" s="175">
        <f>G55*(1+L55/100)</f>
        <v>0</v>
      </c>
      <c r="N55" s="173">
        <v>1.2710000000000001E-2</v>
      </c>
      <c r="O55" s="173">
        <f>ROUND(E55*N55,2)</f>
        <v>0.4</v>
      </c>
      <c r="P55" s="173">
        <v>0</v>
      </c>
      <c r="Q55" s="173">
        <f>ROUND(E55*P55,2)</f>
        <v>0</v>
      </c>
      <c r="R55" s="175" t="s">
        <v>1012</v>
      </c>
      <c r="S55" s="175" t="s">
        <v>210</v>
      </c>
      <c r="T55" s="176" t="s">
        <v>211</v>
      </c>
      <c r="U55" s="156">
        <v>1.153</v>
      </c>
      <c r="V55" s="156">
        <f>ROUND(E55*U55,2)</f>
        <v>36.090000000000003</v>
      </c>
      <c r="W55" s="156"/>
      <c r="X55" s="156" t="s">
        <v>212</v>
      </c>
      <c r="Y55" s="156" t="s">
        <v>213</v>
      </c>
      <c r="Z55" s="146"/>
      <c r="AA55" s="146"/>
      <c r="AB55" s="146"/>
      <c r="AC55" s="146"/>
      <c r="AD55" s="146"/>
      <c r="AE55" s="146"/>
      <c r="AF55" s="146"/>
      <c r="AG55" s="146" t="s">
        <v>214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22.5" outlineLevel="2" x14ac:dyDescent="0.2">
      <c r="A56" s="153"/>
      <c r="B56" s="154"/>
      <c r="C56" s="249" t="s">
        <v>1022</v>
      </c>
      <c r="D56" s="250"/>
      <c r="E56" s="250"/>
      <c r="F56" s="250"/>
      <c r="G56" s="250"/>
      <c r="H56" s="156"/>
      <c r="I56" s="156"/>
      <c r="J56" s="156"/>
      <c r="K56" s="156"/>
      <c r="L56" s="156"/>
      <c r="M56" s="156"/>
      <c r="N56" s="155"/>
      <c r="O56" s="155"/>
      <c r="P56" s="155"/>
      <c r="Q56" s="155"/>
      <c r="R56" s="156"/>
      <c r="S56" s="156"/>
      <c r="T56" s="156"/>
      <c r="U56" s="156"/>
      <c r="V56" s="156"/>
      <c r="W56" s="156"/>
      <c r="X56" s="156"/>
      <c r="Y56" s="156"/>
      <c r="Z56" s="146"/>
      <c r="AA56" s="146"/>
      <c r="AB56" s="146"/>
      <c r="AC56" s="146"/>
      <c r="AD56" s="146"/>
      <c r="AE56" s="146"/>
      <c r="AF56" s="146"/>
      <c r="AG56" s="146" t="s">
        <v>278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77" t="str">
        <f>C56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56" s="146"/>
      <c r="BC56" s="146"/>
      <c r="BD56" s="146"/>
      <c r="BE56" s="146"/>
      <c r="BF56" s="146"/>
      <c r="BG56" s="146"/>
      <c r="BH56" s="146"/>
    </row>
    <row r="57" spans="1:60" outlineLevel="2" x14ac:dyDescent="0.2">
      <c r="A57" s="153"/>
      <c r="B57" s="154"/>
      <c r="C57" s="251" t="s">
        <v>1023</v>
      </c>
      <c r="D57" s="252"/>
      <c r="E57" s="252"/>
      <c r="F57" s="252"/>
      <c r="G57" s="252"/>
      <c r="H57" s="156"/>
      <c r="I57" s="156"/>
      <c r="J57" s="156"/>
      <c r="K57" s="156"/>
      <c r="L57" s="156"/>
      <c r="M57" s="156"/>
      <c r="N57" s="155"/>
      <c r="O57" s="155"/>
      <c r="P57" s="155"/>
      <c r="Q57" s="155"/>
      <c r="R57" s="156"/>
      <c r="S57" s="156"/>
      <c r="T57" s="156"/>
      <c r="U57" s="156"/>
      <c r="V57" s="156"/>
      <c r="W57" s="156"/>
      <c r="X57" s="156"/>
      <c r="Y57" s="156"/>
      <c r="Z57" s="146"/>
      <c r="AA57" s="146"/>
      <c r="AB57" s="146"/>
      <c r="AC57" s="146"/>
      <c r="AD57" s="146"/>
      <c r="AE57" s="146"/>
      <c r="AF57" s="146"/>
      <c r="AG57" s="146" t="s">
        <v>221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2" x14ac:dyDescent="0.2">
      <c r="A58" s="153"/>
      <c r="B58" s="154"/>
      <c r="C58" s="180" t="s">
        <v>1030</v>
      </c>
      <c r="D58" s="157"/>
      <c r="E58" s="158">
        <v>31.3</v>
      </c>
      <c r="F58" s="156"/>
      <c r="G58" s="156"/>
      <c r="H58" s="156"/>
      <c r="I58" s="156"/>
      <c r="J58" s="156"/>
      <c r="K58" s="156"/>
      <c r="L58" s="156"/>
      <c r="M58" s="156"/>
      <c r="N58" s="155"/>
      <c r="O58" s="155"/>
      <c r="P58" s="155"/>
      <c r="Q58" s="155"/>
      <c r="R58" s="156"/>
      <c r="S58" s="156"/>
      <c r="T58" s="156"/>
      <c r="U58" s="156"/>
      <c r="V58" s="156"/>
      <c r="W58" s="156"/>
      <c r="X58" s="156"/>
      <c r="Y58" s="156"/>
      <c r="Z58" s="146"/>
      <c r="AA58" s="146"/>
      <c r="AB58" s="146"/>
      <c r="AC58" s="146"/>
      <c r="AD58" s="146"/>
      <c r="AE58" s="146"/>
      <c r="AF58" s="146"/>
      <c r="AG58" s="146" t="s">
        <v>215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70">
        <v>15</v>
      </c>
      <c r="B59" s="171" t="s">
        <v>1031</v>
      </c>
      <c r="C59" s="179" t="s">
        <v>1032</v>
      </c>
      <c r="D59" s="172" t="s">
        <v>252</v>
      </c>
      <c r="E59" s="173">
        <v>67.3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3">
        <v>2.478E-2</v>
      </c>
      <c r="O59" s="173">
        <f>ROUND(E59*N59,2)</f>
        <v>1.67</v>
      </c>
      <c r="P59" s="173">
        <v>0</v>
      </c>
      <c r="Q59" s="173">
        <f>ROUND(E59*P59,2)</f>
        <v>0</v>
      </c>
      <c r="R59" s="175" t="s">
        <v>1012</v>
      </c>
      <c r="S59" s="175" t="s">
        <v>210</v>
      </c>
      <c r="T59" s="176" t="s">
        <v>211</v>
      </c>
      <c r="U59" s="156">
        <v>0.54700000000000004</v>
      </c>
      <c r="V59" s="156">
        <f>ROUND(E59*U59,2)</f>
        <v>36.81</v>
      </c>
      <c r="W59" s="156"/>
      <c r="X59" s="156" t="s">
        <v>212</v>
      </c>
      <c r="Y59" s="156" t="s">
        <v>213</v>
      </c>
      <c r="Z59" s="146"/>
      <c r="AA59" s="146"/>
      <c r="AB59" s="146"/>
      <c r="AC59" s="146"/>
      <c r="AD59" s="146"/>
      <c r="AE59" s="146"/>
      <c r="AF59" s="146"/>
      <c r="AG59" s="146" t="s">
        <v>214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22.5" outlineLevel="2" x14ac:dyDescent="0.2">
      <c r="A60" s="153"/>
      <c r="B60" s="154"/>
      <c r="C60" s="249" t="s">
        <v>1022</v>
      </c>
      <c r="D60" s="250"/>
      <c r="E60" s="250"/>
      <c r="F60" s="250"/>
      <c r="G60" s="250"/>
      <c r="H60" s="156"/>
      <c r="I60" s="156"/>
      <c r="J60" s="156"/>
      <c r="K60" s="156"/>
      <c r="L60" s="156"/>
      <c r="M60" s="156"/>
      <c r="N60" s="155"/>
      <c r="O60" s="155"/>
      <c r="P60" s="155"/>
      <c r="Q60" s="155"/>
      <c r="R60" s="156"/>
      <c r="S60" s="156"/>
      <c r="T60" s="156"/>
      <c r="U60" s="156"/>
      <c r="V60" s="156"/>
      <c r="W60" s="156"/>
      <c r="X60" s="156"/>
      <c r="Y60" s="156"/>
      <c r="Z60" s="146"/>
      <c r="AA60" s="146"/>
      <c r="AB60" s="146"/>
      <c r="AC60" s="146"/>
      <c r="AD60" s="146"/>
      <c r="AE60" s="146"/>
      <c r="AF60" s="146"/>
      <c r="AG60" s="146" t="s">
        <v>278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77" t="str">
        <f>C60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60" s="146"/>
      <c r="BC60" s="146"/>
      <c r="BD60" s="146"/>
      <c r="BE60" s="146"/>
      <c r="BF60" s="146"/>
      <c r="BG60" s="146"/>
      <c r="BH60" s="146"/>
    </row>
    <row r="61" spans="1:60" outlineLevel="2" x14ac:dyDescent="0.2">
      <c r="A61" s="153"/>
      <c r="B61" s="154"/>
      <c r="C61" s="251" t="s">
        <v>1023</v>
      </c>
      <c r="D61" s="252"/>
      <c r="E61" s="252"/>
      <c r="F61" s="252"/>
      <c r="G61" s="252"/>
      <c r="H61" s="156"/>
      <c r="I61" s="156"/>
      <c r="J61" s="156"/>
      <c r="K61" s="156"/>
      <c r="L61" s="156"/>
      <c r="M61" s="156"/>
      <c r="N61" s="155"/>
      <c r="O61" s="155"/>
      <c r="P61" s="155"/>
      <c r="Q61" s="155"/>
      <c r="R61" s="156"/>
      <c r="S61" s="156"/>
      <c r="T61" s="156"/>
      <c r="U61" s="156"/>
      <c r="V61" s="156"/>
      <c r="W61" s="156"/>
      <c r="X61" s="156"/>
      <c r="Y61" s="156"/>
      <c r="Z61" s="146"/>
      <c r="AA61" s="146"/>
      <c r="AB61" s="146"/>
      <c r="AC61" s="146"/>
      <c r="AD61" s="146"/>
      <c r="AE61" s="146"/>
      <c r="AF61" s="146"/>
      <c r="AG61" s="146" t="s">
        <v>221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2" x14ac:dyDescent="0.2">
      <c r="A62" s="153"/>
      <c r="B62" s="154"/>
      <c r="C62" s="180" t="s">
        <v>1033</v>
      </c>
      <c r="D62" s="157"/>
      <c r="E62" s="158">
        <v>24.4</v>
      </c>
      <c r="F62" s="156"/>
      <c r="G62" s="156"/>
      <c r="H62" s="156"/>
      <c r="I62" s="156"/>
      <c r="J62" s="156"/>
      <c r="K62" s="156"/>
      <c r="L62" s="156"/>
      <c r="M62" s="156"/>
      <c r="N62" s="155"/>
      <c r="O62" s="155"/>
      <c r="P62" s="155"/>
      <c r="Q62" s="155"/>
      <c r="R62" s="156"/>
      <c r="S62" s="156"/>
      <c r="T62" s="156"/>
      <c r="U62" s="156"/>
      <c r="V62" s="156"/>
      <c r="W62" s="156"/>
      <c r="X62" s="156"/>
      <c r="Y62" s="156"/>
      <c r="Z62" s="146"/>
      <c r="AA62" s="146"/>
      <c r="AB62" s="146"/>
      <c r="AC62" s="146"/>
      <c r="AD62" s="146"/>
      <c r="AE62" s="146"/>
      <c r="AF62" s="146"/>
      <c r="AG62" s="146" t="s">
        <v>215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3" x14ac:dyDescent="0.2">
      <c r="A63" s="153"/>
      <c r="B63" s="154"/>
      <c r="C63" s="180" t="s">
        <v>1034</v>
      </c>
      <c r="D63" s="157"/>
      <c r="E63" s="158">
        <v>42.9</v>
      </c>
      <c r="F63" s="156"/>
      <c r="G63" s="156"/>
      <c r="H63" s="156"/>
      <c r="I63" s="156"/>
      <c r="J63" s="156"/>
      <c r="K63" s="156"/>
      <c r="L63" s="156"/>
      <c r="M63" s="156"/>
      <c r="N63" s="155"/>
      <c r="O63" s="155"/>
      <c r="P63" s="155"/>
      <c r="Q63" s="155"/>
      <c r="R63" s="156"/>
      <c r="S63" s="156"/>
      <c r="T63" s="156"/>
      <c r="U63" s="156"/>
      <c r="V63" s="156"/>
      <c r="W63" s="156"/>
      <c r="X63" s="156"/>
      <c r="Y63" s="156"/>
      <c r="Z63" s="146"/>
      <c r="AA63" s="146"/>
      <c r="AB63" s="146"/>
      <c r="AC63" s="146"/>
      <c r="AD63" s="146"/>
      <c r="AE63" s="146"/>
      <c r="AF63" s="146"/>
      <c r="AG63" s="146" t="s">
        <v>215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70">
        <v>16</v>
      </c>
      <c r="B64" s="171" t="s">
        <v>1035</v>
      </c>
      <c r="C64" s="179" t="s">
        <v>1036</v>
      </c>
      <c r="D64" s="172" t="s">
        <v>467</v>
      </c>
      <c r="E64" s="173">
        <v>0.79500000000000004</v>
      </c>
      <c r="F64" s="174"/>
      <c r="G64" s="175">
        <f>ROUND(E64*F64,2)</f>
        <v>0</v>
      </c>
      <c r="H64" s="174"/>
      <c r="I64" s="175">
        <f>ROUND(E64*H64,2)</f>
        <v>0</v>
      </c>
      <c r="J64" s="174"/>
      <c r="K64" s="175">
        <f>ROUND(E64*J64,2)</f>
        <v>0</v>
      </c>
      <c r="L64" s="175">
        <v>21</v>
      </c>
      <c r="M64" s="175">
        <f>G64*(1+L64/100)</f>
        <v>0</v>
      </c>
      <c r="N64" s="173">
        <v>0</v>
      </c>
      <c r="O64" s="173">
        <f>ROUND(E64*N64,2)</f>
        <v>0</v>
      </c>
      <c r="P64" s="173">
        <v>0</v>
      </c>
      <c r="Q64" s="173">
        <f>ROUND(E64*P64,2)</f>
        <v>0</v>
      </c>
      <c r="R64" s="175" t="s">
        <v>1012</v>
      </c>
      <c r="S64" s="175" t="s">
        <v>210</v>
      </c>
      <c r="T64" s="176" t="s">
        <v>211</v>
      </c>
      <c r="U64" s="156">
        <v>9.7000000000000003E-2</v>
      </c>
      <c r="V64" s="156">
        <f>ROUND(E64*U64,2)</f>
        <v>0.08</v>
      </c>
      <c r="W64" s="156"/>
      <c r="X64" s="156" t="s">
        <v>212</v>
      </c>
      <c r="Y64" s="156" t="s">
        <v>213</v>
      </c>
      <c r="Z64" s="146"/>
      <c r="AA64" s="146"/>
      <c r="AB64" s="146"/>
      <c r="AC64" s="146"/>
      <c r="AD64" s="146"/>
      <c r="AE64" s="146"/>
      <c r="AF64" s="146"/>
      <c r="AG64" s="146" t="s">
        <v>214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2" x14ac:dyDescent="0.2">
      <c r="A65" s="153"/>
      <c r="B65" s="154"/>
      <c r="C65" s="249" t="s">
        <v>1037</v>
      </c>
      <c r="D65" s="250"/>
      <c r="E65" s="250"/>
      <c r="F65" s="250"/>
      <c r="G65" s="250"/>
      <c r="H65" s="156"/>
      <c r="I65" s="156"/>
      <c r="J65" s="156"/>
      <c r="K65" s="156"/>
      <c r="L65" s="156"/>
      <c r="M65" s="156"/>
      <c r="N65" s="155"/>
      <c r="O65" s="155"/>
      <c r="P65" s="155"/>
      <c r="Q65" s="155"/>
      <c r="R65" s="156"/>
      <c r="S65" s="156"/>
      <c r="T65" s="156"/>
      <c r="U65" s="156"/>
      <c r="V65" s="156"/>
      <c r="W65" s="156"/>
      <c r="X65" s="156"/>
      <c r="Y65" s="156"/>
      <c r="Z65" s="146"/>
      <c r="AA65" s="146"/>
      <c r="AB65" s="146"/>
      <c r="AC65" s="146"/>
      <c r="AD65" s="146"/>
      <c r="AE65" s="146"/>
      <c r="AF65" s="146"/>
      <c r="AG65" s="146" t="s">
        <v>278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77" t="str">
        <f>C65</f>
        <v>nebo lesní půdy, s vodorovným přemístěním na hromady v místě upotřebení nebo na dočasné či trvalé skládky se složením</v>
      </c>
      <c r="BB65" s="146"/>
      <c r="BC65" s="146"/>
      <c r="BD65" s="146"/>
      <c r="BE65" s="146"/>
      <c r="BF65" s="146"/>
      <c r="BG65" s="146"/>
      <c r="BH65" s="146"/>
    </row>
    <row r="66" spans="1:60" outlineLevel="2" x14ac:dyDescent="0.2">
      <c r="A66" s="153"/>
      <c r="B66" s="154"/>
      <c r="C66" s="251" t="s">
        <v>1023</v>
      </c>
      <c r="D66" s="252"/>
      <c r="E66" s="252"/>
      <c r="F66" s="252"/>
      <c r="G66" s="252"/>
      <c r="H66" s="156"/>
      <c r="I66" s="156"/>
      <c r="J66" s="156"/>
      <c r="K66" s="156"/>
      <c r="L66" s="156"/>
      <c r="M66" s="156"/>
      <c r="N66" s="155"/>
      <c r="O66" s="155"/>
      <c r="P66" s="155"/>
      <c r="Q66" s="155"/>
      <c r="R66" s="156"/>
      <c r="S66" s="156"/>
      <c r="T66" s="156"/>
      <c r="U66" s="156"/>
      <c r="V66" s="156"/>
      <c r="W66" s="156"/>
      <c r="X66" s="156"/>
      <c r="Y66" s="156"/>
      <c r="Z66" s="146"/>
      <c r="AA66" s="146"/>
      <c r="AB66" s="146"/>
      <c r="AC66" s="146"/>
      <c r="AD66" s="146"/>
      <c r="AE66" s="146"/>
      <c r="AF66" s="146"/>
      <c r="AG66" s="146" t="s">
        <v>221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2" x14ac:dyDescent="0.2">
      <c r="A67" s="153"/>
      <c r="B67" s="154"/>
      <c r="C67" s="180" t="s">
        <v>1038</v>
      </c>
      <c r="D67" s="157"/>
      <c r="E67" s="158">
        <v>0.79500000000000004</v>
      </c>
      <c r="F67" s="156"/>
      <c r="G67" s="156"/>
      <c r="H67" s="156"/>
      <c r="I67" s="156"/>
      <c r="J67" s="156"/>
      <c r="K67" s="156"/>
      <c r="L67" s="156"/>
      <c r="M67" s="156"/>
      <c r="N67" s="155"/>
      <c r="O67" s="155"/>
      <c r="P67" s="155"/>
      <c r="Q67" s="155"/>
      <c r="R67" s="156"/>
      <c r="S67" s="156"/>
      <c r="T67" s="156"/>
      <c r="U67" s="156"/>
      <c r="V67" s="156"/>
      <c r="W67" s="156"/>
      <c r="X67" s="156"/>
      <c r="Y67" s="156"/>
      <c r="Z67" s="146"/>
      <c r="AA67" s="146"/>
      <c r="AB67" s="146"/>
      <c r="AC67" s="146"/>
      <c r="AD67" s="146"/>
      <c r="AE67" s="146"/>
      <c r="AF67" s="146"/>
      <c r="AG67" s="146" t="s">
        <v>215</v>
      </c>
      <c r="AH67" s="146">
        <v>5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 x14ac:dyDescent="0.2">
      <c r="A68" s="170">
        <v>17</v>
      </c>
      <c r="B68" s="171" t="s">
        <v>1039</v>
      </c>
      <c r="C68" s="179" t="s">
        <v>1040</v>
      </c>
      <c r="D68" s="172" t="s">
        <v>467</v>
      </c>
      <c r="E68" s="173">
        <v>141.56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3">
        <v>0</v>
      </c>
      <c r="O68" s="173">
        <f>ROUND(E68*N68,2)</f>
        <v>0</v>
      </c>
      <c r="P68" s="173">
        <v>0</v>
      </c>
      <c r="Q68" s="173">
        <f>ROUND(E68*P68,2)</f>
        <v>0</v>
      </c>
      <c r="R68" s="175" t="s">
        <v>1012</v>
      </c>
      <c r="S68" s="175" t="s">
        <v>210</v>
      </c>
      <c r="T68" s="176" t="s">
        <v>211</v>
      </c>
      <c r="U68" s="156">
        <v>1.7629999999999999</v>
      </c>
      <c r="V68" s="156">
        <f>ROUND(E68*U68,2)</f>
        <v>249.57</v>
      </c>
      <c r="W68" s="156"/>
      <c r="X68" s="156" t="s">
        <v>212</v>
      </c>
      <c r="Y68" s="156" t="s">
        <v>213</v>
      </c>
      <c r="Z68" s="146"/>
      <c r="AA68" s="146"/>
      <c r="AB68" s="146"/>
      <c r="AC68" s="146"/>
      <c r="AD68" s="146"/>
      <c r="AE68" s="146"/>
      <c r="AF68" s="146"/>
      <c r="AG68" s="146" t="s">
        <v>454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2" x14ac:dyDescent="0.2">
      <c r="A69" s="153"/>
      <c r="B69" s="154"/>
      <c r="C69" s="249" t="s">
        <v>1041</v>
      </c>
      <c r="D69" s="250"/>
      <c r="E69" s="250"/>
      <c r="F69" s="250"/>
      <c r="G69" s="250"/>
      <c r="H69" s="156"/>
      <c r="I69" s="156"/>
      <c r="J69" s="156"/>
      <c r="K69" s="156"/>
      <c r="L69" s="156"/>
      <c r="M69" s="156"/>
      <c r="N69" s="155"/>
      <c r="O69" s="155"/>
      <c r="P69" s="155"/>
      <c r="Q69" s="155"/>
      <c r="R69" s="156"/>
      <c r="S69" s="156"/>
      <c r="T69" s="156"/>
      <c r="U69" s="156"/>
      <c r="V69" s="156"/>
      <c r="W69" s="156"/>
      <c r="X69" s="156"/>
      <c r="Y69" s="156"/>
      <c r="Z69" s="146"/>
      <c r="AA69" s="146"/>
      <c r="AB69" s="146"/>
      <c r="AC69" s="146"/>
      <c r="AD69" s="146"/>
      <c r="AE69" s="146"/>
      <c r="AF69" s="146"/>
      <c r="AG69" s="146" t="s">
        <v>278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77" t="str">
        <f>C69</f>
        <v>Příplatek k cenám hloubených vykopávek za ztížení vykopávky v blízkosti podzemního vedení nebo výbušnin pro jakoukoliv třídu horniny.</v>
      </c>
      <c r="BB69" s="146"/>
      <c r="BC69" s="146"/>
      <c r="BD69" s="146"/>
      <c r="BE69" s="146"/>
      <c r="BF69" s="146"/>
      <c r="BG69" s="146"/>
      <c r="BH69" s="146"/>
    </row>
    <row r="70" spans="1:60" outlineLevel="2" x14ac:dyDescent="0.2">
      <c r="A70" s="153"/>
      <c r="B70" s="154"/>
      <c r="C70" s="180" t="s">
        <v>1042</v>
      </c>
      <c r="D70" s="157"/>
      <c r="E70" s="158">
        <v>14.26</v>
      </c>
      <c r="F70" s="156"/>
      <c r="G70" s="156"/>
      <c r="H70" s="156"/>
      <c r="I70" s="156"/>
      <c r="J70" s="156"/>
      <c r="K70" s="156"/>
      <c r="L70" s="156"/>
      <c r="M70" s="156"/>
      <c r="N70" s="155"/>
      <c r="O70" s="155"/>
      <c r="P70" s="155"/>
      <c r="Q70" s="155"/>
      <c r="R70" s="156"/>
      <c r="S70" s="156"/>
      <c r="T70" s="156"/>
      <c r="U70" s="156"/>
      <c r="V70" s="156"/>
      <c r="W70" s="156"/>
      <c r="X70" s="156"/>
      <c r="Y70" s="156"/>
      <c r="Z70" s="146"/>
      <c r="AA70" s="146"/>
      <c r="AB70" s="146"/>
      <c r="AC70" s="146"/>
      <c r="AD70" s="146"/>
      <c r="AE70" s="146"/>
      <c r="AF70" s="146"/>
      <c r="AG70" s="146" t="s">
        <v>215</v>
      </c>
      <c r="AH70" s="146">
        <v>5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3" x14ac:dyDescent="0.2">
      <c r="A71" s="153"/>
      <c r="B71" s="154"/>
      <c r="C71" s="180" t="s">
        <v>1043</v>
      </c>
      <c r="D71" s="157"/>
      <c r="E71" s="158">
        <v>68.8</v>
      </c>
      <c r="F71" s="156"/>
      <c r="G71" s="156"/>
      <c r="H71" s="156"/>
      <c r="I71" s="156"/>
      <c r="J71" s="156"/>
      <c r="K71" s="156"/>
      <c r="L71" s="156"/>
      <c r="M71" s="156"/>
      <c r="N71" s="155"/>
      <c r="O71" s="155"/>
      <c r="P71" s="155"/>
      <c r="Q71" s="155"/>
      <c r="R71" s="156"/>
      <c r="S71" s="156"/>
      <c r="T71" s="156"/>
      <c r="U71" s="156"/>
      <c r="V71" s="156"/>
      <c r="W71" s="156"/>
      <c r="X71" s="156"/>
      <c r="Y71" s="156"/>
      <c r="Z71" s="146"/>
      <c r="AA71" s="146"/>
      <c r="AB71" s="146"/>
      <c r="AC71" s="146"/>
      <c r="AD71" s="146"/>
      <c r="AE71" s="146"/>
      <c r="AF71" s="146"/>
      <c r="AG71" s="146" t="s">
        <v>215</v>
      </c>
      <c r="AH71" s="146">
        <v>5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3" x14ac:dyDescent="0.2">
      <c r="A72" s="153"/>
      <c r="B72" s="154"/>
      <c r="C72" s="180" t="s">
        <v>1044</v>
      </c>
      <c r="D72" s="157"/>
      <c r="E72" s="158">
        <v>45.8</v>
      </c>
      <c r="F72" s="156"/>
      <c r="G72" s="156"/>
      <c r="H72" s="156"/>
      <c r="I72" s="156"/>
      <c r="J72" s="156"/>
      <c r="K72" s="156"/>
      <c r="L72" s="156"/>
      <c r="M72" s="156"/>
      <c r="N72" s="155"/>
      <c r="O72" s="155"/>
      <c r="P72" s="155"/>
      <c r="Q72" s="155"/>
      <c r="R72" s="156"/>
      <c r="S72" s="156"/>
      <c r="T72" s="156"/>
      <c r="U72" s="156"/>
      <c r="V72" s="156"/>
      <c r="W72" s="156"/>
      <c r="X72" s="156"/>
      <c r="Y72" s="156"/>
      <c r="Z72" s="146"/>
      <c r="AA72" s="146"/>
      <c r="AB72" s="146"/>
      <c r="AC72" s="146"/>
      <c r="AD72" s="146"/>
      <c r="AE72" s="146"/>
      <c r="AF72" s="146"/>
      <c r="AG72" s="146" t="s">
        <v>215</v>
      </c>
      <c r="AH72" s="146">
        <v>5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3" x14ac:dyDescent="0.2">
      <c r="A73" s="153"/>
      <c r="B73" s="154"/>
      <c r="C73" s="180" t="s">
        <v>1045</v>
      </c>
      <c r="D73" s="157"/>
      <c r="E73" s="158">
        <v>7.7</v>
      </c>
      <c r="F73" s="156"/>
      <c r="G73" s="156"/>
      <c r="H73" s="156"/>
      <c r="I73" s="156"/>
      <c r="J73" s="156"/>
      <c r="K73" s="156"/>
      <c r="L73" s="156"/>
      <c r="M73" s="156"/>
      <c r="N73" s="155"/>
      <c r="O73" s="155"/>
      <c r="P73" s="155"/>
      <c r="Q73" s="155"/>
      <c r="R73" s="156"/>
      <c r="S73" s="156"/>
      <c r="T73" s="156"/>
      <c r="U73" s="156"/>
      <c r="V73" s="156"/>
      <c r="W73" s="156"/>
      <c r="X73" s="156"/>
      <c r="Y73" s="156"/>
      <c r="Z73" s="146"/>
      <c r="AA73" s="146"/>
      <c r="AB73" s="146"/>
      <c r="AC73" s="146"/>
      <c r="AD73" s="146"/>
      <c r="AE73" s="146"/>
      <c r="AF73" s="146"/>
      <c r="AG73" s="146" t="s">
        <v>215</v>
      </c>
      <c r="AH73" s="146">
        <v>5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3" x14ac:dyDescent="0.2">
      <c r="A74" s="153"/>
      <c r="B74" s="154"/>
      <c r="C74" s="180" t="s">
        <v>1046</v>
      </c>
      <c r="D74" s="157"/>
      <c r="E74" s="158">
        <v>5</v>
      </c>
      <c r="F74" s="156"/>
      <c r="G74" s="156"/>
      <c r="H74" s="156"/>
      <c r="I74" s="156"/>
      <c r="J74" s="156"/>
      <c r="K74" s="156"/>
      <c r="L74" s="156"/>
      <c r="M74" s="156"/>
      <c r="N74" s="155"/>
      <c r="O74" s="155"/>
      <c r="P74" s="155"/>
      <c r="Q74" s="155"/>
      <c r="R74" s="156"/>
      <c r="S74" s="156"/>
      <c r="T74" s="156"/>
      <c r="U74" s="156"/>
      <c r="V74" s="156"/>
      <c r="W74" s="156"/>
      <c r="X74" s="156"/>
      <c r="Y74" s="156"/>
      <c r="Z74" s="146"/>
      <c r="AA74" s="146"/>
      <c r="AB74" s="146"/>
      <c r="AC74" s="146"/>
      <c r="AD74" s="146"/>
      <c r="AE74" s="146"/>
      <c r="AF74" s="146"/>
      <c r="AG74" s="146" t="s">
        <v>215</v>
      </c>
      <c r="AH74" s="146">
        <v>5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 x14ac:dyDescent="0.2">
      <c r="A75" s="170">
        <v>18</v>
      </c>
      <c r="B75" s="171" t="s">
        <v>1047</v>
      </c>
      <c r="C75" s="179" t="s">
        <v>1048</v>
      </c>
      <c r="D75" s="172" t="s">
        <v>467</v>
      </c>
      <c r="E75" s="173">
        <v>14.26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5">
        <f>G75*(1+L75/100)</f>
        <v>0</v>
      </c>
      <c r="N75" s="173">
        <v>0</v>
      </c>
      <c r="O75" s="173">
        <f>ROUND(E75*N75,2)</f>
        <v>0</v>
      </c>
      <c r="P75" s="173">
        <v>0</v>
      </c>
      <c r="Q75" s="173">
        <f>ROUND(E75*P75,2)</f>
        <v>0</v>
      </c>
      <c r="R75" s="175" t="s">
        <v>1012</v>
      </c>
      <c r="S75" s="175" t="s">
        <v>210</v>
      </c>
      <c r="T75" s="176" t="s">
        <v>211</v>
      </c>
      <c r="U75" s="156">
        <v>2.9649999999999999</v>
      </c>
      <c r="V75" s="156">
        <f>ROUND(E75*U75,2)</f>
        <v>42.28</v>
      </c>
      <c r="W75" s="156"/>
      <c r="X75" s="156" t="s">
        <v>212</v>
      </c>
      <c r="Y75" s="156" t="s">
        <v>213</v>
      </c>
      <c r="Z75" s="146"/>
      <c r="AA75" s="146"/>
      <c r="AB75" s="146"/>
      <c r="AC75" s="146"/>
      <c r="AD75" s="146"/>
      <c r="AE75" s="146"/>
      <c r="AF75" s="146"/>
      <c r="AG75" s="146" t="s">
        <v>454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ht="22.5" outlineLevel="2" x14ac:dyDescent="0.2">
      <c r="A76" s="153"/>
      <c r="B76" s="154"/>
      <c r="C76" s="249" t="s">
        <v>1049</v>
      </c>
      <c r="D76" s="250"/>
      <c r="E76" s="250"/>
      <c r="F76" s="250"/>
      <c r="G76" s="250"/>
      <c r="H76" s="156"/>
      <c r="I76" s="156"/>
      <c r="J76" s="156"/>
      <c r="K76" s="156"/>
      <c r="L76" s="156"/>
      <c r="M76" s="156"/>
      <c r="N76" s="155"/>
      <c r="O76" s="155"/>
      <c r="P76" s="155"/>
      <c r="Q76" s="155"/>
      <c r="R76" s="156"/>
      <c r="S76" s="156"/>
      <c r="T76" s="156"/>
      <c r="U76" s="156"/>
      <c r="V76" s="156"/>
      <c r="W76" s="156"/>
      <c r="X76" s="156"/>
      <c r="Y76" s="156"/>
      <c r="Z76" s="146"/>
      <c r="AA76" s="146"/>
      <c r="AB76" s="146"/>
      <c r="AC76" s="146"/>
      <c r="AD76" s="146"/>
      <c r="AE76" s="146"/>
      <c r="AF76" s="146"/>
      <c r="AG76" s="146" t="s">
        <v>278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77" t="str">
        <f>C76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76" s="146"/>
      <c r="BC76" s="146"/>
      <c r="BD76" s="146"/>
      <c r="BE76" s="146"/>
      <c r="BF76" s="146"/>
      <c r="BG76" s="146"/>
      <c r="BH76" s="146"/>
    </row>
    <row r="77" spans="1:60" outlineLevel="2" x14ac:dyDescent="0.2">
      <c r="A77" s="153"/>
      <c r="B77" s="154"/>
      <c r="C77" s="251" t="s">
        <v>1050</v>
      </c>
      <c r="D77" s="252"/>
      <c r="E77" s="252"/>
      <c r="F77" s="252"/>
      <c r="G77" s="252"/>
      <c r="H77" s="156"/>
      <c r="I77" s="156"/>
      <c r="J77" s="156"/>
      <c r="K77" s="156"/>
      <c r="L77" s="156"/>
      <c r="M77" s="156"/>
      <c r="N77" s="155"/>
      <c r="O77" s="155"/>
      <c r="P77" s="155"/>
      <c r="Q77" s="155"/>
      <c r="R77" s="156"/>
      <c r="S77" s="156"/>
      <c r="T77" s="156"/>
      <c r="U77" s="156"/>
      <c r="V77" s="156"/>
      <c r="W77" s="156"/>
      <c r="X77" s="156"/>
      <c r="Y77" s="156"/>
      <c r="Z77" s="146"/>
      <c r="AA77" s="146"/>
      <c r="AB77" s="146"/>
      <c r="AC77" s="146"/>
      <c r="AD77" s="146"/>
      <c r="AE77" s="146"/>
      <c r="AF77" s="146"/>
      <c r="AG77" s="146" t="s">
        <v>221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3" x14ac:dyDescent="0.2">
      <c r="A78" s="153"/>
      <c r="B78" s="154"/>
      <c r="C78" s="251" t="s">
        <v>1051</v>
      </c>
      <c r="D78" s="252"/>
      <c r="E78" s="252"/>
      <c r="F78" s="252"/>
      <c r="G78" s="252"/>
      <c r="H78" s="156"/>
      <c r="I78" s="156"/>
      <c r="J78" s="156"/>
      <c r="K78" s="156"/>
      <c r="L78" s="156"/>
      <c r="M78" s="156"/>
      <c r="N78" s="155"/>
      <c r="O78" s="155"/>
      <c r="P78" s="155"/>
      <c r="Q78" s="155"/>
      <c r="R78" s="156"/>
      <c r="S78" s="156"/>
      <c r="T78" s="156"/>
      <c r="U78" s="156"/>
      <c r="V78" s="156"/>
      <c r="W78" s="156"/>
      <c r="X78" s="156"/>
      <c r="Y78" s="156"/>
      <c r="Z78" s="146"/>
      <c r="AA78" s="146"/>
      <c r="AB78" s="146"/>
      <c r="AC78" s="146"/>
      <c r="AD78" s="146"/>
      <c r="AE78" s="146"/>
      <c r="AF78" s="146"/>
      <c r="AG78" s="146" t="s">
        <v>221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2" x14ac:dyDescent="0.2">
      <c r="A79" s="153"/>
      <c r="B79" s="154"/>
      <c r="C79" s="180" t="s">
        <v>1052</v>
      </c>
      <c r="D79" s="157"/>
      <c r="E79" s="158">
        <v>14.26</v>
      </c>
      <c r="F79" s="156"/>
      <c r="G79" s="156"/>
      <c r="H79" s="156"/>
      <c r="I79" s="156"/>
      <c r="J79" s="156"/>
      <c r="K79" s="156"/>
      <c r="L79" s="156"/>
      <c r="M79" s="156"/>
      <c r="N79" s="155"/>
      <c r="O79" s="155"/>
      <c r="P79" s="155"/>
      <c r="Q79" s="155"/>
      <c r="R79" s="156"/>
      <c r="S79" s="156"/>
      <c r="T79" s="156"/>
      <c r="U79" s="156"/>
      <c r="V79" s="156"/>
      <c r="W79" s="156"/>
      <c r="X79" s="156"/>
      <c r="Y79" s="156"/>
      <c r="Z79" s="146"/>
      <c r="AA79" s="146"/>
      <c r="AB79" s="146"/>
      <c r="AC79" s="146"/>
      <c r="AD79" s="146"/>
      <c r="AE79" s="146"/>
      <c r="AF79" s="146"/>
      <c r="AG79" s="146" t="s">
        <v>215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 x14ac:dyDescent="0.2">
      <c r="A80" s="170">
        <v>19</v>
      </c>
      <c r="B80" s="171" t="s">
        <v>1053</v>
      </c>
      <c r="C80" s="179" t="s">
        <v>1054</v>
      </c>
      <c r="D80" s="172" t="s">
        <v>467</v>
      </c>
      <c r="E80" s="173">
        <v>68.8</v>
      </c>
      <c r="F80" s="174"/>
      <c r="G80" s="175">
        <f>ROUND(E80*F80,2)</f>
        <v>0</v>
      </c>
      <c r="H80" s="174"/>
      <c r="I80" s="175">
        <f>ROUND(E80*H80,2)</f>
        <v>0</v>
      </c>
      <c r="J80" s="174"/>
      <c r="K80" s="175">
        <f>ROUND(E80*J80,2)</f>
        <v>0</v>
      </c>
      <c r="L80" s="175">
        <v>21</v>
      </c>
      <c r="M80" s="175">
        <f>G80*(1+L80/100)</f>
        <v>0</v>
      </c>
      <c r="N80" s="173">
        <v>0</v>
      </c>
      <c r="O80" s="173">
        <f>ROUND(E80*N80,2)</f>
        <v>0</v>
      </c>
      <c r="P80" s="173">
        <v>0</v>
      </c>
      <c r="Q80" s="173">
        <f>ROUND(E80*P80,2)</f>
        <v>0</v>
      </c>
      <c r="R80" s="175" t="s">
        <v>1012</v>
      </c>
      <c r="S80" s="175" t="s">
        <v>210</v>
      </c>
      <c r="T80" s="176" t="s">
        <v>211</v>
      </c>
      <c r="U80" s="156">
        <v>0.36499999999999999</v>
      </c>
      <c r="V80" s="156">
        <f>ROUND(E80*U80,2)</f>
        <v>25.11</v>
      </c>
      <c r="W80" s="156"/>
      <c r="X80" s="156" t="s">
        <v>212</v>
      </c>
      <c r="Y80" s="156" t="s">
        <v>213</v>
      </c>
      <c r="Z80" s="146"/>
      <c r="AA80" s="146"/>
      <c r="AB80" s="146"/>
      <c r="AC80" s="146"/>
      <c r="AD80" s="146"/>
      <c r="AE80" s="146"/>
      <c r="AF80" s="146"/>
      <c r="AG80" s="146" t="s">
        <v>454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ht="33.75" outlineLevel="2" x14ac:dyDescent="0.2">
      <c r="A81" s="153"/>
      <c r="B81" s="154"/>
      <c r="C81" s="249" t="s">
        <v>1055</v>
      </c>
      <c r="D81" s="250"/>
      <c r="E81" s="250"/>
      <c r="F81" s="250"/>
      <c r="G81" s="250"/>
      <c r="H81" s="156"/>
      <c r="I81" s="156"/>
      <c r="J81" s="156"/>
      <c r="K81" s="156"/>
      <c r="L81" s="156"/>
      <c r="M81" s="156"/>
      <c r="N81" s="155"/>
      <c r="O81" s="155"/>
      <c r="P81" s="155"/>
      <c r="Q81" s="155"/>
      <c r="R81" s="156"/>
      <c r="S81" s="156"/>
      <c r="T81" s="156"/>
      <c r="U81" s="156"/>
      <c r="V81" s="156"/>
      <c r="W81" s="156"/>
      <c r="X81" s="156"/>
      <c r="Y81" s="156"/>
      <c r="Z81" s="146"/>
      <c r="AA81" s="146"/>
      <c r="AB81" s="146"/>
      <c r="AC81" s="146"/>
      <c r="AD81" s="146"/>
      <c r="AE81" s="146"/>
      <c r="AF81" s="146"/>
      <c r="AG81" s="146" t="s">
        <v>278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77" t="str">
        <f>C81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81" s="146"/>
      <c r="BC81" s="146"/>
      <c r="BD81" s="146"/>
      <c r="BE81" s="146"/>
      <c r="BF81" s="146"/>
      <c r="BG81" s="146"/>
      <c r="BH81" s="146"/>
    </row>
    <row r="82" spans="1:60" outlineLevel="2" x14ac:dyDescent="0.2">
      <c r="A82" s="153"/>
      <c r="B82" s="154"/>
      <c r="C82" s="251" t="s">
        <v>1023</v>
      </c>
      <c r="D82" s="252"/>
      <c r="E82" s="252"/>
      <c r="F82" s="252"/>
      <c r="G82" s="252"/>
      <c r="H82" s="156"/>
      <c r="I82" s="156"/>
      <c r="J82" s="156"/>
      <c r="K82" s="156"/>
      <c r="L82" s="156"/>
      <c r="M82" s="156"/>
      <c r="N82" s="155"/>
      <c r="O82" s="155"/>
      <c r="P82" s="155"/>
      <c r="Q82" s="155"/>
      <c r="R82" s="156"/>
      <c r="S82" s="156"/>
      <c r="T82" s="156"/>
      <c r="U82" s="156"/>
      <c r="V82" s="156"/>
      <c r="W82" s="156"/>
      <c r="X82" s="156"/>
      <c r="Y82" s="156"/>
      <c r="Z82" s="146"/>
      <c r="AA82" s="146"/>
      <c r="AB82" s="146"/>
      <c r="AC82" s="146"/>
      <c r="AD82" s="146"/>
      <c r="AE82" s="146"/>
      <c r="AF82" s="146"/>
      <c r="AG82" s="146" t="s">
        <v>221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2" x14ac:dyDescent="0.2">
      <c r="A83" s="153"/>
      <c r="B83" s="154"/>
      <c r="C83" s="180" t="s">
        <v>1056</v>
      </c>
      <c r="D83" s="157"/>
      <c r="E83" s="158">
        <v>68.8</v>
      </c>
      <c r="F83" s="156"/>
      <c r="G83" s="156"/>
      <c r="H83" s="156"/>
      <c r="I83" s="156"/>
      <c r="J83" s="156"/>
      <c r="K83" s="156"/>
      <c r="L83" s="156"/>
      <c r="M83" s="156"/>
      <c r="N83" s="155"/>
      <c r="O83" s="155"/>
      <c r="P83" s="155"/>
      <c r="Q83" s="155"/>
      <c r="R83" s="156"/>
      <c r="S83" s="156"/>
      <c r="T83" s="156"/>
      <c r="U83" s="156"/>
      <c r="V83" s="156"/>
      <c r="W83" s="156"/>
      <c r="X83" s="156"/>
      <c r="Y83" s="156"/>
      <c r="Z83" s="146"/>
      <c r="AA83" s="146"/>
      <c r="AB83" s="146"/>
      <c r="AC83" s="146"/>
      <c r="AD83" s="146"/>
      <c r="AE83" s="146"/>
      <c r="AF83" s="146"/>
      <c r="AG83" s="146" t="s">
        <v>215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 x14ac:dyDescent="0.2">
      <c r="A84" s="170">
        <v>20</v>
      </c>
      <c r="B84" s="171" t="s">
        <v>1057</v>
      </c>
      <c r="C84" s="179" t="s">
        <v>1058</v>
      </c>
      <c r="D84" s="172" t="s">
        <v>467</v>
      </c>
      <c r="E84" s="173">
        <v>68.8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3">
        <v>0</v>
      </c>
      <c r="O84" s="173">
        <f>ROUND(E84*N84,2)</f>
        <v>0</v>
      </c>
      <c r="P84" s="173">
        <v>0</v>
      </c>
      <c r="Q84" s="173">
        <f>ROUND(E84*P84,2)</f>
        <v>0</v>
      </c>
      <c r="R84" s="175" t="s">
        <v>1012</v>
      </c>
      <c r="S84" s="175" t="s">
        <v>210</v>
      </c>
      <c r="T84" s="176" t="s">
        <v>211</v>
      </c>
      <c r="U84" s="156">
        <v>8.4000000000000005E-2</v>
      </c>
      <c r="V84" s="156">
        <f>ROUND(E84*U84,2)</f>
        <v>5.78</v>
      </c>
      <c r="W84" s="156"/>
      <c r="X84" s="156" t="s">
        <v>212</v>
      </c>
      <c r="Y84" s="156" t="s">
        <v>213</v>
      </c>
      <c r="Z84" s="146"/>
      <c r="AA84" s="146"/>
      <c r="AB84" s="146"/>
      <c r="AC84" s="146"/>
      <c r="AD84" s="146"/>
      <c r="AE84" s="146"/>
      <c r="AF84" s="146"/>
      <c r="AG84" s="146" t="s">
        <v>214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ht="33.75" outlineLevel="2" x14ac:dyDescent="0.2">
      <c r="A85" s="153"/>
      <c r="B85" s="154"/>
      <c r="C85" s="249" t="s">
        <v>1055</v>
      </c>
      <c r="D85" s="250"/>
      <c r="E85" s="250"/>
      <c r="F85" s="250"/>
      <c r="G85" s="250"/>
      <c r="H85" s="156"/>
      <c r="I85" s="156"/>
      <c r="J85" s="156"/>
      <c r="K85" s="156"/>
      <c r="L85" s="156"/>
      <c r="M85" s="156"/>
      <c r="N85" s="155"/>
      <c r="O85" s="155"/>
      <c r="P85" s="155"/>
      <c r="Q85" s="155"/>
      <c r="R85" s="156"/>
      <c r="S85" s="156"/>
      <c r="T85" s="156"/>
      <c r="U85" s="156"/>
      <c r="V85" s="156"/>
      <c r="W85" s="156"/>
      <c r="X85" s="156"/>
      <c r="Y85" s="156"/>
      <c r="Z85" s="146"/>
      <c r="AA85" s="146"/>
      <c r="AB85" s="146"/>
      <c r="AC85" s="146"/>
      <c r="AD85" s="146"/>
      <c r="AE85" s="146"/>
      <c r="AF85" s="146"/>
      <c r="AG85" s="146" t="s">
        <v>278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77" t="str">
        <f>C85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85" s="146"/>
      <c r="BC85" s="146"/>
      <c r="BD85" s="146"/>
      <c r="BE85" s="146"/>
      <c r="BF85" s="146"/>
      <c r="BG85" s="146"/>
      <c r="BH85" s="146"/>
    </row>
    <row r="86" spans="1:60" outlineLevel="2" x14ac:dyDescent="0.2">
      <c r="A86" s="153"/>
      <c r="B86" s="154"/>
      <c r="C86" s="180" t="s">
        <v>1043</v>
      </c>
      <c r="D86" s="157"/>
      <c r="E86" s="158">
        <v>68.8</v>
      </c>
      <c r="F86" s="156"/>
      <c r="G86" s="156"/>
      <c r="H86" s="156"/>
      <c r="I86" s="156"/>
      <c r="J86" s="156"/>
      <c r="K86" s="156"/>
      <c r="L86" s="156"/>
      <c r="M86" s="156"/>
      <c r="N86" s="155"/>
      <c r="O86" s="155"/>
      <c r="P86" s="155"/>
      <c r="Q86" s="155"/>
      <c r="R86" s="156"/>
      <c r="S86" s="156"/>
      <c r="T86" s="156"/>
      <c r="U86" s="156"/>
      <c r="V86" s="156"/>
      <c r="W86" s="156"/>
      <c r="X86" s="156"/>
      <c r="Y86" s="156"/>
      <c r="Z86" s="146"/>
      <c r="AA86" s="146"/>
      <c r="AB86" s="146"/>
      <c r="AC86" s="146"/>
      <c r="AD86" s="146"/>
      <c r="AE86" s="146"/>
      <c r="AF86" s="146"/>
      <c r="AG86" s="146" t="s">
        <v>215</v>
      </c>
      <c r="AH86" s="146">
        <v>5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 x14ac:dyDescent="0.2">
      <c r="A87" s="170">
        <v>21</v>
      </c>
      <c r="B87" s="171" t="s">
        <v>1059</v>
      </c>
      <c r="C87" s="179" t="s">
        <v>1060</v>
      </c>
      <c r="D87" s="172" t="s">
        <v>467</v>
      </c>
      <c r="E87" s="173">
        <v>45.8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3">
        <v>0</v>
      </c>
      <c r="O87" s="173">
        <f>ROUND(E87*N87,2)</f>
        <v>0</v>
      </c>
      <c r="P87" s="173">
        <v>0</v>
      </c>
      <c r="Q87" s="173">
        <f>ROUND(E87*P87,2)</f>
        <v>0</v>
      </c>
      <c r="R87" s="175" t="s">
        <v>1012</v>
      </c>
      <c r="S87" s="175" t="s">
        <v>210</v>
      </c>
      <c r="T87" s="176" t="s">
        <v>211</v>
      </c>
      <c r="U87" s="156">
        <v>0.48499999999999999</v>
      </c>
      <c r="V87" s="156">
        <f>ROUND(E87*U87,2)</f>
        <v>22.21</v>
      </c>
      <c r="W87" s="156"/>
      <c r="X87" s="156" t="s">
        <v>212</v>
      </c>
      <c r="Y87" s="156" t="s">
        <v>213</v>
      </c>
      <c r="Z87" s="146"/>
      <c r="AA87" s="146"/>
      <c r="AB87" s="146"/>
      <c r="AC87" s="146"/>
      <c r="AD87" s="146"/>
      <c r="AE87" s="146"/>
      <c r="AF87" s="146"/>
      <c r="AG87" s="146" t="s">
        <v>454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ht="33.75" outlineLevel="2" x14ac:dyDescent="0.2">
      <c r="A88" s="153"/>
      <c r="B88" s="154"/>
      <c r="C88" s="249" t="s">
        <v>1055</v>
      </c>
      <c r="D88" s="250"/>
      <c r="E88" s="250"/>
      <c r="F88" s="250"/>
      <c r="G88" s="250"/>
      <c r="H88" s="156"/>
      <c r="I88" s="156"/>
      <c r="J88" s="156"/>
      <c r="K88" s="156"/>
      <c r="L88" s="156"/>
      <c r="M88" s="156"/>
      <c r="N88" s="155"/>
      <c r="O88" s="155"/>
      <c r="P88" s="155"/>
      <c r="Q88" s="155"/>
      <c r="R88" s="156"/>
      <c r="S88" s="156"/>
      <c r="T88" s="156"/>
      <c r="U88" s="156"/>
      <c r="V88" s="156"/>
      <c r="W88" s="156"/>
      <c r="X88" s="156"/>
      <c r="Y88" s="156"/>
      <c r="Z88" s="146"/>
      <c r="AA88" s="146"/>
      <c r="AB88" s="146"/>
      <c r="AC88" s="146"/>
      <c r="AD88" s="146"/>
      <c r="AE88" s="146"/>
      <c r="AF88" s="146"/>
      <c r="AG88" s="146" t="s">
        <v>278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77" t="str">
        <f>C88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88" s="146"/>
      <c r="BC88" s="146"/>
      <c r="BD88" s="146"/>
      <c r="BE88" s="146"/>
      <c r="BF88" s="146"/>
      <c r="BG88" s="146"/>
      <c r="BH88" s="146"/>
    </row>
    <row r="89" spans="1:60" outlineLevel="2" x14ac:dyDescent="0.2">
      <c r="A89" s="153"/>
      <c r="B89" s="154"/>
      <c r="C89" s="251" t="s">
        <v>1023</v>
      </c>
      <c r="D89" s="252"/>
      <c r="E89" s="252"/>
      <c r="F89" s="252"/>
      <c r="G89" s="252"/>
      <c r="H89" s="156"/>
      <c r="I89" s="156"/>
      <c r="J89" s="156"/>
      <c r="K89" s="156"/>
      <c r="L89" s="156"/>
      <c r="M89" s="156"/>
      <c r="N89" s="155"/>
      <c r="O89" s="155"/>
      <c r="P89" s="155"/>
      <c r="Q89" s="155"/>
      <c r="R89" s="156"/>
      <c r="S89" s="156"/>
      <c r="T89" s="156"/>
      <c r="U89" s="156"/>
      <c r="V89" s="156"/>
      <c r="W89" s="156"/>
      <c r="X89" s="156"/>
      <c r="Y89" s="156"/>
      <c r="Z89" s="146"/>
      <c r="AA89" s="146"/>
      <c r="AB89" s="146"/>
      <c r="AC89" s="146"/>
      <c r="AD89" s="146"/>
      <c r="AE89" s="146"/>
      <c r="AF89" s="146"/>
      <c r="AG89" s="146" t="s">
        <v>221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2" x14ac:dyDescent="0.2">
      <c r="A90" s="153"/>
      <c r="B90" s="154"/>
      <c r="C90" s="180" t="s">
        <v>1061</v>
      </c>
      <c r="D90" s="157"/>
      <c r="E90" s="158">
        <v>45.8</v>
      </c>
      <c r="F90" s="156"/>
      <c r="G90" s="156"/>
      <c r="H90" s="156"/>
      <c r="I90" s="156"/>
      <c r="J90" s="156"/>
      <c r="K90" s="156"/>
      <c r="L90" s="156"/>
      <c r="M90" s="156"/>
      <c r="N90" s="155"/>
      <c r="O90" s="155"/>
      <c r="P90" s="155"/>
      <c r="Q90" s="155"/>
      <c r="R90" s="156"/>
      <c r="S90" s="156"/>
      <c r="T90" s="156"/>
      <c r="U90" s="156"/>
      <c r="V90" s="156"/>
      <c r="W90" s="156"/>
      <c r="X90" s="156"/>
      <c r="Y90" s="156"/>
      <c r="Z90" s="146"/>
      <c r="AA90" s="146"/>
      <c r="AB90" s="146"/>
      <c r="AC90" s="146"/>
      <c r="AD90" s="146"/>
      <c r="AE90" s="146"/>
      <c r="AF90" s="146"/>
      <c r="AG90" s="146" t="s">
        <v>215</v>
      </c>
      <c r="AH90" s="146">
        <v>0</v>
      </c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 x14ac:dyDescent="0.2">
      <c r="A91" s="170">
        <v>22</v>
      </c>
      <c r="B91" s="171" t="s">
        <v>1062</v>
      </c>
      <c r="C91" s="179" t="s">
        <v>1063</v>
      </c>
      <c r="D91" s="172" t="s">
        <v>467</v>
      </c>
      <c r="E91" s="173">
        <v>45.8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21</v>
      </c>
      <c r="M91" s="175">
        <f>G91*(1+L91/100)</f>
        <v>0</v>
      </c>
      <c r="N91" s="173">
        <v>0</v>
      </c>
      <c r="O91" s="173">
        <f>ROUND(E91*N91,2)</f>
        <v>0</v>
      </c>
      <c r="P91" s="173">
        <v>0</v>
      </c>
      <c r="Q91" s="173">
        <f>ROUND(E91*P91,2)</f>
        <v>0</v>
      </c>
      <c r="R91" s="175" t="s">
        <v>1012</v>
      </c>
      <c r="S91" s="175" t="s">
        <v>210</v>
      </c>
      <c r="T91" s="176" t="s">
        <v>211</v>
      </c>
      <c r="U91" s="156">
        <v>0.14829999999999999</v>
      </c>
      <c r="V91" s="156">
        <f>ROUND(E91*U91,2)</f>
        <v>6.79</v>
      </c>
      <c r="W91" s="156"/>
      <c r="X91" s="156" t="s">
        <v>212</v>
      </c>
      <c r="Y91" s="156" t="s">
        <v>213</v>
      </c>
      <c r="Z91" s="146"/>
      <c r="AA91" s="146"/>
      <c r="AB91" s="146"/>
      <c r="AC91" s="146"/>
      <c r="AD91" s="146"/>
      <c r="AE91" s="146"/>
      <c r="AF91" s="146"/>
      <c r="AG91" s="146" t="s">
        <v>214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ht="33.75" outlineLevel="2" x14ac:dyDescent="0.2">
      <c r="A92" s="153"/>
      <c r="B92" s="154"/>
      <c r="C92" s="249" t="s">
        <v>1055</v>
      </c>
      <c r="D92" s="250"/>
      <c r="E92" s="250"/>
      <c r="F92" s="250"/>
      <c r="G92" s="250"/>
      <c r="H92" s="156"/>
      <c r="I92" s="156"/>
      <c r="J92" s="156"/>
      <c r="K92" s="156"/>
      <c r="L92" s="156"/>
      <c r="M92" s="156"/>
      <c r="N92" s="155"/>
      <c r="O92" s="155"/>
      <c r="P92" s="155"/>
      <c r="Q92" s="155"/>
      <c r="R92" s="156"/>
      <c r="S92" s="156"/>
      <c r="T92" s="156"/>
      <c r="U92" s="156"/>
      <c r="V92" s="156"/>
      <c r="W92" s="156"/>
      <c r="X92" s="156"/>
      <c r="Y92" s="156"/>
      <c r="Z92" s="146"/>
      <c r="AA92" s="146"/>
      <c r="AB92" s="146"/>
      <c r="AC92" s="146"/>
      <c r="AD92" s="146"/>
      <c r="AE92" s="146"/>
      <c r="AF92" s="146"/>
      <c r="AG92" s="146" t="s">
        <v>278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77" t="str">
        <f>C92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92" s="146"/>
      <c r="BC92" s="146"/>
      <c r="BD92" s="146"/>
      <c r="BE92" s="146"/>
      <c r="BF92" s="146"/>
      <c r="BG92" s="146"/>
      <c r="BH92" s="146"/>
    </row>
    <row r="93" spans="1:60" outlineLevel="2" x14ac:dyDescent="0.2">
      <c r="A93" s="153"/>
      <c r="B93" s="154"/>
      <c r="C93" s="180" t="s">
        <v>1044</v>
      </c>
      <c r="D93" s="157"/>
      <c r="E93" s="158">
        <v>45.8</v>
      </c>
      <c r="F93" s="156"/>
      <c r="G93" s="156"/>
      <c r="H93" s="156"/>
      <c r="I93" s="156"/>
      <c r="J93" s="156"/>
      <c r="K93" s="156"/>
      <c r="L93" s="156"/>
      <c r="M93" s="156"/>
      <c r="N93" s="155"/>
      <c r="O93" s="155"/>
      <c r="P93" s="155"/>
      <c r="Q93" s="155"/>
      <c r="R93" s="156"/>
      <c r="S93" s="156"/>
      <c r="T93" s="156"/>
      <c r="U93" s="156"/>
      <c r="V93" s="156"/>
      <c r="W93" s="156"/>
      <c r="X93" s="156"/>
      <c r="Y93" s="156"/>
      <c r="Z93" s="146"/>
      <c r="AA93" s="146"/>
      <c r="AB93" s="146"/>
      <c r="AC93" s="146"/>
      <c r="AD93" s="146"/>
      <c r="AE93" s="146"/>
      <c r="AF93" s="146"/>
      <c r="AG93" s="146" t="s">
        <v>215</v>
      </c>
      <c r="AH93" s="146">
        <v>5</v>
      </c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 x14ac:dyDescent="0.2">
      <c r="A94" s="170">
        <v>23</v>
      </c>
      <c r="B94" s="171" t="s">
        <v>1064</v>
      </c>
      <c r="C94" s="179" t="s">
        <v>1065</v>
      </c>
      <c r="D94" s="172" t="s">
        <v>467</v>
      </c>
      <c r="E94" s="173">
        <v>7.7</v>
      </c>
      <c r="F94" s="174"/>
      <c r="G94" s="175">
        <f>ROUND(E94*F94,2)</f>
        <v>0</v>
      </c>
      <c r="H94" s="174"/>
      <c r="I94" s="175">
        <f>ROUND(E94*H94,2)</f>
        <v>0</v>
      </c>
      <c r="J94" s="174"/>
      <c r="K94" s="175">
        <f>ROUND(E94*J94,2)</f>
        <v>0</v>
      </c>
      <c r="L94" s="175">
        <v>21</v>
      </c>
      <c r="M94" s="175">
        <f>G94*(1+L94/100)</f>
        <v>0</v>
      </c>
      <c r="N94" s="173">
        <v>0</v>
      </c>
      <c r="O94" s="173">
        <f>ROUND(E94*N94,2)</f>
        <v>0</v>
      </c>
      <c r="P94" s="173">
        <v>0</v>
      </c>
      <c r="Q94" s="173">
        <f>ROUND(E94*P94,2)</f>
        <v>0</v>
      </c>
      <c r="R94" s="175" t="s">
        <v>1012</v>
      </c>
      <c r="S94" s="175" t="s">
        <v>210</v>
      </c>
      <c r="T94" s="176" t="s">
        <v>211</v>
      </c>
      <c r="U94" s="156">
        <v>3.5329999999999999</v>
      </c>
      <c r="V94" s="156">
        <f>ROUND(E94*U94,2)</f>
        <v>27.2</v>
      </c>
      <c r="W94" s="156"/>
      <c r="X94" s="156" t="s">
        <v>212</v>
      </c>
      <c r="Y94" s="156" t="s">
        <v>213</v>
      </c>
      <c r="Z94" s="146"/>
      <c r="AA94" s="146"/>
      <c r="AB94" s="146"/>
      <c r="AC94" s="146"/>
      <c r="AD94" s="146"/>
      <c r="AE94" s="146"/>
      <c r="AF94" s="146"/>
      <c r="AG94" s="146" t="s">
        <v>454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2" x14ac:dyDescent="0.2">
      <c r="A95" s="153"/>
      <c r="B95" s="154"/>
      <c r="C95" s="249" t="s">
        <v>1066</v>
      </c>
      <c r="D95" s="250"/>
      <c r="E95" s="250"/>
      <c r="F95" s="250"/>
      <c r="G95" s="250"/>
      <c r="H95" s="156"/>
      <c r="I95" s="156"/>
      <c r="J95" s="156"/>
      <c r="K95" s="156"/>
      <c r="L95" s="156"/>
      <c r="M95" s="156"/>
      <c r="N95" s="155"/>
      <c r="O95" s="155"/>
      <c r="P95" s="155"/>
      <c r="Q95" s="155"/>
      <c r="R95" s="156"/>
      <c r="S95" s="156"/>
      <c r="T95" s="156"/>
      <c r="U95" s="156"/>
      <c r="V95" s="156"/>
      <c r="W95" s="156"/>
      <c r="X95" s="156"/>
      <c r="Y95" s="156"/>
      <c r="Z95" s="146"/>
      <c r="AA95" s="146"/>
      <c r="AB95" s="146"/>
      <c r="AC95" s="146"/>
      <c r="AD95" s="146"/>
      <c r="AE95" s="146"/>
      <c r="AF95" s="146"/>
      <c r="AG95" s="146" t="s">
        <v>278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2" x14ac:dyDescent="0.2">
      <c r="A96" s="153"/>
      <c r="B96" s="154"/>
      <c r="C96" s="251" t="s">
        <v>1023</v>
      </c>
      <c r="D96" s="252"/>
      <c r="E96" s="252"/>
      <c r="F96" s="252"/>
      <c r="G96" s="252"/>
      <c r="H96" s="156"/>
      <c r="I96" s="156"/>
      <c r="J96" s="156"/>
      <c r="K96" s="156"/>
      <c r="L96" s="156"/>
      <c r="M96" s="156"/>
      <c r="N96" s="155"/>
      <c r="O96" s="155"/>
      <c r="P96" s="155"/>
      <c r="Q96" s="155"/>
      <c r="R96" s="156"/>
      <c r="S96" s="156"/>
      <c r="T96" s="156"/>
      <c r="U96" s="156"/>
      <c r="V96" s="156"/>
      <c r="W96" s="156"/>
      <c r="X96" s="156"/>
      <c r="Y96" s="156"/>
      <c r="Z96" s="146"/>
      <c r="AA96" s="146"/>
      <c r="AB96" s="146"/>
      <c r="AC96" s="146"/>
      <c r="AD96" s="146"/>
      <c r="AE96" s="146"/>
      <c r="AF96" s="146"/>
      <c r="AG96" s="146" t="s">
        <v>221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2" x14ac:dyDescent="0.2">
      <c r="A97" s="153"/>
      <c r="B97" s="154"/>
      <c r="C97" s="180" t="s">
        <v>1067</v>
      </c>
      <c r="D97" s="157"/>
      <c r="E97" s="158">
        <v>7.7</v>
      </c>
      <c r="F97" s="156"/>
      <c r="G97" s="156"/>
      <c r="H97" s="156"/>
      <c r="I97" s="156"/>
      <c r="J97" s="156"/>
      <c r="K97" s="156"/>
      <c r="L97" s="156"/>
      <c r="M97" s="156"/>
      <c r="N97" s="155"/>
      <c r="O97" s="155"/>
      <c r="P97" s="155"/>
      <c r="Q97" s="155"/>
      <c r="R97" s="156"/>
      <c r="S97" s="156"/>
      <c r="T97" s="156"/>
      <c r="U97" s="156"/>
      <c r="V97" s="156"/>
      <c r="W97" s="156"/>
      <c r="X97" s="156"/>
      <c r="Y97" s="156"/>
      <c r="Z97" s="146"/>
      <c r="AA97" s="146"/>
      <c r="AB97" s="146"/>
      <c r="AC97" s="146"/>
      <c r="AD97" s="146"/>
      <c r="AE97" s="146"/>
      <c r="AF97" s="146"/>
      <c r="AG97" s="146" t="s">
        <v>215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 x14ac:dyDescent="0.2">
      <c r="A98" s="170">
        <v>24</v>
      </c>
      <c r="B98" s="171" t="s">
        <v>1068</v>
      </c>
      <c r="C98" s="179" t="s">
        <v>1069</v>
      </c>
      <c r="D98" s="172" t="s">
        <v>467</v>
      </c>
      <c r="E98" s="173">
        <v>5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3">
        <v>0</v>
      </c>
      <c r="O98" s="173">
        <f>ROUND(E98*N98,2)</f>
        <v>0</v>
      </c>
      <c r="P98" s="173">
        <v>0</v>
      </c>
      <c r="Q98" s="173">
        <f>ROUND(E98*P98,2)</f>
        <v>0</v>
      </c>
      <c r="R98" s="175" t="s">
        <v>1012</v>
      </c>
      <c r="S98" s="175" t="s">
        <v>210</v>
      </c>
      <c r="T98" s="176" t="s">
        <v>211</v>
      </c>
      <c r="U98" s="156">
        <v>4.6550000000000002</v>
      </c>
      <c r="V98" s="156">
        <f>ROUND(E98*U98,2)</f>
        <v>23.28</v>
      </c>
      <c r="W98" s="156"/>
      <c r="X98" s="156" t="s">
        <v>212</v>
      </c>
      <c r="Y98" s="156" t="s">
        <v>213</v>
      </c>
      <c r="Z98" s="146"/>
      <c r="AA98" s="146"/>
      <c r="AB98" s="146"/>
      <c r="AC98" s="146"/>
      <c r="AD98" s="146"/>
      <c r="AE98" s="146"/>
      <c r="AF98" s="146"/>
      <c r="AG98" s="146" t="s">
        <v>454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2" x14ac:dyDescent="0.2">
      <c r="A99" s="153"/>
      <c r="B99" s="154"/>
      <c r="C99" s="249" t="s">
        <v>1066</v>
      </c>
      <c r="D99" s="250"/>
      <c r="E99" s="250"/>
      <c r="F99" s="250"/>
      <c r="G99" s="250"/>
      <c r="H99" s="156"/>
      <c r="I99" s="156"/>
      <c r="J99" s="156"/>
      <c r="K99" s="156"/>
      <c r="L99" s="156"/>
      <c r="M99" s="156"/>
      <c r="N99" s="155"/>
      <c r="O99" s="155"/>
      <c r="P99" s="155"/>
      <c r="Q99" s="155"/>
      <c r="R99" s="156"/>
      <c r="S99" s="156"/>
      <c r="T99" s="156"/>
      <c r="U99" s="156"/>
      <c r="V99" s="156"/>
      <c r="W99" s="156"/>
      <c r="X99" s="156"/>
      <c r="Y99" s="156"/>
      <c r="Z99" s="146"/>
      <c r="AA99" s="146"/>
      <c r="AB99" s="146"/>
      <c r="AC99" s="146"/>
      <c r="AD99" s="146"/>
      <c r="AE99" s="146"/>
      <c r="AF99" s="146"/>
      <c r="AG99" s="146" t="s">
        <v>278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2" x14ac:dyDescent="0.2">
      <c r="A100" s="153"/>
      <c r="B100" s="154"/>
      <c r="C100" s="251" t="s">
        <v>1023</v>
      </c>
      <c r="D100" s="252"/>
      <c r="E100" s="252"/>
      <c r="F100" s="252"/>
      <c r="G100" s="252"/>
      <c r="H100" s="156"/>
      <c r="I100" s="156"/>
      <c r="J100" s="156"/>
      <c r="K100" s="156"/>
      <c r="L100" s="156"/>
      <c r="M100" s="156"/>
      <c r="N100" s="155"/>
      <c r="O100" s="155"/>
      <c r="P100" s="155"/>
      <c r="Q100" s="155"/>
      <c r="R100" s="156"/>
      <c r="S100" s="156"/>
      <c r="T100" s="156"/>
      <c r="U100" s="156"/>
      <c r="V100" s="156"/>
      <c r="W100" s="156"/>
      <c r="X100" s="156"/>
      <c r="Y100" s="156"/>
      <c r="Z100" s="146"/>
      <c r="AA100" s="146"/>
      <c r="AB100" s="146"/>
      <c r="AC100" s="146"/>
      <c r="AD100" s="146"/>
      <c r="AE100" s="146"/>
      <c r="AF100" s="146"/>
      <c r="AG100" s="146" t="s">
        <v>221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2" x14ac:dyDescent="0.2">
      <c r="A101" s="153"/>
      <c r="B101" s="154"/>
      <c r="C101" s="180" t="s">
        <v>1070</v>
      </c>
      <c r="D101" s="157"/>
      <c r="E101" s="158">
        <v>5</v>
      </c>
      <c r="F101" s="156"/>
      <c r="G101" s="156"/>
      <c r="H101" s="156"/>
      <c r="I101" s="156"/>
      <c r="J101" s="156"/>
      <c r="K101" s="156"/>
      <c r="L101" s="156"/>
      <c r="M101" s="156"/>
      <c r="N101" s="155"/>
      <c r="O101" s="155"/>
      <c r="P101" s="155"/>
      <c r="Q101" s="155"/>
      <c r="R101" s="156"/>
      <c r="S101" s="156"/>
      <c r="T101" s="156"/>
      <c r="U101" s="156"/>
      <c r="V101" s="156"/>
      <c r="W101" s="156"/>
      <c r="X101" s="156"/>
      <c r="Y101" s="156"/>
      <c r="Z101" s="146"/>
      <c r="AA101" s="146"/>
      <c r="AB101" s="146"/>
      <c r="AC101" s="146"/>
      <c r="AD101" s="146"/>
      <c r="AE101" s="146"/>
      <c r="AF101" s="146"/>
      <c r="AG101" s="146" t="s">
        <v>215</v>
      </c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ht="22.5" outlineLevel="1" x14ac:dyDescent="0.2">
      <c r="A102" s="170">
        <v>25</v>
      </c>
      <c r="B102" s="171" t="s">
        <v>1071</v>
      </c>
      <c r="C102" s="179" t="s">
        <v>1072</v>
      </c>
      <c r="D102" s="172" t="s">
        <v>208</v>
      </c>
      <c r="E102" s="173">
        <v>461</v>
      </c>
      <c r="F102" s="174"/>
      <c r="G102" s="175">
        <f>ROUND(E102*F102,2)</f>
        <v>0</v>
      </c>
      <c r="H102" s="174"/>
      <c r="I102" s="175">
        <f>ROUND(E102*H102,2)</f>
        <v>0</v>
      </c>
      <c r="J102" s="174"/>
      <c r="K102" s="175">
        <f>ROUND(E102*J102,2)</f>
        <v>0</v>
      </c>
      <c r="L102" s="175">
        <v>21</v>
      </c>
      <c r="M102" s="175">
        <f>G102*(1+L102/100)</f>
        <v>0</v>
      </c>
      <c r="N102" s="173">
        <v>9.8999999999999999E-4</v>
      </c>
      <c r="O102" s="173">
        <f>ROUND(E102*N102,2)</f>
        <v>0.46</v>
      </c>
      <c r="P102" s="173">
        <v>0</v>
      </c>
      <c r="Q102" s="173">
        <f>ROUND(E102*P102,2)</f>
        <v>0</v>
      </c>
      <c r="R102" s="175" t="s">
        <v>1012</v>
      </c>
      <c r="S102" s="175" t="s">
        <v>210</v>
      </c>
      <c r="T102" s="176" t="s">
        <v>211</v>
      </c>
      <c r="U102" s="156">
        <v>0.23599999999999999</v>
      </c>
      <c r="V102" s="156">
        <f>ROUND(E102*U102,2)</f>
        <v>108.8</v>
      </c>
      <c r="W102" s="156"/>
      <c r="X102" s="156" t="s">
        <v>212</v>
      </c>
      <c r="Y102" s="156" t="s">
        <v>213</v>
      </c>
      <c r="Z102" s="146"/>
      <c r="AA102" s="146"/>
      <c r="AB102" s="146"/>
      <c r="AC102" s="146"/>
      <c r="AD102" s="146"/>
      <c r="AE102" s="146"/>
      <c r="AF102" s="146"/>
      <c r="AG102" s="146" t="s">
        <v>214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2" x14ac:dyDescent="0.2">
      <c r="A103" s="153"/>
      <c r="B103" s="154"/>
      <c r="C103" s="249" t="s">
        <v>1073</v>
      </c>
      <c r="D103" s="250"/>
      <c r="E103" s="250"/>
      <c r="F103" s="250"/>
      <c r="G103" s="250"/>
      <c r="H103" s="156"/>
      <c r="I103" s="156"/>
      <c r="J103" s="156"/>
      <c r="K103" s="156"/>
      <c r="L103" s="156"/>
      <c r="M103" s="156"/>
      <c r="N103" s="155"/>
      <c r="O103" s="155"/>
      <c r="P103" s="155"/>
      <c r="Q103" s="155"/>
      <c r="R103" s="156"/>
      <c r="S103" s="156"/>
      <c r="T103" s="156"/>
      <c r="U103" s="156"/>
      <c r="V103" s="156"/>
      <c r="W103" s="156"/>
      <c r="X103" s="156"/>
      <c r="Y103" s="156"/>
      <c r="Z103" s="146"/>
      <c r="AA103" s="146"/>
      <c r="AB103" s="146"/>
      <c r="AC103" s="146"/>
      <c r="AD103" s="146"/>
      <c r="AE103" s="146"/>
      <c r="AF103" s="146"/>
      <c r="AG103" s="146" t="s">
        <v>278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2" x14ac:dyDescent="0.2">
      <c r="A104" s="153"/>
      <c r="B104" s="154"/>
      <c r="C104" s="251" t="s">
        <v>1023</v>
      </c>
      <c r="D104" s="252"/>
      <c r="E104" s="252"/>
      <c r="F104" s="252"/>
      <c r="G104" s="252"/>
      <c r="H104" s="156"/>
      <c r="I104" s="156"/>
      <c r="J104" s="156"/>
      <c r="K104" s="156"/>
      <c r="L104" s="156"/>
      <c r="M104" s="156"/>
      <c r="N104" s="155"/>
      <c r="O104" s="155"/>
      <c r="P104" s="155"/>
      <c r="Q104" s="155"/>
      <c r="R104" s="156"/>
      <c r="S104" s="156"/>
      <c r="T104" s="156"/>
      <c r="U104" s="156"/>
      <c r="V104" s="156"/>
      <c r="W104" s="156"/>
      <c r="X104" s="156"/>
      <c r="Y104" s="156"/>
      <c r="Z104" s="146"/>
      <c r="AA104" s="146"/>
      <c r="AB104" s="146"/>
      <c r="AC104" s="146"/>
      <c r="AD104" s="146"/>
      <c r="AE104" s="146"/>
      <c r="AF104" s="146"/>
      <c r="AG104" s="146" t="s">
        <v>221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2" x14ac:dyDescent="0.2">
      <c r="A105" s="153"/>
      <c r="B105" s="154"/>
      <c r="C105" s="180" t="s">
        <v>1074</v>
      </c>
      <c r="D105" s="157"/>
      <c r="E105" s="158">
        <v>461</v>
      </c>
      <c r="F105" s="156"/>
      <c r="G105" s="156"/>
      <c r="H105" s="156"/>
      <c r="I105" s="156"/>
      <c r="J105" s="156"/>
      <c r="K105" s="156"/>
      <c r="L105" s="156"/>
      <c r="M105" s="156"/>
      <c r="N105" s="155"/>
      <c r="O105" s="155"/>
      <c r="P105" s="155"/>
      <c r="Q105" s="155"/>
      <c r="R105" s="156"/>
      <c r="S105" s="156"/>
      <c r="T105" s="156"/>
      <c r="U105" s="156"/>
      <c r="V105" s="156"/>
      <c r="W105" s="156"/>
      <c r="X105" s="156"/>
      <c r="Y105" s="156"/>
      <c r="Z105" s="146"/>
      <c r="AA105" s="146"/>
      <c r="AB105" s="146"/>
      <c r="AC105" s="146"/>
      <c r="AD105" s="146"/>
      <c r="AE105" s="146"/>
      <c r="AF105" s="146"/>
      <c r="AG105" s="146" t="s">
        <v>215</v>
      </c>
      <c r="AH105" s="146">
        <v>0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 x14ac:dyDescent="0.2">
      <c r="A106" s="170">
        <v>26</v>
      </c>
      <c r="B106" s="171" t="s">
        <v>1075</v>
      </c>
      <c r="C106" s="179" t="s">
        <v>1076</v>
      </c>
      <c r="D106" s="172" t="s">
        <v>208</v>
      </c>
      <c r="E106" s="173">
        <v>461</v>
      </c>
      <c r="F106" s="174"/>
      <c r="G106" s="175">
        <f>ROUND(E106*F106,2)</f>
        <v>0</v>
      </c>
      <c r="H106" s="174"/>
      <c r="I106" s="175">
        <f>ROUND(E106*H106,2)</f>
        <v>0</v>
      </c>
      <c r="J106" s="174"/>
      <c r="K106" s="175">
        <f>ROUND(E106*J106,2)</f>
        <v>0</v>
      </c>
      <c r="L106" s="175">
        <v>21</v>
      </c>
      <c r="M106" s="175">
        <f>G106*(1+L106/100)</f>
        <v>0</v>
      </c>
      <c r="N106" s="173">
        <v>0</v>
      </c>
      <c r="O106" s="173">
        <f>ROUND(E106*N106,2)</f>
        <v>0</v>
      </c>
      <c r="P106" s="173">
        <v>0</v>
      </c>
      <c r="Q106" s="173">
        <f>ROUND(E106*P106,2)</f>
        <v>0</v>
      </c>
      <c r="R106" s="175" t="s">
        <v>1012</v>
      </c>
      <c r="S106" s="175" t="s">
        <v>210</v>
      </c>
      <c r="T106" s="176" t="s">
        <v>211</v>
      </c>
      <c r="U106" s="156">
        <v>7.0000000000000007E-2</v>
      </c>
      <c r="V106" s="156">
        <f>ROUND(E106*U106,2)</f>
        <v>32.270000000000003</v>
      </c>
      <c r="W106" s="156"/>
      <c r="X106" s="156" t="s">
        <v>212</v>
      </c>
      <c r="Y106" s="156" t="s">
        <v>213</v>
      </c>
      <c r="Z106" s="146"/>
      <c r="AA106" s="146"/>
      <c r="AB106" s="146"/>
      <c r="AC106" s="146"/>
      <c r="AD106" s="146"/>
      <c r="AE106" s="146"/>
      <c r="AF106" s="146"/>
      <c r="AG106" s="146" t="s">
        <v>214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2" x14ac:dyDescent="0.2">
      <c r="A107" s="153"/>
      <c r="B107" s="154"/>
      <c r="C107" s="249" t="s">
        <v>1077</v>
      </c>
      <c r="D107" s="250"/>
      <c r="E107" s="250"/>
      <c r="F107" s="250"/>
      <c r="G107" s="250"/>
      <c r="H107" s="156"/>
      <c r="I107" s="156"/>
      <c r="J107" s="156"/>
      <c r="K107" s="156"/>
      <c r="L107" s="156"/>
      <c r="M107" s="156"/>
      <c r="N107" s="155"/>
      <c r="O107" s="155"/>
      <c r="P107" s="155"/>
      <c r="Q107" s="155"/>
      <c r="R107" s="156"/>
      <c r="S107" s="156"/>
      <c r="T107" s="156"/>
      <c r="U107" s="156"/>
      <c r="V107" s="156"/>
      <c r="W107" s="156"/>
      <c r="X107" s="156"/>
      <c r="Y107" s="156"/>
      <c r="Z107" s="146"/>
      <c r="AA107" s="146"/>
      <c r="AB107" s="146"/>
      <c r="AC107" s="146"/>
      <c r="AD107" s="146"/>
      <c r="AE107" s="146"/>
      <c r="AF107" s="146"/>
      <c r="AG107" s="146" t="s">
        <v>278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2" x14ac:dyDescent="0.2">
      <c r="A108" s="153"/>
      <c r="B108" s="154"/>
      <c r="C108" s="180" t="s">
        <v>1078</v>
      </c>
      <c r="D108" s="157"/>
      <c r="E108" s="158">
        <v>461</v>
      </c>
      <c r="F108" s="156"/>
      <c r="G108" s="156"/>
      <c r="H108" s="156"/>
      <c r="I108" s="156"/>
      <c r="J108" s="156"/>
      <c r="K108" s="156"/>
      <c r="L108" s="156"/>
      <c r="M108" s="156"/>
      <c r="N108" s="155"/>
      <c r="O108" s="155"/>
      <c r="P108" s="155"/>
      <c r="Q108" s="155"/>
      <c r="R108" s="156"/>
      <c r="S108" s="156"/>
      <c r="T108" s="156"/>
      <c r="U108" s="156"/>
      <c r="V108" s="156"/>
      <c r="W108" s="156"/>
      <c r="X108" s="156"/>
      <c r="Y108" s="156"/>
      <c r="Z108" s="146"/>
      <c r="AA108" s="146"/>
      <c r="AB108" s="146"/>
      <c r="AC108" s="146"/>
      <c r="AD108" s="146"/>
      <c r="AE108" s="146"/>
      <c r="AF108" s="146"/>
      <c r="AG108" s="146" t="s">
        <v>215</v>
      </c>
      <c r="AH108" s="146">
        <v>5</v>
      </c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ht="22.5" outlineLevel="1" x14ac:dyDescent="0.2">
      <c r="A109" s="170">
        <v>27</v>
      </c>
      <c r="B109" s="171" t="s">
        <v>1079</v>
      </c>
      <c r="C109" s="179" t="s">
        <v>1080</v>
      </c>
      <c r="D109" s="172" t="s">
        <v>238</v>
      </c>
      <c r="E109" s="173">
        <v>1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3">
        <v>0</v>
      </c>
      <c r="O109" s="173">
        <f>ROUND(E109*N109,2)</f>
        <v>0</v>
      </c>
      <c r="P109" s="173">
        <v>0</v>
      </c>
      <c r="Q109" s="173">
        <f>ROUND(E109*P109,2)</f>
        <v>0</v>
      </c>
      <c r="R109" s="175" t="s">
        <v>1012</v>
      </c>
      <c r="S109" s="175" t="s">
        <v>210</v>
      </c>
      <c r="T109" s="176" t="s">
        <v>211</v>
      </c>
      <c r="U109" s="156">
        <v>0.91039999999999999</v>
      </c>
      <c r="V109" s="156">
        <f>ROUND(E109*U109,2)</f>
        <v>0.91</v>
      </c>
      <c r="W109" s="156"/>
      <c r="X109" s="156" t="s">
        <v>212</v>
      </c>
      <c r="Y109" s="156" t="s">
        <v>213</v>
      </c>
      <c r="Z109" s="146"/>
      <c r="AA109" s="146"/>
      <c r="AB109" s="146"/>
      <c r="AC109" s="146"/>
      <c r="AD109" s="146"/>
      <c r="AE109" s="146"/>
      <c r="AF109" s="146"/>
      <c r="AG109" s="146" t="s">
        <v>214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2" x14ac:dyDescent="0.2">
      <c r="A110" s="153"/>
      <c r="B110" s="154"/>
      <c r="C110" s="249" t="s">
        <v>1081</v>
      </c>
      <c r="D110" s="250"/>
      <c r="E110" s="250"/>
      <c r="F110" s="250"/>
      <c r="G110" s="250"/>
      <c r="H110" s="156"/>
      <c r="I110" s="156"/>
      <c r="J110" s="156"/>
      <c r="K110" s="156"/>
      <c r="L110" s="156"/>
      <c r="M110" s="156"/>
      <c r="N110" s="155"/>
      <c r="O110" s="155"/>
      <c r="P110" s="155"/>
      <c r="Q110" s="155"/>
      <c r="R110" s="156"/>
      <c r="S110" s="156"/>
      <c r="T110" s="156"/>
      <c r="U110" s="156"/>
      <c r="V110" s="156"/>
      <c r="W110" s="156"/>
      <c r="X110" s="156"/>
      <c r="Y110" s="156"/>
      <c r="Z110" s="146"/>
      <c r="AA110" s="146"/>
      <c r="AB110" s="146"/>
      <c r="AC110" s="146"/>
      <c r="AD110" s="146"/>
      <c r="AE110" s="146"/>
      <c r="AF110" s="146"/>
      <c r="AG110" s="146" t="s">
        <v>278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2" x14ac:dyDescent="0.2">
      <c r="A111" s="153"/>
      <c r="B111" s="154"/>
      <c r="C111" s="180" t="s">
        <v>84</v>
      </c>
      <c r="D111" s="157"/>
      <c r="E111" s="158">
        <v>1</v>
      </c>
      <c r="F111" s="156"/>
      <c r="G111" s="156"/>
      <c r="H111" s="156"/>
      <c r="I111" s="156"/>
      <c r="J111" s="156"/>
      <c r="K111" s="156"/>
      <c r="L111" s="156"/>
      <c r="M111" s="156"/>
      <c r="N111" s="155"/>
      <c r="O111" s="155"/>
      <c r="P111" s="155"/>
      <c r="Q111" s="155"/>
      <c r="R111" s="156"/>
      <c r="S111" s="156"/>
      <c r="T111" s="156"/>
      <c r="U111" s="156"/>
      <c r="V111" s="156"/>
      <c r="W111" s="156"/>
      <c r="X111" s="156"/>
      <c r="Y111" s="156"/>
      <c r="Z111" s="146"/>
      <c r="AA111" s="146"/>
      <c r="AB111" s="146"/>
      <c r="AC111" s="146"/>
      <c r="AD111" s="146"/>
      <c r="AE111" s="146"/>
      <c r="AF111" s="146"/>
      <c r="AG111" s="146" t="s">
        <v>215</v>
      </c>
      <c r="AH111" s="146">
        <v>0</v>
      </c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ht="22.5" outlineLevel="1" x14ac:dyDescent="0.2">
      <c r="A112" s="170">
        <v>28</v>
      </c>
      <c r="B112" s="171" t="s">
        <v>1082</v>
      </c>
      <c r="C112" s="179" t="s">
        <v>1083</v>
      </c>
      <c r="D112" s="172" t="s">
        <v>1084</v>
      </c>
      <c r="E112" s="173">
        <v>30</v>
      </c>
      <c r="F112" s="174"/>
      <c r="G112" s="175">
        <f>ROUND(E112*F112,2)</f>
        <v>0</v>
      </c>
      <c r="H112" s="174"/>
      <c r="I112" s="175">
        <f>ROUND(E112*H112,2)</f>
        <v>0</v>
      </c>
      <c r="J112" s="174"/>
      <c r="K112" s="175">
        <f>ROUND(E112*J112,2)</f>
        <v>0</v>
      </c>
      <c r="L112" s="175">
        <v>21</v>
      </c>
      <c r="M112" s="175">
        <f>G112*(1+L112/100)</f>
        <v>0</v>
      </c>
      <c r="N112" s="173">
        <v>0</v>
      </c>
      <c r="O112" s="173">
        <f>ROUND(E112*N112,2)</f>
        <v>0</v>
      </c>
      <c r="P112" s="173">
        <v>0</v>
      </c>
      <c r="Q112" s="173">
        <f>ROUND(E112*P112,2)</f>
        <v>0</v>
      </c>
      <c r="R112" s="175" t="s">
        <v>1012</v>
      </c>
      <c r="S112" s="175" t="s">
        <v>210</v>
      </c>
      <c r="T112" s="176" t="s">
        <v>211</v>
      </c>
      <c r="U112" s="156">
        <v>0</v>
      </c>
      <c r="V112" s="156">
        <f>ROUND(E112*U112,2)</f>
        <v>0</v>
      </c>
      <c r="W112" s="156"/>
      <c r="X112" s="156" t="s">
        <v>212</v>
      </c>
      <c r="Y112" s="156" t="s">
        <v>213</v>
      </c>
      <c r="Z112" s="146"/>
      <c r="AA112" s="146"/>
      <c r="AB112" s="146"/>
      <c r="AC112" s="146"/>
      <c r="AD112" s="146"/>
      <c r="AE112" s="146"/>
      <c r="AF112" s="146"/>
      <c r="AG112" s="146" t="s">
        <v>214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2" x14ac:dyDescent="0.2">
      <c r="A113" s="153"/>
      <c r="B113" s="154"/>
      <c r="C113" s="249" t="s">
        <v>1081</v>
      </c>
      <c r="D113" s="250"/>
      <c r="E113" s="250"/>
      <c r="F113" s="250"/>
      <c r="G113" s="250"/>
      <c r="H113" s="156"/>
      <c r="I113" s="156"/>
      <c r="J113" s="156"/>
      <c r="K113" s="156"/>
      <c r="L113" s="156"/>
      <c r="M113" s="156"/>
      <c r="N113" s="155"/>
      <c r="O113" s="155"/>
      <c r="P113" s="155"/>
      <c r="Q113" s="155"/>
      <c r="R113" s="156"/>
      <c r="S113" s="156"/>
      <c r="T113" s="156"/>
      <c r="U113" s="156"/>
      <c r="V113" s="156"/>
      <c r="W113" s="156"/>
      <c r="X113" s="156"/>
      <c r="Y113" s="156"/>
      <c r="Z113" s="146"/>
      <c r="AA113" s="146"/>
      <c r="AB113" s="146"/>
      <c r="AC113" s="146"/>
      <c r="AD113" s="146"/>
      <c r="AE113" s="146"/>
      <c r="AF113" s="146"/>
      <c r="AG113" s="146" t="s">
        <v>278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2" x14ac:dyDescent="0.2">
      <c r="A114" s="153"/>
      <c r="B114" s="154"/>
      <c r="C114" s="180" t="s">
        <v>1085</v>
      </c>
      <c r="D114" s="157"/>
      <c r="E114" s="158">
        <v>30</v>
      </c>
      <c r="F114" s="156"/>
      <c r="G114" s="156"/>
      <c r="H114" s="156"/>
      <c r="I114" s="156"/>
      <c r="J114" s="156"/>
      <c r="K114" s="156"/>
      <c r="L114" s="156"/>
      <c r="M114" s="156"/>
      <c r="N114" s="155"/>
      <c r="O114" s="155"/>
      <c r="P114" s="155"/>
      <c r="Q114" s="155"/>
      <c r="R114" s="156"/>
      <c r="S114" s="156"/>
      <c r="T114" s="156"/>
      <c r="U114" s="156"/>
      <c r="V114" s="156"/>
      <c r="W114" s="156"/>
      <c r="X114" s="156"/>
      <c r="Y114" s="156"/>
      <c r="Z114" s="146"/>
      <c r="AA114" s="146"/>
      <c r="AB114" s="146"/>
      <c r="AC114" s="146"/>
      <c r="AD114" s="146"/>
      <c r="AE114" s="146"/>
      <c r="AF114" s="146"/>
      <c r="AG114" s="146" t="s">
        <v>215</v>
      </c>
      <c r="AH114" s="146">
        <v>5</v>
      </c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ht="22.5" outlineLevel="1" x14ac:dyDescent="0.2">
      <c r="A115" s="170">
        <v>29</v>
      </c>
      <c r="B115" s="171" t="s">
        <v>1086</v>
      </c>
      <c r="C115" s="179" t="s">
        <v>1087</v>
      </c>
      <c r="D115" s="172" t="s">
        <v>238</v>
      </c>
      <c r="E115" s="173">
        <v>1</v>
      </c>
      <c r="F115" s="174"/>
      <c r="G115" s="175">
        <f>ROUND(E115*F115,2)</f>
        <v>0</v>
      </c>
      <c r="H115" s="174"/>
      <c r="I115" s="175">
        <f>ROUND(E115*H115,2)</f>
        <v>0</v>
      </c>
      <c r="J115" s="174"/>
      <c r="K115" s="175">
        <f>ROUND(E115*J115,2)</f>
        <v>0</v>
      </c>
      <c r="L115" s="175">
        <v>21</v>
      </c>
      <c r="M115" s="175">
        <f>G115*(1+L115/100)</f>
        <v>0</v>
      </c>
      <c r="N115" s="173">
        <v>0</v>
      </c>
      <c r="O115" s="173">
        <f>ROUND(E115*N115,2)</f>
        <v>0</v>
      </c>
      <c r="P115" s="173">
        <v>0</v>
      </c>
      <c r="Q115" s="173">
        <f>ROUND(E115*P115,2)</f>
        <v>0</v>
      </c>
      <c r="R115" s="175" t="s">
        <v>1012</v>
      </c>
      <c r="S115" s="175" t="s">
        <v>210</v>
      </c>
      <c r="T115" s="176" t="s">
        <v>211</v>
      </c>
      <c r="U115" s="156">
        <v>0.89439999999999997</v>
      </c>
      <c r="V115" s="156">
        <f>ROUND(E115*U115,2)</f>
        <v>0.89</v>
      </c>
      <c r="W115" s="156"/>
      <c r="X115" s="156" t="s">
        <v>212</v>
      </c>
      <c r="Y115" s="156" t="s">
        <v>213</v>
      </c>
      <c r="Z115" s="146"/>
      <c r="AA115" s="146"/>
      <c r="AB115" s="146"/>
      <c r="AC115" s="146"/>
      <c r="AD115" s="146"/>
      <c r="AE115" s="146"/>
      <c r="AF115" s="146"/>
      <c r="AG115" s="146" t="s">
        <v>214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2" x14ac:dyDescent="0.2">
      <c r="A116" s="153"/>
      <c r="B116" s="154"/>
      <c r="C116" s="249" t="s">
        <v>1081</v>
      </c>
      <c r="D116" s="250"/>
      <c r="E116" s="250"/>
      <c r="F116" s="250"/>
      <c r="G116" s="250"/>
      <c r="H116" s="156"/>
      <c r="I116" s="156"/>
      <c r="J116" s="156"/>
      <c r="K116" s="156"/>
      <c r="L116" s="156"/>
      <c r="M116" s="156"/>
      <c r="N116" s="155"/>
      <c r="O116" s="155"/>
      <c r="P116" s="155"/>
      <c r="Q116" s="155"/>
      <c r="R116" s="156"/>
      <c r="S116" s="156"/>
      <c r="T116" s="156"/>
      <c r="U116" s="156"/>
      <c r="V116" s="156"/>
      <c r="W116" s="156"/>
      <c r="X116" s="156"/>
      <c r="Y116" s="156"/>
      <c r="Z116" s="146"/>
      <c r="AA116" s="146"/>
      <c r="AB116" s="146"/>
      <c r="AC116" s="146"/>
      <c r="AD116" s="146"/>
      <c r="AE116" s="146"/>
      <c r="AF116" s="146"/>
      <c r="AG116" s="146" t="s">
        <v>278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2" x14ac:dyDescent="0.2">
      <c r="A117" s="153"/>
      <c r="B117" s="154"/>
      <c r="C117" s="180" t="s">
        <v>1088</v>
      </c>
      <c r="D117" s="157"/>
      <c r="E117" s="158">
        <v>1</v>
      </c>
      <c r="F117" s="156"/>
      <c r="G117" s="156"/>
      <c r="H117" s="156"/>
      <c r="I117" s="156"/>
      <c r="J117" s="156"/>
      <c r="K117" s="156"/>
      <c r="L117" s="156"/>
      <c r="M117" s="156"/>
      <c r="N117" s="155"/>
      <c r="O117" s="155"/>
      <c r="P117" s="155"/>
      <c r="Q117" s="155"/>
      <c r="R117" s="156"/>
      <c r="S117" s="156"/>
      <c r="T117" s="156"/>
      <c r="U117" s="156"/>
      <c r="V117" s="156"/>
      <c r="W117" s="156"/>
      <c r="X117" s="156"/>
      <c r="Y117" s="156"/>
      <c r="Z117" s="146"/>
      <c r="AA117" s="146"/>
      <c r="AB117" s="146"/>
      <c r="AC117" s="146"/>
      <c r="AD117" s="146"/>
      <c r="AE117" s="146"/>
      <c r="AF117" s="146"/>
      <c r="AG117" s="146" t="s">
        <v>215</v>
      </c>
      <c r="AH117" s="146">
        <v>5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1" x14ac:dyDescent="0.2">
      <c r="A118" s="170">
        <v>30</v>
      </c>
      <c r="B118" s="171" t="s">
        <v>1089</v>
      </c>
      <c r="C118" s="179" t="s">
        <v>1090</v>
      </c>
      <c r="D118" s="172" t="s">
        <v>467</v>
      </c>
      <c r="E118" s="173">
        <v>188.42</v>
      </c>
      <c r="F118" s="174"/>
      <c r="G118" s="175">
        <f>ROUND(E118*F118,2)</f>
        <v>0</v>
      </c>
      <c r="H118" s="174"/>
      <c r="I118" s="175">
        <f>ROUND(E118*H118,2)</f>
        <v>0</v>
      </c>
      <c r="J118" s="174"/>
      <c r="K118" s="175">
        <f>ROUND(E118*J118,2)</f>
        <v>0</v>
      </c>
      <c r="L118" s="175">
        <v>21</v>
      </c>
      <c r="M118" s="175">
        <f>G118*(1+L118/100)</f>
        <v>0</v>
      </c>
      <c r="N118" s="173">
        <v>0</v>
      </c>
      <c r="O118" s="173">
        <f>ROUND(E118*N118,2)</f>
        <v>0</v>
      </c>
      <c r="P118" s="173">
        <v>0</v>
      </c>
      <c r="Q118" s="173">
        <f>ROUND(E118*P118,2)</f>
        <v>0</v>
      </c>
      <c r="R118" s="175" t="s">
        <v>1012</v>
      </c>
      <c r="S118" s="175" t="s">
        <v>210</v>
      </c>
      <c r="T118" s="176" t="s">
        <v>211</v>
      </c>
      <c r="U118" s="156">
        <v>0.34499999999999997</v>
      </c>
      <c r="V118" s="156">
        <f>ROUND(E118*U118,2)</f>
        <v>65</v>
      </c>
      <c r="W118" s="156"/>
      <c r="X118" s="156" t="s">
        <v>212</v>
      </c>
      <c r="Y118" s="156" t="s">
        <v>213</v>
      </c>
      <c r="Z118" s="146"/>
      <c r="AA118" s="146"/>
      <c r="AB118" s="146"/>
      <c r="AC118" s="146"/>
      <c r="AD118" s="146"/>
      <c r="AE118" s="146"/>
      <c r="AF118" s="146"/>
      <c r="AG118" s="146" t="s">
        <v>214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2" x14ac:dyDescent="0.2">
      <c r="A119" s="153"/>
      <c r="B119" s="154"/>
      <c r="C119" s="249" t="s">
        <v>1091</v>
      </c>
      <c r="D119" s="250"/>
      <c r="E119" s="250"/>
      <c r="F119" s="250"/>
      <c r="G119" s="250"/>
      <c r="H119" s="156"/>
      <c r="I119" s="156"/>
      <c r="J119" s="156"/>
      <c r="K119" s="156"/>
      <c r="L119" s="156"/>
      <c r="M119" s="156"/>
      <c r="N119" s="155"/>
      <c r="O119" s="155"/>
      <c r="P119" s="155"/>
      <c r="Q119" s="155"/>
      <c r="R119" s="156"/>
      <c r="S119" s="156"/>
      <c r="T119" s="156"/>
      <c r="U119" s="156"/>
      <c r="V119" s="156"/>
      <c r="W119" s="156"/>
      <c r="X119" s="156"/>
      <c r="Y119" s="156"/>
      <c r="Z119" s="146"/>
      <c r="AA119" s="146"/>
      <c r="AB119" s="146"/>
      <c r="AC119" s="146"/>
      <c r="AD119" s="146"/>
      <c r="AE119" s="146"/>
      <c r="AF119" s="146"/>
      <c r="AG119" s="146" t="s">
        <v>278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77" t="str">
        <f>C119</f>
        <v>bez naložení do dopravní nádoby, ale s vyprázdněním dopravní nádoby na hromadu nebo na dopravní prostředek,</v>
      </c>
      <c r="BB119" s="146"/>
      <c r="BC119" s="146"/>
      <c r="BD119" s="146"/>
      <c r="BE119" s="146"/>
      <c r="BF119" s="146"/>
      <c r="BG119" s="146"/>
      <c r="BH119" s="146"/>
    </row>
    <row r="120" spans="1:60" outlineLevel="2" x14ac:dyDescent="0.2">
      <c r="A120" s="153"/>
      <c r="B120" s="154"/>
      <c r="C120" s="251" t="s">
        <v>1023</v>
      </c>
      <c r="D120" s="252"/>
      <c r="E120" s="252"/>
      <c r="F120" s="252"/>
      <c r="G120" s="252"/>
      <c r="H120" s="156"/>
      <c r="I120" s="156"/>
      <c r="J120" s="156"/>
      <c r="K120" s="156"/>
      <c r="L120" s="156"/>
      <c r="M120" s="156"/>
      <c r="N120" s="155"/>
      <c r="O120" s="155"/>
      <c r="P120" s="155"/>
      <c r="Q120" s="155"/>
      <c r="R120" s="156"/>
      <c r="S120" s="156"/>
      <c r="T120" s="156"/>
      <c r="U120" s="156"/>
      <c r="V120" s="156"/>
      <c r="W120" s="156"/>
      <c r="X120" s="156"/>
      <c r="Y120" s="156"/>
      <c r="Z120" s="146"/>
      <c r="AA120" s="146"/>
      <c r="AB120" s="146"/>
      <c r="AC120" s="146"/>
      <c r="AD120" s="146"/>
      <c r="AE120" s="146"/>
      <c r="AF120" s="146"/>
      <c r="AG120" s="146" t="s">
        <v>221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3" x14ac:dyDescent="0.2">
      <c r="A121" s="153"/>
      <c r="B121" s="154"/>
      <c r="C121" s="251" t="s">
        <v>1092</v>
      </c>
      <c r="D121" s="252"/>
      <c r="E121" s="252"/>
      <c r="F121" s="252"/>
      <c r="G121" s="252"/>
      <c r="H121" s="156"/>
      <c r="I121" s="156"/>
      <c r="J121" s="156"/>
      <c r="K121" s="156"/>
      <c r="L121" s="156"/>
      <c r="M121" s="156"/>
      <c r="N121" s="155"/>
      <c r="O121" s="155"/>
      <c r="P121" s="155"/>
      <c r="Q121" s="155"/>
      <c r="R121" s="156"/>
      <c r="S121" s="156"/>
      <c r="T121" s="156"/>
      <c r="U121" s="156"/>
      <c r="V121" s="156"/>
      <c r="W121" s="156"/>
      <c r="X121" s="156"/>
      <c r="Y121" s="156"/>
      <c r="Z121" s="146"/>
      <c r="AA121" s="146"/>
      <c r="AB121" s="146"/>
      <c r="AC121" s="146"/>
      <c r="AD121" s="146"/>
      <c r="AE121" s="146"/>
      <c r="AF121" s="146"/>
      <c r="AG121" s="146" t="s">
        <v>221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3" x14ac:dyDescent="0.2">
      <c r="A122" s="153"/>
      <c r="B122" s="154"/>
      <c r="C122" s="251" t="s">
        <v>1093</v>
      </c>
      <c r="D122" s="252"/>
      <c r="E122" s="252"/>
      <c r="F122" s="252"/>
      <c r="G122" s="252"/>
      <c r="H122" s="156"/>
      <c r="I122" s="156"/>
      <c r="J122" s="156"/>
      <c r="K122" s="156"/>
      <c r="L122" s="156"/>
      <c r="M122" s="156"/>
      <c r="N122" s="155"/>
      <c r="O122" s="155"/>
      <c r="P122" s="155"/>
      <c r="Q122" s="155"/>
      <c r="R122" s="156"/>
      <c r="S122" s="156"/>
      <c r="T122" s="156"/>
      <c r="U122" s="156"/>
      <c r="V122" s="156"/>
      <c r="W122" s="156"/>
      <c r="X122" s="156"/>
      <c r="Y122" s="156"/>
      <c r="Z122" s="146"/>
      <c r="AA122" s="146"/>
      <c r="AB122" s="146"/>
      <c r="AC122" s="146"/>
      <c r="AD122" s="146"/>
      <c r="AE122" s="146"/>
      <c r="AF122" s="146"/>
      <c r="AG122" s="146" t="s">
        <v>221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77" t="str">
        <f>C122</f>
        <v xml:space="preserve"> - odvoz výkopku horniny 1-4 z místní a účelové komunikace (chodníkova tělesa, vozovky) na mezideponii zhotovitele</v>
      </c>
      <c r="BB122" s="146"/>
      <c r="BC122" s="146"/>
      <c r="BD122" s="146"/>
      <c r="BE122" s="146"/>
      <c r="BF122" s="146"/>
      <c r="BG122" s="146"/>
      <c r="BH122" s="146"/>
    </row>
    <row r="123" spans="1:60" outlineLevel="3" x14ac:dyDescent="0.2">
      <c r="A123" s="153"/>
      <c r="B123" s="154"/>
      <c r="C123" s="251" t="s">
        <v>1392</v>
      </c>
      <c r="D123" s="252"/>
      <c r="E123" s="252"/>
      <c r="F123" s="252"/>
      <c r="G123" s="252"/>
      <c r="H123" s="156"/>
      <c r="I123" s="156"/>
      <c r="J123" s="156"/>
      <c r="K123" s="156"/>
      <c r="L123" s="156"/>
      <c r="M123" s="156"/>
      <c r="N123" s="155"/>
      <c r="O123" s="155"/>
      <c r="P123" s="155"/>
      <c r="Q123" s="155"/>
      <c r="R123" s="156"/>
      <c r="S123" s="156"/>
      <c r="T123" s="156"/>
      <c r="U123" s="156"/>
      <c r="V123" s="156"/>
      <c r="W123" s="156"/>
      <c r="X123" s="156"/>
      <c r="Y123" s="156"/>
      <c r="Z123" s="146"/>
      <c r="AA123" s="146"/>
      <c r="AB123" s="146"/>
      <c r="AC123" s="146"/>
      <c r="AD123" s="146"/>
      <c r="AE123" s="146"/>
      <c r="AF123" s="146"/>
      <c r="AG123" s="146" t="s">
        <v>221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3" x14ac:dyDescent="0.2">
      <c r="A124" s="153"/>
      <c r="B124" s="154"/>
      <c r="C124" s="251" t="s">
        <v>1094</v>
      </c>
      <c r="D124" s="252"/>
      <c r="E124" s="252"/>
      <c r="F124" s="252"/>
      <c r="G124" s="252"/>
      <c r="H124" s="156"/>
      <c r="I124" s="156"/>
      <c r="J124" s="156"/>
      <c r="K124" s="156"/>
      <c r="L124" s="156"/>
      <c r="M124" s="156"/>
      <c r="N124" s="155"/>
      <c r="O124" s="155"/>
      <c r="P124" s="155"/>
      <c r="Q124" s="155"/>
      <c r="R124" s="156"/>
      <c r="S124" s="156"/>
      <c r="T124" s="156"/>
      <c r="U124" s="156"/>
      <c r="V124" s="156"/>
      <c r="W124" s="156"/>
      <c r="X124" s="156"/>
      <c r="Y124" s="156"/>
      <c r="Z124" s="146"/>
      <c r="AA124" s="146"/>
      <c r="AB124" s="146"/>
      <c r="AC124" s="146"/>
      <c r="AD124" s="146"/>
      <c r="AE124" s="146"/>
      <c r="AF124" s="146"/>
      <c r="AG124" s="146" t="s">
        <v>221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3" x14ac:dyDescent="0.2">
      <c r="A125" s="153"/>
      <c r="B125" s="154"/>
      <c r="C125" s="251" t="s">
        <v>1095</v>
      </c>
      <c r="D125" s="252"/>
      <c r="E125" s="252"/>
      <c r="F125" s="252"/>
      <c r="G125" s="252"/>
      <c r="H125" s="156"/>
      <c r="I125" s="156"/>
      <c r="J125" s="156"/>
      <c r="K125" s="156"/>
      <c r="L125" s="156"/>
      <c r="M125" s="156"/>
      <c r="N125" s="155"/>
      <c r="O125" s="155"/>
      <c r="P125" s="155"/>
      <c r="Q125" s="155"/>
      <c r="R125" s="156"/>
      <c r="S125" s="156"/>
      <c r="T125" s="156"/>
      <c r="U125" s="156"/>
      <c r="V125" s="156"/>
      <c r="W125" s="156"/>
      <c r="X125" s="156"/>
      <c r="Y125" s="156"/>
      <c r="Z125" s="146"/>
      <c r="AA125" s="146"/>
      <c r="AB125" s="146"/>
      <c r="AC125" s="146"/>
      <c r="AD125" s="146"/>
      <c r="AE125" s="146"/>
      <c r="AF125" s="146"/>
      <c r="AG125" s="146" t="s">
        <v>221</v>
      </c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2" x14ac:dyDescent="0.2">
      <c r="A126" s="153"/>
      <c r="B126" s="154"/>
      <c r="C126" s="180" t="s">
        <v>1096</v>
      </c>
      <c r="D126" s="157"/>
      <c r="E126" s="158">
        <v>188.42</v>
      </c>
      <c r="F126" s="156"/>
      <c r="G126" s="156"/>
      <c r="H126" s="156"/>
      <c r="I126" s="156"/>
      <c r="J126" s="156"/>
      <c r="K126" s="156"/>
      <c r="L126" s="156"/>
      <c r="M126" s="156"/>
      <c r="N126" s="155"/>
      <c r="O126" s="155"/>
      <c r="P126" s="155"/>
      <c r="Q126" s="155"/>
      <c r="R126" s="156"/>
      <c r="S126" s="156"/>
      <c r="T126" s="156"/>
      <c r="U126" s="156"/>
      <c r="V126" s="156"/>
      <c r="W126" s="156"/>
      <c r="X126" s="156"/>
      <c r="Y126" s="156"/>
      <c r="Z126" s="146"/>
      <c r="AA126" s="146"/>
      <c r="AB126" s="146"/>
      <c r="AC126" s="146"/>
      <c r="AD126" s="146"/>
      <c r="AE126" s="146"/>
      <c r="AF126" s="146"/>
      <c r="AG126" s="146" t="s">
        <v>215</v>
      </c>
      <c r="AH126" s="146">
        <v>5</v>
      </c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1" x14ac:dyDescent="0.2">
      <c r="A127" s="170">
        <v>31</v>
      </c>
      <c r="B127" s="171" t="s">
        <v>1097</v>
      </c>
      <c r="C127" s="179" t="s">
        <v>1098</v>
      </c>
      <c r="D127" s="172" t="s">
        <v>467</v>
      </c>
      <c r="E127" s="173">
        <v>188.42</v>
      </c>
      <c r="F127" s="174"/>
      <c r="G127" s="175">
        <f>ROUND(E127*F127,2)</f>
        <v>0</v>
      </c>
      <c r="H127" s="174"/>
      <c r="I127" s="175">
        <f>ROUND(E127*H127,2)</f>
        <v>0</v>
      </c>
      <c r="J127" s="174"/>
      <c r="K127" s="175">
        <f>ROUND(E127*J127,2)</f>
        <v>0</v>
      </c>
      <c r="L127" s="175">
        <v>21</v>
      </c>
      <c r="M127" s="175">
        <f>G127*(1+L127/100)</f>
        <v>0</v>
      </c>
      <c r="N127" s="173">
        <v>0</v>
      </c>
      <c r="O127" s="173">
        <f>ROUND(E127*N127,2)</f>
        <v>0</v>
      </c>
      <c r="P127" s="173">
        <v>0</v>
      </c>
      <c r="Q127" s="173">
        <f>ROUND(E127*P127,2)</f>
        <v>0</v>
      </c>
      <c r="R127" s="175" t="s">
        <v>1012</v>
      </c>
      <c r="S127" s="175" t="s">
        <v>210</v>
      </c>
      <c r="T127" s="176" t="s">
        <v>211</v>
      </c>
      <c r="U127" s="156">
        <v>7.3999999999999996E-2</v>
      </c>
      <c r="V127" s="156">
        <f>ROUND(E127*U127,2)</f>
        <v>13.94</v>
      </c>
      <c r="W127" s="156"/>
      <c r="X127" s="156" t="s">
        <v>212</v>
      </c>
      <c r="Y127" s="156" t="s">
        <v>213</v>
      </c>
      <c r="Z127" s="146"/>
      <c r="AA127" s="146"/>
      <c r="AB127" s="146"/>
      <c r="AC127" s="146"/>
      <c r="AD127" s="146"/>
      <c r="AE127" s="146"/>
      <c r="AF127" s="146"/>
      <c r="AG127" s="146" t="s">
        <v>454</v>
      </c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2" x14ac:dyDescent="0.2">
      <c r="A128" s="153"/>
      <c r="B128" s="154"/>
      <c r="C128" s="249" t="s">
        <v>1099</v>
      </c>
      <c r="D128" s="250"/>
      <c r="E128" s="250"/>
      <c r="F128" s="250"/>
      <c r="G128" s="250"/>
      <c r="H128" s="156"/>
      <c r="I128" s="156"/>
      <c r="J128" s="156"/>
      <c r="K128" s="156"/>
      <c r="L128" s="156"/>
      <c r="M128" s="156"/>
      <c r="N128" s="155"/>
      <c r="O128" s="155"/>
      <c r="P128" s="155"/>
      <c r="Q128" s="155"/>
      <c r="R128" s="156"/>
      <c r="S128" s="156"/>
      <c r="T128" s="156"/>
      <c r="U128" s="156"/>
      <c r="V128" s="156"/>
      <c r="W128" s="156"/>
      <c r="X128" s="156"/>
      <c r="Y128" s="156"/>
      <c r="Z128" s="146"/>
      <c r="AA128" s="146"/>
      <c r="AB128" s="146"/>
      <c r="AC128" s="146"/>
      <c r="AD128" s="146"/>
      <c r="AE128" s="146"/>
      <c r="AF128" s="146"/>
      <c r="AG128" s="146" t="s">
        <v>278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2" x14ac:dyDescent="0.2">
      <c r="A129" s="153"/>
      <c r="B129" s="154"/>
      <c r="C129" s="251" t="s">
        <v>1023</v>
      </c>
      <c r="D129" s="252"/>
      <c r="E129" s="252"/>
      <c r="F129" s="252"/>
      <c r="G129" s="252"/>
      <c r="H129" s="156"/>
      <c r="I129" s="156"/>
      <c r="J129" s="156"/>
      <c r="K129" s="156"/>
      <c r="L129" s="156"/>
      <c r="M129" s="156"/>
      <c r="N129" s="155"/>
      <c r="O129" s="155"/>
      <c r="P129" s="155"/>
      <c r="Q129" s="155"/>
      <c r="R129" s="156"/>
      <c r="S129" s="156"/>
      <c r="T129" s="156"/>
      <c r="U129" s="156"/>
      <c r="V129" s="156"/>
      <c r="W129" s="156"/>
      <c r="X129" s="156"/>
      <c r="Y129" s="156"/>
      <c r="Z129" s="146"/>
      <c r="AA129" s="146"/>
      <c r="AB129" s="146"/>
      <c r="AC129" s="146"/>
      <c r="AD129" s="146"/>
      <c r="AE129" s="146"/>
      <c r="AF129" s="146"/>
      <c r="AG129" s="146" t="s">
        <v>221</v>
      </c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3" x14ac:dyDescent="0.2">
      <c r="A130" s="153"/>
      <c r="B130" s="154"/>
      <c r="C130" s="251" t="s">
        <v>1092</v>
      </c>
      <c r="D130" s="252"/>
      <c r="E130" s="252"/>
      <c r="F130" s="252"/>
      <c r="G130" s="252"/>
      <c r="H130" s="156"/>
      <c r="I130" s="156"/>
      <c r="J130" s="156"/>
      <c r="K130" s="156"/>
      <c r="L130" s="156"/>
      <c r="M130" s="156"/>
      <c r="N130" s="155"/>
      <c r="O130" s="155"/>
      <c r="P130" s="155"/>
      <c r="Q130" s="155"/>
      <c r="R130" s="156"/>
      <c r="S130" s="156"/>
      <c r="T130" s="156"/>
      <c r="U130" s="156"/>
      <c r="V130" s="156"/>
      <c r="W130" s="156"/>
      <c r="X130" s="156"/>
      <c r="Y130" s="156"/>
      <c r="Z130" s="146"/>
      <c r="AA130" s="146"/>
      <c r="AB130" s="146"/>
      <c r="AC130" s="146"/>
      <c r="AD130" s="146"/>
      <c r="AE130" s="146"/>
      <c r="AF130" s="146"/>
      <c r="AG130" s="146" t="s">
        <v>221</v>
      </c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3" x14ac:dyDescent="0.2">
      <c r="A131" s="153"/>
      <c r="B131" s="154"/>
      <c r="C131" s="251" t="s">
        <v>1093</v>
      </c>
      <c r="D131" s="252"/>
      <c r="E131" s="252"/>
      <c r="F131" s="252"/>
      <c r="G131" s="252"/>
      <c r="H131" s="156"/>
      <c r="I131" s="156"/>
      <c r="J131" s="156"/>
      <c r="K131" s="156"/>
      <c r="L131" s="156"/>
      <c r="M131" s="156"/>
      <c r="N131" s="155"/>
      <c r="O131" s="155"/>
      <c r="P131" s="155"/>
      <c r="Q131" s="155"/>
      <c r="R131" s="156"/>
      <c r="S131" s="156"/>
      <c r="T131" s="156"/>
      <c r="U131" s="156"/>
      <c r="V131" s="156"/>
      <c r="W131" s="156"/>
      <c r="X131" s="156"/>
      <c r="Y131" s="156"/>
      <c r="Z131" s="146"/>
      <c r="AA131" s="146"/>
      <c r="AB131" s="146"/>
      <c r="AC131" s="146"/>
      <c r="AD131" s="146"/>
      <c r="AE131" s="146"/>
      <c r="AF131" s="146"/>
      <c r="AG131" s="146" t="s">
        <v>221</v>
      </c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77" t="str">
        <f>C131</f>
        <v xml:space="preserve"> - odvoz výkopku horniny 1-4 z místní a účelové komunikace (chodníkova tělesa, vozovky) na mezideponii zhotovitele</v>
      </c>
      <c r="BB131" s="146"/>
      <c r="BC131" s="146"/>
      <c r="BD131" s="146"/>
      <c r="BE131" s="146"/>
      <c r="BF131" s="146"/>
      <c r="BG131" s="146"/>
      <c r="BH131" s="146"/>
    </row>
    <row r="132" spans="1:60" outlineLevel="3" x14ac:dyDescent="0.2">
      <c r="A132" s="153"/>
      <c r="B132" s="154"/>
      <c r="C132" s="251" t="s">
        <v>1392</v>
      </c>
      <c r="D132" s="252"/>
      <c r="E132" s="252"/>
      <c r="F132" s="252"/>
      <c r="G132" s="252"/>
      <c r="H132" s="156"/>
      <c r="I132" s="156"/>
      <c r="J132" s="156"/>
      <c r="K132" s="156"/>
      <c r="L132" s="156"/>
      <c r="M132" s="156"/>
      <c r="N132" s="155"/>
      <c r="O132" s="155"/>
      <c r="P132" s="155"/>
      <c r="Q132" s="155"/>
      <c r="R132" s="156"/>
      <c r="S132" s="156"/>
      <c r="T132" s="156"/>
      <c r="U132" s="156"/>
      <c r="V132" s="156"/>
      <c r="W132" s="156"/>
      <c r="X132" s="156"/>
      <c r="Y132" s="156"/>
      <c r="Z132" s="146"/>
      <c r="AA132" s="146"/>
      <c r="AB132" s="146"/>
      <c r="AC132" s="146"/>
      <c r="AD132" s="146"/>
      <c r="AE132" s="146"/>
      <c r="AF132" s="146"/>
      <c r="AG132" s="146" t="s">
        <v>221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3" x14ac:dyDescent="0.2">
      <c r="A133" s="153"/>
      <c r="B133" s="154"/>
      <c r="C133" s="251" t="s">
        <v>1094</v>
      </c>
      <c r="D133" s="252"/>
      <c r="E133" s="252"/>
      <c r="F133" s="252"/>
      <c r="G133" s="252"/>
      <c r="H133" s="156"/>
      <c r="I133" s="156"/>
      <c r="J133" s="156"/>
      <c r="K133" s="156"/>
      <c r="L133" s="156"/>
      <c r="M133" s="156"/>
      <c r="N133" s="155"/>
      <c r="O133" s="155"/>
      <c r="P133" s="155"/>
      <c r="Q133" s="155"/>
      <c r="R133" s="156"/>
      <c r="S133" s="156"/>
      <c r="T133" s="156"/>
      <c r="U133" s="156"/>
      <c r="V133" s="156"/>
      <c r="W133" s="156"/>
      <c r="X133" s="156"/>
      <c r="Y133" s="156"/>
      <c r="Z133" s="146"/>
      <c r="AA133" s="146"/>
      <c r="AB133" s="146"/>
      <c r="AC133" s="146"/>
      <c r="AD133" s="146"/>
      <c r="AE133" s="146"/>
      <c r="AF133" s="146"/>
      <c r="AG133" s="146" t="s">
        <v>221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3" x14ac:dyDescent="0.2">
      <c r="A134" s="153"/>
      <c r="B134" s="154"/>
      <c r="C134" s="251" t="s">
        <v>1095</v>
      </c>
      <c r="D134" s="252"/>
      <c r="E134" s="252"/>
      <c r="F134" s="252"/>
      <c r="G134" s="252"/>
      <c r="H134" s="156"/>
      <c r="I134" s="156"/>
      <c r="J134" s="156"/>
      <c r="K134" s="156"/>
      <c r="L134" s="156"/>
      <c r="M134" s="156"/>
      <c r="N134" s="155"/>
      <c r="O134" s="155"/>
      <c r="P134" s="155"/>
      <c r="Q134" s="155"/>
      <c r="R134" s="156"/>
      <c r="S134" s="156"/>
      <c r="T134" s="156"/>
      <c r="U134" s="156"/>
      <c r="V134" s="156"/>
      <c r="W134" s="156"/>
      <c r="X134" s="156"/>
      <c r="Y134" s="156"/>
      <c r="Z134" s="146"/>
      <c r="AA134" s="146"/>
      <c r="AB134" s="146"/>
      <c r="AC134" s="146"/>
      <c r="AD134" s="146"/>
      <c r="AE134" s="146"/>
      <c r="AF134" s="146"/>
      <c r="AG134" s="146" t="s">
        <v>221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2" x14ac:dyDescent="0.2">
      <c r="A135" s="153"/>
      <c r="B135" s="154"/>
      <c r="C135" s="180" t="s">
        <v>1100</v>
      </c>
      <c r="D135" s="157"/>
      <c r="E135" s="158">
        <v>94.21</v>
      </c>
      <c r="F135" s="156"/>
      <c r="G135" s="156"/>
      <c r="H135" s="156"/>
      <c r="I135" s="156"/>
      <c r="J135" s="156"/>
      <c r="K135" s="156"/>
      <c r="L135" s="156"/>
      <c r="M135" s="156"/>
      <c r="N135" s="155"/>
      <c r="O135" s="155"/>
      <c r="P135" s="155"/>
      <c r="Q135" s="155"/>
      <c r="R135" s="156"/>
      <c r="S135" s="156"/>
      <c r="T135" s="156"/>
      <c r="U135" s="156"/>
      <c r="V135" s="156"/>
      <c r="W135" s="156"/>
      <c r="X135" s="156"/>
      <c r="Y135" s="156"/>
      <c r="Z135" s="146"/>
      <c r="AA135" s="146"/>
      <c r="AB135" s="146"/>
      <c r="AC135" s="146"/>
      <c r="AD135" s="146"/>
      <c r="AE135" s="146"/>
      <c r="AF135" s="146"/>
      <c r="AG135" s="146" t="s">
        <v>215</v>
      </c>
      <c r="AH135" s="146">
        <v>5</v>
      </c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3" x14ac:dyDescent="0.2">
      <c r="A136" s="153"/>
      <c r="B136" s="154"/>
      <c r="C136" s="180" t="s">
        <v>1101</v>
      </c>
      <c r="D136" s="157"/>
      <c r="E136" s="158">
        <v>94.21</v>
      </c>
      <c r="F136" s="156"/>
      <c r="G136" s="156"/>
      <c r="H136" s="156"/>
      <c r="I136" s="156"/>
      <c r="J136" s="156"/>
      <c r="K136" s="156"/>
      <c r="L136" s="156"/>
      <c r="M136" s="156"/>
      <c r="N136" s="155"/>
      <c r="O136" s="155"/>
      <c r="P136" s="155"/>
      <c r="Q136" s="155"/>
      <c r="R136" s="156"/>
      <c r="S136" s="156"/>
      <c r="T136" s="156"/>
      <c r="U136" s="156"/>
      <c r="V136" s="156"/>
      <c r="W136" s="156"/>
      <c r="X136" s="156"/>
      <c r="Y136" s="156"/>
      <c r="Z136" s="146"/>
      <c r="AA136" s="146"/>
      <c r="AB136" s="146"/>
      <c r="AC136" s="146"/>
      <c r="AD136" s="146"/>
      <c r="AE136" s="146"/>
      <c r="AF136" s="146"/>
      <c r="AG136" s="146" t="s">
        <v>215</v>
      </c>
      <c r="AH136" s="146">
        <v>5</v>
      </c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1" x14ac:dyDescent="0.2">
      <c r="A137" s="170">
        <v>32</v>
      </c>
      <c r="B137" s="171" t="s">
        <v>1102</v>
      </c>
      <c r="C137" s="179" t="s">
        <v>1103</v>
      </c>
      <c r="D137" s="172" t="s">
        <v>467</v>
      </c>
      <c r="E137" s="173">
        <v>188.42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21</v>
      </c>
      <c r="M137" s="175">
        <f>G137*(1+L137/100)</f>
        <v>0</v>
      </c>
      <c r="N137" s="173">
        <v>0</v>
      </c>
      <c r="O137" s="173">
        <f>ROUND(E137*N137,2)</f>
        <v>0</v>
      </c>
      <c r="P137" s="173">
        <v>0</v>
      </c>
      <c r="Q137" s="173">
        <f>ROUND(E137*P137,2)</f>
        <v>0</v>
      </c>
      <c r="R137" s="175" t="s">
        <v>1012</v>
      </c>
      <c r="S137" s="175" t="s">
        <v>210</v>
      </c>
      <c r="T137" s="176" t="s">
        <v>211</v>
      </c>
      <c r="U137" s="156">
        <v>1.0999999999999999E-2</v>
      </c>
      <c r="V137" s="156">
        <f>ROUND(E137*U137,2)</f>
        <v>2.0699999999999998</v>
      </c>
      <c r="W137" s="156"/>
      <c r="X137" s="156" t="s">
        <v>212</v>
      </c>
      <c r="Y137" s="156" t="s">
        <v>213</v>
      </c>
      <c r="Z137" s="146"/>
      <c r="AA137" s="146"/>
      <c r="AB137" s="146"/>
      <c r="AC137" s="146"/>
      <c r="AD137" s="146"/>
      <c r="AE137" s="146"/>
      <c r="AF137" s="146"/>
      <c r="AG137" s="146" t="s">
        <v>454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2" x14ac:dyDescent="0.2">
      <c r="A138" s="153"/>
      <c r="B138" s="154"/>
      <c r="C138" s="249" t="s">
        <v>1099</v>
      </c>
      <c r="D138" s="250"/>
      <c r="E138" s="250"/>
      <c r="F138" s="250"/>
      <c r="G138" s="250"/>
      <c r="H138" s="156"/>
      <c r="I138" s="156"/>
      <c r="J138" s="156"/>
      <c r="K138" s="156"/>
      <c r="L138" s="156"/>
      <c r="M138" s="156"/>
      <c r="N138" s="155"/>
      <c r="O138" s="155"/>
      <c r="P138" s="155"/>
      <c r="Q138" s="155"/>
      <c r="R138" s="156"/>
      <c r="S138" s="156"/>
      <c r="T138" s="156"/>
      <c r="U138" s="156"/>
      <c r="V138" s="156"/>
      <c r="W138" s="156"/>
      <c r="X138" s="156"/>
      <c r="Y138" s="156"/>
      <c r="Z138" s="146"/>
      <c r="AA138" s="146"/>
      <c r="AB138" s="146"/>
      <c r="AC138" s="146"/>
      <c r="AD138" s="146"/>
      <c r="AE138" s="146"/>
      <c r="AF138" s="146"/>
      <c r="AG138" s="146" t="s">
        <v>278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2" x14ac:dyDescent="0.2">
      <c r="A139" s="153"/>
      <c r="B139" s="154"/>
      <c r="C139" s="251" t="s">
        <v>1023</v>
      </c>
      <c r="D139" s="252"/>
      <c r="E139" s="252"/>
      <c r="F139" s="252"/>
      <c r="G139" s="252"/>
      <c r="H139" s="156"/>
      <c r="I139" s="156"/>
      <c r="J139" s="156"/>
      <c r="K139" s="156"/>
      <c r="L139" s="156"/>
      <c r="M139" s="156"/>
      <c r="N139" s="155"/>
      <c r="O139" s="155"/>
      <c r="P139" s="155"/>
      <c r="Q139" s="155"/>
      <c r="R139" s="156"/>
      <c r="S139" s="156"/>
      <c r="T139" s="156"/>
      <c r="U139" s="156"/>
      <c r="V139" s="156"/>
      <c r="W139" s="156"/>
      <c r="X139" s="156"/>
      <c r="Y139" s="156"/>
      <c r="Z139" s="146"/>
      <c r="AA139" s="146"/>
      <c r="AB139" s="146"/>
      <c r="AC139" s="146"/>
      <c r="AD139" s="146"/>
      <c r="AE139" s="146"/>
      <c r="AF139" s="146"/>
      <c r="AG139" s="146" t="s">
        <v>221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3" x14ac:dyDescent="0.2">
      <c r="A140" s="153"/>
      <c r="B140" s="154"/>
      <c r="C140" s="251" t="s">
        <v>1092</v>
      </c>
      <c r="D140" s="252"/>
      <c r="E140" s="252"/>
      <c r="F140" s="252"/>
      <c r="G140" s="252"/>
      <c r="H140" s="156"/>
      <c r="I140" s="156"/>
      <c r="J140" s="156"/>
      <c r="K140" s="156"/>
      <c r="L140" s="156"/>
      <c r="M140" s="156"/>
      <c r="N140" s="155"/>
      <c r="O140" s="155"/>
      <c r="P140" s="155"/>
      <c r="Q140" s="155"/>
      <c r="R140" s="156"/>
      <c r="S140" s="156"/>
      <c r="T140" s="156"/>
      <c r="U140" s="156"/>
      <c r="V140" s="156"/>
      <c r="W140" s="156"/>
      <c r="X140" s="156"/>
      <c r="Y140" s="156"/>
      <c r="Z140" s="146"/>
      <c r="AA140" s="146"/>
      <c r="AB140" s="146"/>
      <c r="AC140" s="146"/>
      <c r="AD140" s="146"/>
      <c r="AE140" s="146"/>
      <c r="AF140" s="146"/>
      <c r="AG140" s="146" t="s">
        <v>221</v>
      </c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3" x14ac:dyDescent="0.2">
      <c r="A141" s="153"/>
      <c r="B141" s="154"/>
      <c r="C141" s="251" t="s">
        <v>1093</v>
      </c>
      <c r="D141" s="252"/>
      <c r="E141" s="252"/>
      <c r="F141" s="252"/>
      <c r="G141" s="252"/>
      <c r="H141" s="156"/>
      <c r="I141" s="156"/>
      <c r="J141" s="156"/>
      <c r="K141" s="156"/>
      <c r="L141" s="156"/>
      <c r="M141" s="156"/>
      <c r="N141" s="155"/>
      <c r="O141" s="155"/>
      <c r="P141" s="155"/>
      <c r="Q141" s="155"/>
      <c r="R141" s="156"/>
      <c r="S141" s="156"/>
      <c r="T141" s="156"/>
      <c r="U141" s="156"/>
      <c r="V141" s="156"/>
      <c r="W141" s="156"/>
      <c r="X141" s="156"/>
      <c r="Y141" s="156"/>
      <c r="Z141" s="146"/>
      <c r="AA141" s="146"/>
      <c r="AB141" s="146"/>
      <c r="AC141" s="146"/>
      <c r="AD141" s="146"/>
      <c r="AE141" s="146"/>
      <c r="AF141" s="146"/>
      <c r="AG141" s="146" t="s">
        <v>221</v>
      </c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77" t="str">
        <f>C141</f>
        <v xml:space="preserve"> - odvoz výkopku horniny 1-4 z místní a účelové komunikace (chodníkova tělesa, vozovky) na mezideponii zhotovitele</v>
      </c>
      <c r="BB141" s="146"/>
      <c r="BC141" s="146"/>
      <c r="BD141" s="146"/>
      <c r="BE141" s="146"/>
      <c r="BF141" s="146"/>
      <c r="BG141" s="146"/>
      <c r="BH141" s="146"/>
    </row>
    <row r="142" spans="1:60" outlineLevel="3" x14ac:dyDescent="0.2">
      <c r="A142" s="153"/>
      <c r="B142" s="154"/>
      <c r="C142" s="251" t="s">
        <v>1392</v>
      </c>
      <c r="D142" s="252"/>
      <c r="E142" s="252"/>
      <c r="F142" s="252"/>
      <c r="G142" s="252"/>
      <c r="H142" s="156"/>
      <c r="I142" s="156"/>
      <c r="J142" s="156"/>
      <c r="K142" s="156"/>
      <c r="L142" s="156"/>
      <c r="M142" s="156"/>
      <c r="N142" s="155"/>
      <c r="O142" s="155"/>
      <c r="P142" s="155"/>
      <c r="Q142" s="155"/>
      <c r="R142" s="156"/>
      <c r="S142" s="156"/>
      <c r="T142" s="156"/>
      <c r="U142" s="156"/>
      <c r="V142" s="156"/>
      <c r="W142" s="156"/>
      <c r="X142" s="156"/>
      <c r="Y142" s="156"/>
      <c r="Z142" s="146"/>
      <c r="AA142" s="146"/>
      <c r="AB142" s="146"/>
      <c r="AC142" s="146"/>
      <c r="AD142" s="146"/>
      <c r="AE142" s="146"/>
      <c r="AF142" s="146"/>
      <c r="AG142" s="146" t="s">
        <v>221</v>
      </c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3" x14ac:dyDescent="0.2">
      <c r="A143" s="153"/>
      <c r="B143" s="154"/>
      <c r="C143" s="251" t="s">
        <v>1094</v>
      </c>
      <c r="D143" s="252"/>
      <c r="E143" s="252"/>
      <c r="F143" s="252"/>
      <c r="G143" s="252"/>
      <c r="H143" s="156"/>
      <c r="I143" s="156"/>
      <c r="J143" s="156"/>
      <c r="K143" s="156"/>
      <c r="L143" s="156"/>
      <c r="M143" s="156"/>
      <c r="N143" s="155"/>
      <c r="O143" s="155"/>
      <c r="P143" s="155"/>
      <c r="Q143" s="155"/>
      <c r="R143" s="156"/>
      <c r="S143" s="156"/>
      <c r="T143" s="156"/>
      <c r="U143" s="156"/>
      <c r="V143" s="156"/>
      <c r="W143" s="156"/>
      <c r="X143" s="156"/>
      <c r="Y143" s="156"/>
      <c r="Z143" s="146"/>
      <c r="AA143" s="146"/>
      <c r="AB143" s="146"/>
      <c r="AC143" s="146"/>
      <c r="AD143" s="146"/>
      <c r="AE143" s="146"/>
      <c r="AF143" s="146"/>
      <c r="AG143" s="146" t="s">
        <v>221</v>
      </c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3" x14ac:dyDescent="0.2">
      <c r="A144" s="153"/>
      <c r="B144" s="154"/>
      <c r="C144" s="251" t="s">
        <v>1095</v>
      </c>
      <c r="D144" s="252"/>
      <c r="E144" s="252"/>
      <c r="F144" s="252"/>
      <c r="G144" s="252"/>
      <c r="H144" s="156"/>
      <c r="I144" s="156"/>
      <c r="J144" s="156"/>
      <c r="K144" s="156"/>
      <c r="L144" s="156"/>
      <c r="M144" s="156"/>
      <c r="N144" s="155"/>
      <c r="O144" s="155"/>
      <c r="P144" s="155"/>
      <c r="Q144" s="155"/>
      <c r="R144" s="156"/>
      <c r="S144" s="156"/>
      <c r="T144" s="156"/>
      <c r="U144" s="156"/>
      <c r="V144" s="156"/>
      <c r="W144" s="156"/>
      <c r="X144" s="156"/>
      <c r="Y144" s="156"/>
      <c r="Z144" s="146"/>
      <c r="AA144" s="146"/>
      <c r="AB144" s="146"/>
      <c r="AC144" s="146"/>
      <c r="AD144" s="146"/>
      <c r="AE144" s="146"/>
      <c r="AF144" s="146"/>
      <c r="AG144" s="146" t="s">
        <v>221</v>
      </c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2" x14ac:dyDescent="0.2">
      <c r="A145" s="153"/>
      <c r="B145" s="154"/>
      <c r="C145" s="180" t="s">
        <v>1096</v>
      </c>
      <c r="D145" s="157"/>
      <c r="E145" s="158">
        <v>188.42</v>
      </c>
      <c r="F145" s="156"/>
      <c r="G145" s="156"/>
      <c r="H145" s="156"/>
      <c r="I145" s="156"/>
      <c r="J145" s="156"/>
      <c r="K145" s="156"/>
      <c r="L145" s="156"/>
      <c r="M145" s="156"/>
      <c r="N145" s="155"/>
      <c r="O145" s="155"/>
      <c r="P145" s="155"/>
      <c r="Q145" s="155"/>
      <c r="R145" s="156"/>
      <c r="S145" s="156"/>
      <c r="T145" s="156"/>
      <c r="U145" s="156"/>
      <c r="V145" s="156"/>
      <c r="W145" s="156"/>
      <c r="X145" s="156"/>
      <c r="Y145" s="156"/>
      <c r="Z145" s="146"/>
      <c r="AA145" s="146"/>
      <c r="AB145" s="146"/>
      <c r="AC145" s="146"/>
      <c r="AD145" s="146"/>
      <c r="AE145" s="146"/>
      <c r="AF145" s="146"/>
      <c r="AG145" s="146" t="s">
        <v>215</v>
      </c>
      <c r="AH145" s="146">
        <v>5</v>
      </c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ht="22.5" outlineLevel="1" x14ac:dyDescent="0.2">
      <c r="A146" s="170">
        <v>33</v>
      </c>
      <c r="B146" s="171" t="s">
        <v>1104</v>
      </c>
      <c r="C146" s="179" t="s">
        <v>1105</v>
      </c>
      <c r="D146" s="172" t="s">
        <v>467</v>
      </c>
      <c r="E146" s="173">
        <v>188.42</v>
      </c>
      <c r="F146" s="174"/>
      <c r="G146" s="175">
        <f>ROUND(E146*F146,2)</f>
        <v>0</v>
      </c>
      <c r="H146" s="174"/>
      <c r="I146" s="175">
        <f>ROUND(E146*H146,2)</f>
        <v>0</v>
      </c>
      <c r="J146" s="174"/>
      <c r="K146" s="175">
        <f>ROUND(E146*J146,2)</f>
        <v>0</v>
      </c>
      <c r="L146" s="175">
        <v>21</v>
      </c>
      <c r="M146" s="175">
        <f>G146*(1+L146/100)</f>
        <v>0</v>
      </c>
      <c r="N146" s="173">
        <v>0</v>
      </c>
      <c r="O146" s="173">
        <f>ROUND(E146*N146,2)</f>
        <v>0</v>
      </c>
      <c r="P146" s="173">
        <v>0</v>
      </c>
      <c r="Q146" s="173">
        <f>ROUND(E146*P146,2)</f>
        <v>0</v>
      </c>
      <c r="R146" s="175" t="s">
        <v>1012</v>
      </c>
      <c r="S146" s="175" t="s">
        <v>210</v>
      </c>
      <c r="T146" s="176" t="s">
        <v>211</v>
      </c>
      <c r="U146" s="156">
        <v>0.65200000000000002</v>
      </c>
      <c r="V146" s="156">
        <f>ROUND(E146*U146,2)</f>
        <v>122.85</v>
      </c>
      <c r="W146" s="156"/>
      <c r="X146" s="156" t="s">
        <v>212</v>
      </c>
      <c r="Y146" s="156" t="s">
        <v>213</v>
      </c>
      <c r="Z146" s="146"/>
      <c r="AA146" s="146"/>
      <c r="AB146" s="146"/>
      <c r="AC146" s="146"/>
      <c r="AD146" s="146"/>
      <c r="AE146" s="146"/>
      <c r="AF146" s="146"/>
      <c r="AG146" s="146" t="s">
        <v>214</v>
      </c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2" x14ac:dyDescent="0.2">
      <c r="A147" s="153"/>
      <c r="B147" s="154"/>
      <c r="C147" s="247" t="s">
        <v>1023</v>
      </c>
      <c r="D147" s="248"/>
      <c r="E147" s="248"/>
      <c r="F147" s="248"/>
      <c r="G147" s="248"/>
      <c r="H147" s="156"/>
      <c r="I147" s="156"/>
      <c r="J147" s="156"/>
      <c r="K147" s="156"/>
      <c r="L147" s="156"/>
      <c r="M147" s="156"/>
      <c r="N147" s="155"/>
      <c r="O147" s="155"/>
      <c r="P147" s="155"/>
      <c r="Q147" s="155"/>
      <c r="R147" s="156"/>
      <c r="S147" s="156"/>
      <c r="T147" s="156"/>
      <c r="U147" s="156"/>
      <c r="V147" s="156"/>
      <c r="W147" s="156"/>
      <c r="X147" s="156"/>
      <c r="Y147" s="156"/>
      <c r="Z147" s="146"/>
      <c r="AA147" s="146"/>
      <c r="AB147" s="146"/>
      <c r="AC147" s="146"/>
      <c r="AD147" s="146"/>
      <c r="AE147" s="146"/>
      <c r="AF147" s="146"/>
      <c r="AG147" s="146" t="s">
        <v>221</v>
      </c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3" x14ac:dyDescent="0.2">
      <c r="A148" s="153"/>
      <c r="B148" s="154"/>
      <c r="C148" s="251" t="s">
        <v>1092</v>
      </c>
      <c r="D148" s="252"/>
      <c r="E148" s="252"/>
      <c r="F148" s="252"/>
      <c r="G148" s="252"/>
      <c r="H148" s="156"/>
      <c r="I148" s="156"/>
      <c r="J148" s="156"/>
      <c r="K148" s="156"/>
      <c r="L148" s="156"/>
      <c r="M148" s="156"/>
      <c r="N148" s="155"/>
      <c r="O148" s="155"/>
      <c r="P148" s="155"/>
      <c r="Q148" s="155"/>
      <c r="R148" s="156"/>
      <c r="S148" s="156"/>
      <c r="T148" s="156"/>
      <c r="U148" s="156"/>
      <c r="V148" s="156"/>
      <c r="W148" s="156"/>
      <c r="X148" s="156"/>
      <c r="Y148" s="156"/>
      <c r="Z148" s="146"/>
      <c r="AA148" s="146"/>
      <c r="AB148" s="146"/>
      <c r="AC148" s="146"/>
      <c r="AD148" s="146"/>
      <c r="AE148" s="146"/>
      <c r="AF148" s="146"/>
      <c r="AG148" s="146" t="s">
        <v>221</v>
      </c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3" x14ac:dyDescent="0.2">
      <c r="A149" s="153"/>
      <c r="B149" s="154"/>
      <c r="C149" s="251" t="s">
        <v>1093</v>
      </c>
      <c r="D149" s="252"/>
      <c r="E149" s="252"/>
      <c r="F149" s="252"/>
      <c r="G149" s="252"/>
      <c r="H149" s="156"/>
      <c r="I149" s="156"/>
      <c r="J149" s="156"/>
      <c r="K149" s="156"/>
      <c r="L149" s="156"/>
      <c r="M149" s="156"/>
      <c r="N149" s="155"/>
      <c r="O149" s="155"/>
      <c r="P149" s="155"/>
      <c r="Q149" s="155"/>
      <c r="R149" s="156"/>
      <c r="S149" s="156"/>
      <c r="T149" s="156"/>
      <c r="U149" s="156"/>
      <c r="V149" s="156"/>
      <c r="W149" s="156"/>
      <c r="X149" s="156"/>
      <c r="Y149" s="156"/>
      <c r="Z149" s="146"/>
      <c r="AA149" s="146"/>
      <c r="AB149" s="146"/>
      <c r="AC149" s="146"/>
      <c r="AD149" s="146"/>
      <c r="AE149" s="146"/>
      <c r="AF149" s="146"/>
      <c r="AG149" s="146" t="s">
        <v>221</v>
      </c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77" t="str">
        <f>C149</f>
        <v xml:space="preserve"> - odvoz výkopku horniny 1-4 z místní a účelové komunikace (chodníkova tělesa, vozovky) na mezideponii zhotovitele</v>
      </c>
      <c r="BB149" s="146"/>
      <c r="BC149" s="146"/>
      <c r="BD149" s="146"/>
      <c r="BE149" s="146"/>
      <c r="BF149" s="146"/>
      <c r="BG149" s="146"/>
      <c r="BH149" s="146"/>
    </row>
    <row r="150" spans="1:60" outlineLevel="3" x14ac:dyDescent="0.2">
      <c r="A150" s="153"/>
      <c r="B150" s="154"/>
      <c r="C150" s="251" t="s">
        <v>1392</v>
      </c>
      <c r="D150" s="252"/>
      <c r="E150" s="252"/>
      <c r="F150" s="252"/>
      <c r="G150" s="252"/>
      <c r="H150" s="156"/>
      <c r="I150" s="156"/>
      <c r="J150" s="156"/>
      <c r="K150" s="156"/>
      <c r="L150" s="156"/>
      <c r="M150" s="156"/>
      <c r="N150" s="155"/>
      <c r="O150" s="155"/>
      <c r="P150" s="155"/>
      <c r="Q150" s="155"/>
      <c r="R150" s="156"/>
      <c r="S150" s="156"/>
      <c r="T150" s="156"/>
      <c r="U150" s="156"/>
      <c r="V150" s="156"/>
      <c r="W150" s="156"/>
      <c r="X150" s="156"/>
      <c r="Y150" s="156"/>
      <c r="Z150" s="146"/>
      <c r="AA150" s="146"/>
      <c r="AB150" s="146"/>
      <c r="AC150" s="146"/>
      <c r="AD150" s="146"/>
      <c r="AE150" s="146"/>
      <c r="AF150" s="146"/>
      <c r="AG150" s="146" t="s">
        <v>221</v>
      </c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3" x14ac:dyDescent="0.2">
      <c r="A151" s="153"/>
      <c r="B151" s="154"/>
      <c r="C151" s="251" t="s">
        <v>1094</v>
      </c>
      <c r="D151" s="252"/>
      <c r="E151" s="252"/>
      <c r="F151" s="252"/>
      <c r="G151" s="252"/>
      <c r="H151" s="156"/>
      <c r="I151" s="156"/>
      <c r="J151" s="156"/>
      <c r="K151" s="156"/>
      <c r="L151" s="156"/>
      <c r="M151" s="156"/>
      <c r="N151" s="155"/>
      <c r="O151" s="155"/>
      <c r="P151" s="155"/>
      <c r="Q151" s="155"/>
      <c r="R151" s="156"/>
      <c r="S151" s="156"/>
      <c r="T151" s="156"/>
      <c r="U151" s="156"/>
      <c r="V151" s="156"/>
      <c r="W151" s="156"/>
      <c r="X151" s="156"/>
      <c r="Y151" s="156"/>
      <c r="Z151" s="146"/>
      <c r="AA151" s="146"/>
      <c r="AB151" s="146"/>
      <c r="AC151" s="146"/>
      <c r="AD151" s="146"/>
      <c r="AE151" s="146"/>
      <c r="AF151" s="146"/>
      <c r="AG151" s="146" t="s">
        <v>221</v>
      </c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3" x14ac:dyDescent="0.2">
      <c r="A152" s="153"/>
      <c r="B152" s="154"/>
      <c r="C152" s="251" t="s">
        <v>1095</v>
      </c>
      <c r="D152" s="252"/>
      <c r="E152" s="252"/>
      <c r="F152" s="252"/>
      <c r="G152" s="252"/>
      <c r="H152" s="156"/>
      <c r="I152" s="156"/>
      <c r="J152" s="156"/>
      <c r="K152" s="156"/>
      <c r="L152" s="156"/>
      <c r="M152" s="156"/>
      <c r="N152" s="155"/>
      <c r="O152" s="155"/>
      <c r="P152" s="155"/>
      <c r="Q152" s="155"/>
      <c r="R152" s="156"/>
      <c r="S152" s="156"/>
      <c r="T152" s="156"/>
      <c r="U152" s="156"/>
      <c r="V152" s="156"/>
      <c r="W152" s="156"/>
      <c r="X152" s="156"/>
      <c r="Y152" s="156"/>
      <c r="Z152" s="146"/>
      <c r="AA152" s="146"/>
      <c r="AB152" s="146"/>
      <c r="AC152" s="146"/>
      <c r="AD152" s="146"/>
      <c r="AE152" s="146"/>
      <c r="AF152" s="146"/>
      <c r="AG152" s="146" t="s">
        <v>221</v>
      </c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2" x14ac:dyDescent="0.2">
      <c r="A153" s="153"/>
      <c r="B153" s="154"/>
      <c r="C153" s="180" t="s">
        <v>1096</v>
      </c>
      <c r="D153" s="157"/>
      <c r="E153" s="158">
        <v>188.42</v>
      </c>
      <c r="F153" s="156"/>
      <c r="G153" s="156"/>
      <c r="H153" s="156"/>
      <c r="I153" s="156"/>
      <c r="J153" s="156"/>
      <c r="K153" s="156"/>
      <c r="L153" s="156"/>
      <c r="M153" s="156"/>
      <c r="N153" s="155"/>
      <c r="O153" s="155"/>
      <c r="P153" s="155"/>
      <c r="Q153" s="155"/>
      <c r="R153" s="156"/>
      <c r="S153" s="156"/>
      <c r="T153" s="156"/>
      <c r="U153" s="156"/>
      <c r="V153" s="156"/>
      <c r="W153" s="156"/>
      <c r="X153" s="156"/>
      <c r="Y153" s="156"/>
      <c r="Z153" s="146"/>
      <c r="AA153" s="146"/>
      <c r="AB153" s="146"/>
      <c r="AC153" s="146"/>
      <c r="AD153" s="146"/>
      <c r="AE153" s="146"/>
      <c r="AF153" s="146"/>
      <c r="AG153" s="146" t="s">
        <v>215</v>
      </c>
      <c r="AH153" s="146">
        <v>5</v>
      </c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1" x14ac:dyDescent="0.2">
      <c r="A154" s="170">
        <v>34</v>
      </c>
      <c r="B154" s="171" t="s">
        <v>1106</v>
      </c>
      <c r="C154" s="179" t="s">
        <v>1107</v>
      </c>
      <c r="D154" s="172" t="s">
        <v>467</v>
      </c>
      <c r="E154" s="173">
        <v>94.21</v>
      </c>
      <c r="F154" s="174"/>
      <c r="G154" s="175">
        <f>ROUND(E154*F154,2)</f>
        <v>0</v>
      </c>
      <c r="H154" s="174"/>
      <c r="I154" s="175">
        <f>ROUND(E154*H154,2)</f>
        <v>0</v>
      </c>
      <c r="J154" s="174"/>
      <c r="K154" s="175">
        <f>ROUND(E154*J154,2)</f>
        <v>0</v>
      </c>
      <c r="L154" s="175">
        <v>21</v>
      </c>
      <c r="M154" s="175">
        <f>G154*(1+L154/100)</f>
        <v>0</v>
      </c>
      <c r="N154" s="173">
        <v>0</v>
      </c>
      <c r="O154" s="173">
        <f>ROUND(E154*N154,2)</f>
        <v>0</v>
      </c>
      <c r="P154" s="173">
        <v>0</v>
      </c>
      <c r="Q154" s="173">
        <f>ROUND(E154*P154,2)</f>
        <v>0</v>
      </c>
      <c r="R154" s="175" t="s">
        <v>1012</v>
      </c>
      <c r="S154" s="175" t="s">
        <v>210</v>
      </c>
      <c r="T154" s="176" t="s">
        <v>211</v>
      </c>
      <c r="U154" s="156">
        <v>3.1E-2</v>
      </c>
      <c r="V154" s="156">
        <f>ROUND(E154*U154,2)</f>
        <v>2.92</v>
      </c>
      <c r="W154" s="156"/>
      <c r="X154" s="156" t="s">
        <v>212</v>
      </c>
      <c r="Y154" s="156" t="s">
        <v>213</v>
      </c>
      <c r="Z154" s="146"/>
      <c r="AA154" s="146"/>
      <c r="AB154" s="146"/>
      <c r="AC154" s="146"/>
      <c r="AD154" s="146"/>
      <c r="AE154" s="146"/>
      <c r="AF154" s="146"/>
      <c r="AG154" s="146" t="s">
        <v>454</v>
      </c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2" x14ac:dyDescent="0.2">
      <c r="A155" s="153"/>
      <c r="B155" s="154"/>
      <c r="C155" s="247" t="s">
        <v>636</v>
      </c>
      <c r="D155" s="248"/>
      <c r="E155" s="248"/>
      <c r="F155" s="248"/>
      <c r="G155" s="248"/>
      <c r="H155" s="156"/>
      <c r="I155" s="156"/>
      <c r="J155" s="156"/>
      <c r="K155" s="156"/>
      <c r="L155" s="156"/>
      <c r="M155" s="156"/>
      <c r="N155" s="155"/>
      <c r="O155" s="155"/>
      <c r="P155" s="155"/>
      <c r="Q155" s="155"/>
      <c r="R155" s="156"/>
      <c r="S155" s="156"/>
      <c r="T155" s="156"/>
      <c r="U155" s="156"/>
      <c r="V155" s="156"/>
      <c r="W155" s="156"/>
      <c r="X155" s="156"/>
      <c r="Y155" s="156"/>
      <c r="Z155" s="146"/>
      <c r="AA155" s="146"/>
      <c r="AB155" s="146"/>
      <c r="AC155" s="146"/>
      <c r="AD155" s="146"/>
      <c r="AE155" s="146"/>
      <c r="AF155" s="146"/>
      <c r="AG155" s="146" t="s">
        <v>221</v>
      </c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2" x14ac:dyDescent="0.2">
      <c r="A156" s="153"/>
      <c r="B156" s="154"/>
      <c r="C156" s="180" t="s">
        <v>1108</v>
      </c>
      <c r="D156" s="157"/>
      <c r="E156" s="158">
        <v>94.21</v>
      </c>
      <c r="F156" s="156"/>
      <c r="G156" s="156"/>
      <c r="H156" s="156"/>
      <c r="I156" s="156"/>
      <c r="J156" s="156"/>
      <c r="K156" s="156"/>
      <c r="L156" s="156"/>
      <c r="M156" s="156"/>
      <c r="N156" s="155"/>
      <c r="O156" s="155"/>
      <c r="P156" s="155"/>
      <c r="Q156" s="155"/>
      <c r="R156" s="156"/>
      <c r="S156" s="156"/>
      <c r="T156" s="156"/>
      <c r="U156" s="156"/>
      <c r="V156" s="156"/>
      <c r="W156" s="156"/>
      <c r="X156" s="156"/>
      <c r="Y156" s="156"/>
      <c r="Z156" s="146"/>
      <c r="AA156" s="146"/>
      <c r="AB156" s="146"/>
      <c r="AC156" s="146"/>
      <c r="AD156" s="146"/>
      <c r="AE156" s="146"/>
      <c r="AF156" s="146"/>
      <c r="AG156" s="146" t="s">
        <v>215</v>
      </c>
      <c r="AH156" s="146">
        <v>5</v>
      </c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ht="22.5" outlineLevel="1" x14ac:dyDescent="0.2">
      <c r="A157" s="170">
        <v>35</v>
      </c>
      <c r="B157" s="171" t="s">
        <v>1109</v>
      </c>
      <c r="C157" s="179" t="s">
        <v>1110</v>
      </c>
      <c r="D157" s="172" t="s">
        <v>467</v>
      </c>
      <c r="E157" s="173">
        <v>94.21</v>
      </c>
      <c r="F157" s="174"/>
      <c r="G157" s="175">
        <f>ROUND(E157*F157,2)</f>
        <v>0</v>
      </c>
      <c r="H157" s="174"/>
      <c r="I157" s="175">
        <f>ROUND(E157*H157,2)</f>
        <v>0</v>
      </c>
      <c r="J157" s="174"/>
      <c r="K157" s="175">
        <f>ROUND(E157*J157,2)</f>
        <v>0</v>
      </c>
      <c r="L157" s="175">
        <v>21</v>
      </c>
      <c r="M157" s="175">
        <f>G157*(1+L157/100)</f>
        <v>0</v>
      </c>
      <c r="N157" s="173">
        <v>0</v>
      </c>
      <c r="O157" s="173">
        <f>ROUND(E157*N157,2)</f>
        <v>0</v>
      </c>
      <c r="P157" s="173">
        <v>0</v>
      </c>
      <c r="Q157" s="173">
        <f>ROUND(E157*P157,2)</f>
        <v>0</v>
      </c>
      <c r="R157" s="175" t="s">
        <v>1012</v>
      </c>
      <c r="S157" s="175" t="s">
        <v>210</v>
      </c>
      <c r="T157" s="176" t="s">
        <v>211</v>
      </c>
      <c r="U157" s="156">
        <v>0.20200000000000001</v>
      </c>
      <c r="V157" s="156">
        <f>ROUND(E157*U157,2)</f>
        <v>19.03</v>
      </c>
      <c r="W157" s="156"/>
      <c r="X157" s="156" t="s">
        <v>212</v>
      </c>
      <c r="Y157" s="156" t="s">
        <v>213</v>
      </c>
      <c r="Z157" s="146"/>
      <c r="AA157" s="146"/>
      <c r="AB157" s="146"/>
      <c r="AC157" s="146"/>
      <c r="AD157" s="146"/>
      <c r="AE157" s="146"/>
      <c r="AF157" s="146"/>
      <c r="AG157" s="146" t="s">
        <v>454</v>
      </c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2" x14ac:dyDescent="0.2">
      <c r="A158" s="153"/>
      <c r="B158" s="154"/>
      <c r="C158" s="249" t="s">
        <v>1111</v>
      </c>
      <c r="D158" s="250"/>
      <c r="E158" s="250"/>
      <c r="F158" s="250"/>
      <c r="G158" s="250"/>
      <c r="H158" s="156"/>
      <c r="I158" s="156"/>
      <c r="J158" s="156"/>
      <c r="K158" s="156"/>
      <c r="L158" s="156"/>
      <c r="M158" s="156"/>
      <c r="N158" s="155"/>
      <c r="O158" s="155"/>
      <c r="P158" s="155"/>
      <c r="Q158" s="155"/>
      <c r="R158" s="156"/>
      <c r="S158" s="156"/>
      <c r="T158" s="156"/>
      <c r="U158" s="156"/>
      <c r="V158" s="156"/>
      <c r="W158" s="156"/>
      <c r="X158" s="156"/>
      <c r="Y158" s="156"/>
      <c r="Z158" s="146"/>
      <c r="AA158" s="146"/>
      <c r="AB158" s="146"/>
      <c r="AC158" s="146"/>
      <c r="AD158" s="146"/>
      <c r="AE158" s="146"/>
      <c r="AF158" s="146"/>
      <c r="AG158" s="146" t="s">
        <v>278</v>
      </c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2" x14ac:dyDescent="0.2">
      <c r="A159" s="153"/>
      <c r="B159" s="154"/>
      <c r="C159" s="251" t="s">
        <v>1023</v>
      </c>
      <c r="D159" s="252"/>
      <c r="E159" s="252"/>
      <c r="F159" s="252"/>
      <c r="G159" s="252"/>
      <c r="H159" s="156"/>
      <c r="I159" s="156"/>
      <c r="J159" s="156"/>
      <c r="K159" s="156"/>
      <c r="L159" s="156"/>
      <c r="M159" s="156"/>
      <c r="N159" s="155"/>
      <c r="O159" s="155"/>
      <c r="P159" s="155"/>
      <c r="Q159" s="155"/>
      <c r="R159" s="156"/>
      <c r="S159" s="156"/>
      <c r="T159" s="156"/>
      <c r="U159" s="156"/>
      <c r="V159" s="156"/>
      <c r="W159" s="156"/>
      <c r="X159" s="156"/>
      <c r="Y159" s="156"/>
      <c r="Z159" s="146"/>
      <c r="AA159" s="146"/>
      <c r="AB159" s="146"/>
      <c r="AC159" s="146"/>
      <c r="AD159" s="146"/>
      <c r="AE159" s="146"/>
      <c r="AF159" s="146"/>
      <c r="AG159" s="146" t="s">
        <v>221</v>
      </c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outlineLevel="2" x14ac:dyDescent="0.2">
      <c r="A160" s="153"/>
      <c r="B160" s="154"/>
      <c r="C160" s="180" t="s">
        <v>1100</v>
      </c>
      <c r="D160" s="157"/>
      <c r="E160" s="158">
        <v>94.21</v>
      </c>
      <c r="F160" s="156"/>
      <c r="G160" s="156"/>
      <c r="H160" s="156"/>
      <c r="I160" s="156"/>
      <c r="J160" s="156"/>
      <c r="K160" s="156"/>
      <c r="L160" s="156"/>
      <c r="M160" s="156"/>
      <c r="N160" s="155"/>
      <c r="O160" s="155"/>
      <c r="P160" s="155"/>
      <c r="Q160" s="155"/>
      <c r="R160" s="156"/>
      <c r="S160" s="156"/>
      <c r="T160" s="156"/>
      <c r="U160" s="156"/>
      <c r="V160" s="156"/>
      <c r="W160" s="156"/>
      <c r="X160" s="156"/>
      <c r="Y160" s="156"/>
      <c r="Z160" s="146"/>
      <c r="AA160" s="146"/>
      <c r="AB160" s="146"/>
      <c r="AC160" s="146"/>
      <c r="AD160" s="146"/>
      <c r="AE160" s="146"/>
      <c r="AF160" s="146"/>
      <c r="AG160" s="146" t="s">
        <v>215</v>
      </c>
      <c r="AH160" s="146">
        <v>5</v>
      </c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1" x14ac:dyDescent="0.2">
      <c r="A161" s="170">
        <v>36</v>
      </c>
      <c r="B161" s="171" t="s">
        <v>1112</v>
      </c>
      <c r="C161" s="179" t="s">
        <v>1113</v>
      </c>
      <c r="D161" s="172" t="s">
        <v>467</v>
      </c>
      <c r="E161" s="173">
        <v>47.35</v>
      </c>
      <c r="F161" s="174"/>
      <c r="G161" s="175">
        <f>ROUND(E161*F161,2)</f>
        <v>0</v>
      </c>
      <c r="H161" s="174"/>
      <c r="I161" s="175">
        <f>ROUND(E161*H161,2)</f>
        <v>0</v>
      </c>
      <c r="J161" s="174"/>
      <c r="K161" s="175">
        <f>ROUND(E161*J161,2)</f>
        <v>0</v>
      </c>
      <c r="L161" s="175">
        <v>21</v>
      </c>
      <c r="M161" s="175">
        <f>G161*(1+L161/100)</f>
        <v>0</v>
      </c>
      <c r="N161" s="173">
        <v>0</v>
      </c>
      <c r="O161" s="173">
        <f>ROUND(E161*N161,2)</f>
        <v>0</v>
      </c>
      <c r="P161" s="173">
        <v>0</v>
      </c>
      <c r="Q161" s="173">
        <f>ROUND(E161*P161,2)</f>
        <v>0</v>
      </c>
      <c r="R161" s="175" t="s">
        <v>1012</v>
      </c>
      <c r="S161" s="175" t="s">
        <v>210</v>
      </c>
      <c r="T161" s="176" t="s">
        <v>211</v>
      </c>
      <c r="U161" s="156">
        <v>1.587</v>
      </c>
      <c r="V161" s="156">
        <f>ROUND(E161*U161,2)</f>
        <v>75.14</v>
      </c>
      <c r="W161" s="156"/>
      <c r="X161" s="156" t="s">
        <v>212</v>
      </c>
      <c r="Y161" s="156" t="s">
        <v>213</v>
      </c>
      <c r="Z161" s="146"/>
      <c r="AA161" s="146"/>
      <c r="AB161" s="146"/>
      <c r="AC161" s="146"/>
      <c r="AD161" s="146"/>
      <c r="AE161" s="146"/>
      <c r="AF161" s="146"/>
      <c r="AG161" s="146" t="s">
        <v>214</v>
      </c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ht="22.5" outlineLevel="2" x14ac:dyDescent="0.2">
      <c r="A162" s="153"/>
      <c r="B162" s="154"/>
      <c r="C162" s="249" t="s">
        <v>1114</v>
      </c>
      <c r="D162" s="250"/>
      <c r="E162" s="250"/>
      <c r="F162" s="250"/>
      <c r="G162" s="250"/>
      <c r="H162" s="156"/>
      <c r="I162" s="156"/>
      <c r="J162" s="156"/>
      <c r="K162" s="156"/>
      <c r="L162" s="156"/>
      <c r="M162" s="156"/>
      <c r="N162" s="155"/>
      <c r="O162" s="155"/>
      <c r="P162" s="155"/>
      <c r="Q162" s="155"/>
      <c r="R162" s="156"/>
      <c r="S162" s="156"/>
      <c r="T162" s="156"/>
      <c r="U162" s="156"/>
      <c r="V162" s="156"/>
      <c r="W162" s="156"/>
      <c r="X162" s="156"/>
      <c r="Y162" s="156"/>
      <c r="Z162" s="146"/>
      <c r="AA162" s="146"/>
      <c r="AB162" s="146"/>
      <c r="AC162" s="146"/>
      <c r="AD162" s="146"/>
      <c r="AE162" s="146"/>
      <c r="AF162" s="146"/>
      <c r="AG162" s="146" t="s">
        <v>278</v>
      </c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77" t="str">
        <f>C162</f>
        <v>sypaninou z vhodných hornin tř. 1 - 4 nebo materiálem připraveným podél výkopu ve vzdálenosti do 3 m od jeho kraje, pro jakoukoliv hloubku výkopu a jakoukoliv míru zhutnění,</v>
      </c>
      <c r="BB162" s="146"/>
      <c r="BC162" s="146"/>
      <c r="BD162" s="146"/>
      <c r="BE162" s="146"/>
      <c r="BF162" s="146"/>
      <c r="BG162" s="146"/>
      <c r="BH162" s="146"/>
    </row>
    <row r="163" spans="1:60" outlineLevel="2" x14ac:dyDescent="0.2">
      <c r="A163" s="153"/>
      <c r="B163" s="154"/>
      <c r="C163" s="251" t="s">
        <v>1023</v>
      </c>
      <c r="D163" s="252"/>
      <c r="E163" s="252"/>
      <c r="F163" s="252"/>
      <c r="G163" s="252"/>
      <c r="H163" s="156"/>
      <c r="I163" s="156"/>
      <c r="J163" s="156"/>
      <c r="K163" s="156"/>
      <c r="L163" s="156"/>
      <c r="M163" s="156"/>
      <c r="N163" s="155"/>
      <c r="O163" s="155"/>
      <c r="P163" s="155"/>
      <c r="Q163" s="155"/>
      <c r="R163" s="156"/>
      <c r="S163" s="156"/>
      <c r="T163" s="156"/>
      <c r="U163" s="156"/>
      <c r="V163" s="156"/>
      <c r="W163" s="156"/>
      <c r="X163" s="156"/>
      <c r="Y163" s="156"/>
      <c r="Z163" s="146"/>
      <c r="AA163" s="146"/>
      <c r="AB163" s="146"/>
      <c r="AC163" s="146"/>
      <c r="AD163" s="146"/>
      <c r="AE163" s="146"/>
      <c r="AF163" s="146"/>
      <c r="AG163" s="146" t="s">
        <v>221</v>
      </c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outlineLevel="2" x14ac:dyDescent="0.2">
      <c r="A164" s="153"/>
      <c r="B164" s="154"/>
      <c r="C164" s="180" t="s">
        <v>1115</v>
      </c>
      <c r="D164" s="157"/>
      <c r="E164" s="158">
        <v>47.35</v>
      </c>
      <c r="F164" s="156"/>
      <c r="G164" s="156"/>
      <c r="H164" s="156"/>
      <c r="I164" s="156"/>
      <c r="J164" s="156"/>
      <c r="K164" s="156"/>
      <c r="L164" s="156"/>
      <c r="M164" s="156"/>
      <c r="N164" s="155"/>
      <c r="O164" s="155"/>
      <c r="P164" s="155"/>
      <c r="Q164" s="155"/>
      <c r="R164" s="156"/>
      <c r="S164" s="156"/>
      <c r="T164" s="156"/>
      <c r="U164" s="156"/>
      <c r="V164" s="156"/>
      <c r="W164" s="156"/>
      <c r="X164" s="156"/>
      <c r="Y164" s="156"/>
      <c r="Z164" s="146"/>
      <c r="AA164" s="146"/>
      <c r="AB164" s="146"/>
      <c r="AC164" s="146"/>
      <c r="AD164" s="146"/>
      <c r="AE164" s="146"/>
      <c r="AF164" s="146"/>
      <c r="AG164" s="146" t="s">
        <v>215</v>
      </c>
      <c r="AH164" s="146">
        <v>0</v>
      </c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outlineLevel="1" x14ac:dyDescent="0.2">
      <c r="A165" s="170">
        <v>37</v>
      </c>
      <c r="B165" s="171" t="s">
        <v>1116</v>
      </c>
      <c r="C165" s="179" t="s">
        <v>1117</v>
      </c>
      <c r="D165" s="172" t="s">
        <v>467</v>
      </c>
      <c r="E165" s="173">
        <v>47.35</v>
      </c>
      <c r="F165" s="174"/>
      <c r="G165" s="175">
        <f>ROUND(E165*F165,2)</f>
        <v>0</v>
      </c>
      <c r="H165" s="174"/>
      <c r="I165" s="175">
        <f>ROUND(E165*H165,2)</f>
        <v>0</v>
      </c>
      <c r="J165" s="174"/>
      <c r="K165" s="175">
        <f>ROUND(E165*J165,2)</f>
        <v>0</v>
      </c>
      <c r="L165" s="175">
        <v>21</v>
      </c>
      <c r="M165" s="175">
        <f>G165*(1+L165/100)</f>
        <v>0</v>
      </c>
      <c r="N165" s="173">
        <v>0</v>
      </c>
      <c r="O165" s="173">
        <f>ROUND(E165*N165,2)</f>
        <v>0</v>
      </c>
      <c r="P165" s="173">
        <v>0</v>
      </c>
      <c r="Q165" s="173">
        <f>ROUND(E165*P165,2)</f>
        <v>0</v>
      </c>
      <c r="R165" s="175" t="s">
        <v>1012</v>
      </c>
      <c r="S165" s="175" t="s">
        <v>210</v>
      </c>
      <c r="T165" s="176" t="s">
        <v>211</v>
      </c>
      <c r="U165" s="156">
        <v>0.94</v>
      </c>
      <c r="V165" s="156">
        <f>ROUND(E165*U165,2)</f>
        <v>44.51</v>
      </c>
      <c r="W165" s="156"/>
      <c r="X165" s="156" t="s">
        <v>212</v>
      </c>
      <c r="Y165" s="156" t="s">
        <v>213</v>
      </c>
      <c r="Z165" s="146"/>
      <c r="AA165" s="146"/>
      <c r="AB165" s="146"/>
      <c r="AC165" s="146"/>
      <c r="AD165" s="146"/>
      <c r="AE165" s="146"/>
      <c r="AF165" s="146"/>
      <c r="AG165" s="146" t="s">
        <v>214</v>
      </c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ht="22.5" outlineLevel="2" x14ac:dyDescent="0.2">
      <c r="A166" s="153"/>
      <c r="B166" s="154"/>
      <c r="C166" s="249" t="s">
        <v>1114</v>
      </c>
      <c r="D166" s="250"/>
      <c r="E166" s="250"/>
      <c r="F166" s="250"/>
      <c r="G166" s="250"/>
      <c r="H166" s="156"/>
      <c r="I166" s="156"/>
      <c r="J166" s="156"/>
      <c r="K166" s="156"/>
      <c r="L166" s="156"/>
      <c r="M166" s="156"/>
      <c r="N166" s="155"/>
      <c r="O166" s="155"/>
      <c r="P166" s="155"/>
      <c r="Q166" s="155"/>
      <c r="R166" s="156"/>
      <c r="S166" s="156"/>
      <c r="T166" s="156"/>
      <c r="U166" s="156"/>
      <c r="V166" s="156"/>
      <c r="W166" s="156"/>
      <c r="X166" s="156"/>
      <c r="Y166" s="156"/>
      <c r="Z166" s="146"/>
      <c r="AA166" s="146"/>
      <c r="AB166" s="146"/>
      <c r="AC166" s="146"/>
      <c r="AD166" s="146"/>
      <c r="AE166" s="146"/>
      <c r="AF166" s="146"/>
      <c r="AG166" s="146" t="s">
        <v>278</v>
      </c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77" t="str">
        <f>C166</f>
        <v>sypaninou z vhodných hornin tř. 1 - 4 nebo materiálem připraveným podél výkopu ve vzdálenosti do 3 m od jeho kraje, pro jakoukoliv hloubku výkopu a jakoukoliv míru zhutnění,</v>
      </c>
      <c r="BB166" s="146"/>
      <c r="BC166" s="146"/>
      <c r="BD166" s="146"/>
      <c r="BE166" s="146"/>
      <c r="BF166" s="146"/>
      <c r="BG166" s="146"/>
      <c r="BH166" s="146"/>
    </row>
    <row r="167" spans="1:60" outlineLevel="2" x14ac:dyDescent="0.2">
      <c r="A167" s="153"/>
      <c r="B167" s="154"/>
      <c r="C167" s="251" t="s">
        <v>1118</v>
      </c>
      <c r="D167" s="252"/>
      <c r="E167" s="252"/>
      <c r="F167" s="252"/>
      <c r="G167" s="252"/>
      <c r="H167" s="156"/>
      <c r="I167" s="156"/>
      <c r="J167" s="156"/>
      <c r="K167" s="156"/>
      <c r="L167" s="156"/>
      <c r="M167" s="156"/>
      <c r="N167" s="155"/>
      <c r="O167" s="155"/>
      <c r="P167" s="155"/>
      <c r="Q167" s="155"/>
      <c r="R167" s="156"/>
      <c r="S167" s="156"/>
      <c r="T167" s="156"/>
      <c r="U167" s="156"/>
      <c r="V167" s="156"/>
      <c r="W167" s="156"/>
      <c r="X167" s="156"/>
      <c r="Y167" s="156"/>
      <c r="Z167" s="146"/>
      <c r="AA167" s="146"/>
      <c r="AB167" s="146"/>
      <c r="AC167" s="146"/>
      <c r="AD167" s="146"/>
      <c r="AE167" s="146"/>
      <c r="AF167" s="146"/>
      <c r="AG167" s="146" t="s">
        <v>221</v>
      </c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2" x14ac:dyDescent="0.2">
      <c r="A168" s="153"/>
      <c r="B168" s="154"/>
      <c r="C168" s="180" t="s">
        <v>1119</v>
      </c>
      <c r="D168" s="157"/>
      <c r="E168" s="158">
        <v>47.35</v>
      </c>
      <c r="F168" s="156"/>
      <c r="G168" s="156"/>
      <c r="H168" s="156"/>
      <c r="I168" s="156"/>
      <c r="J168" s="156"/>
      <c r="K168" s="156"/>
      <c r="L168" s="156"/>
      <c r="M168" s="156"/>
      <c r="N168" s="155"/>
      <c r="O168" s="155"/>
      <c r="P168" s="155"/>
      <c r="Q168" s="155"/>
      <c r="R168" s="156"/>
      <c r="S168" s="156"/>
      <c r="T168" s="156"/>
      <c r="U168" s="156"/>
      <c r="V168" s="156"/>
      <c r="W168" s="156"/>
      <c r="X168" s="156"/>
      <c r="Y168" s="156"/>
      <c r="Z168" s="146"/>
      <c r="AA168" s="146"/>
      <c r="AB168" s="146"/>
      <c r="AC168" s="146"/>
      <c r="AD168" s="146"/>
      <c r="AE168" s="146"/>
      <c r="AF168" s="146"/>
      <c r="AG168" s="146" t="s">
        <v>215</v>
      </c>
      <c r="AH168" s="146">
        <v>5</v>
      </c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outlineLevel="1" x14ac:dyDescent="0.2">
      <c r="A169" s="170">
        <v>38</v>
      </c>
      <c r="B169" s="171" t="s">
        <v>1120</v>
      </c>
      <c r="C169" s="179" t="s">
        <v>1121</v>
      </c>
      <c r="D169" s="172" t="s">
        <v>208</v>
      </c>
      <c r="E169" s="173">
        <v>5.3</v>
      </c>
      <c r="F169" s="174"/>
      <c r="G169" s="175">
        <f>ROUND(E169*F169,2)</f>
        <v>0</v>
      </c>
      <c r="H169" s="174"/>
      <c r="I169" s="175">
        <f>ROUND(E169*H169,2)</f>
        <v>0</v>
      </c>
      <c r="J169" s="174"/>
      <c r="K169" s="175">
        <f>ROUND(E169*J169,2)</f>
        <v>0</v>
      </c>
      <c r="L169" s="175">
        <v>21</v>
      </c>
      <c r="M169" s="175">
        <f>G169*(1+L169/100)</f>
        <v>0</v>
      </c>
      <c r="N169" s="173">
        <v>0</v>
      </c>
      <c r="O169" s="173">
        <f>ROUND(E169*N169,2)</f>
        <v>0</v>
      </c>
      <c r="P169" s="173">
        <v>0</v>
      </c>
      <c r="Q169" s="173">
        <f>ROUND(E169*P169,2)</f>
        <v>0</v>
      </c>
      <c r="R169" s="175" t="s">
        <v>1122</v>
      </c>
      <c r="S169" s="175" t="s">
        <v>210</v>
      </c>
      <c r="T169" s="176" t="s">
        <v>211</v>
      </c>
      <c r="U169" s="156">
        <v>0.06</v>
      </c>
      <c r="V169" s="156">
        <f>ROUND(E169*U169,2)</f>
        <v>0.32</v>
      </c>
      <c r="W169" s="156"/>
      <c r="X169" s="156" t="s">
        <v>212</v>
      </c>
      <c r="Y169" s="156" t="s">
        <v>213</v>
      </c>
      <c r="Z169" s="146"/>
      <c r="AA169" s="146"/>
      <c r="AB169" s="146"/>
      <c r="AC169" s="146"/>
      <c r="AD169" s="146"/>
      <c r="AE169" s="146"/>
      <c r="AF169" s="146"/>
      <c r="AG169" s="146" t="s">
        <v>214</v>
      </c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outlineLevel="2" x14ac:dyDescent="0.2">
      <c r="A170" s="153"/>
      <c r="B170" s="154"/>
      <c r="C170" s="249" t="s">
        <v>1123</v>
      </c>
      <c r="D170" s="250"/>
      <c r="E170" s="250"/>
      <c r="F170" s="250"/>
      <c r="G170" s="250"/>
      <c r="H170" s="156"/>
      <c r="I170" s="156"/>
      <c r="J170" s="156"/>
      <c r="K170" s="156"/>
      <c r="L170" s="156"/>
      <c r="M170" s="156"/>
      <c r="N170" s="155"/>
      <c r="O170" s="155"/>
      <c r="P170" s="155"/>
      <c r="Q170" s="155"/>
      <c r="R170" s="156"/>
      <c r="S170" s="156"/>
      <c r="T170" s="156"/>
      <c r="U170" s="156"/>
      <c r="V170" s="156"/>
      <c r="W170" s="156"/>
      <c r="X170" s="156"/>
      <c r="Y170" s="156"/>
      <c r="Z170" s="146"/>
      <c r="AA170" s="146"/>
      <c r="AB170" s="146"/>
      <c r="AC170" s="146"/>
      <c r="AD170" s="146"/>
      <c r="AE170" s="146"/>
      <c r="AF170" s="146"/>
      <c r="AG170" s="146" t="s">
        <v>278</v>
      </c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outlineLevel="2" x14ac:dyDescent="0.2">
      <c r="A171" s="153"/>
      <c r="B171" s="154"/>
      <c r="C171" s="251" t="s">
        <v>1023</v>
      </c>
      <c r="D171" s="252"/>
      <c r="E171" s="252"/>
      <c r="F171" s="252"/>
      <c r="G171" s="252"/>
      <c r="H171" s="156"/>
      <c r="I171" s="156"/>
      <c r="J171" s="156"/>
      <c r="K171" s="156"/>
      <c r="L171" s="156"/>
      <c r="M171" s="156"/>
      <c r="N171" s="155"/>
      <c r="O171" s="155"/>
      <c r="P171" s="155"/>
      <c r="Q171" s="155"/>
      <c r="R171" s="156"/>
      <c r="S171" s="156"/>
      <c r="T171" s="156"/>
      <c r="U171" s="156"/>
      <c r="V171" s="156"/>
      <c r="W171" s="156"/>
      <c r="X171" s="156"/>
      <c r="Y171" s="156"/>
      <c r="Z171" s="146"/>
      <c r="AA171" s="146"/>
      <c r="AB171" s="146"/>
      <c r="AC171" s="146"/>
      <c r="AD171" s="146"/>
      <c r="AE171" s="146"/>
      <c r="AF171" s="146"/>
      <c r="AG171" s="146" t="s">
        <v>221</v>
      </c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2" x14ac:dyDescent="0.2">
      <c r="A172" s="153"/>
      <c r="B172" s="154"/>
      <c r="C172" s="180" t="s">
        <v>1124</v>
      </c>
      <c r="D172" s="157"/>
      <c r="E172" s="158">
        <v>5.3</v>
      </c>
      <c r="F172" s="156"/>
      <c r="G172" s="156"/>
      <c r="H172" s="156"/>
      <c r="I172" s="156"/>
      <c r="J172" s="156"/>
      <c r="K172" s="156"/>
      <c r="L172" s="156"/>
      <c r="M172" s="156"/>
      <c r="N172" s="155"/>
      <c r="O172" s="155"/>
      <c r="P172" s="155"/>
      <c r="Q172" s="155"/>
      <c r="R172" s="156"/>
      <c r="S172" s="156"/>
      <c r="T172" s="156"/>
      <c r="U172" s="156"/>
      <c r="V172" s="156"/>
      <c r="W172" s="156"/>
      <c r="X172" s="156"/>
      <c r="Y172" s="156"/>
      <c r="Z172" s="146"/>
      <c r="AA172" s="146"/>
      <c r="AB172" s="146"/>
      <c r="AC172" s="146"/>
      <c r="AD172" s="146"/>
      <c r="AE172" s="146"/>
      <c r="AF172" s="146"/>
      <c r="AG172" s="146" t="s">
        <v>215</v>
      </c>
      <c r="AH172" s="146">
        <v>5</v>
      </c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ht="22.5" outlineLevel="1" x14ac:dyDescent="0.2">
      <c r="A173" s="170">
        <v>39</v>
      </c>
      <c r="B173" s="171" t="s">
        <v>1125</v>
      </c>
      <c r="C173" s="179" t="s">
        <v>1126</v>
      </c>
      <c r="D173" s="172" t="s">
        <v>208</v>
      </c>
      <c r="E173" s="173">
        <v>5.3</v>
      </c>
      <c r="F173" s="174"/>
      <c r="G173" s="175">
        <f>ROUND(E173*F173,2)</f>
        <v>0</v>
      </c>
      <c r="H173" s="174"/>
      <c r="I173" s="175">
        <f>ROUND(E173*H173,2)</f>
        <v>0</v>
      </c>
      <c r="J173" s="174"/>
      <c r="K173" s="175">
        <f>ROUND(E173*J173,2)</f>
        <v>0</v>
      </c>
      <c r="L173" s="175">
        <v>21</v>
      </c>
      <c r="M173" s="175">
        <f>G173*(1+L173/100)</f>
        <v>0</v>
      </c>
      <c r="N173" s="173">
        <v>0</v>
      </c>
      <c r="O173" s="173">
        <f>ROUND(E173*N173,2)</f>
        <v>0</v>
      </c>
      <c r="P173" s="173">
        <v>0</v>
      </c>
      <c r="Q173" s="173">
        <f>ROUND(E173*P173,2)</f>
        <v>0</v>
      </c>
      <c r="R173" s="175" t="s">
        <v>1012</v>
      </c>
      <c r="S173" s="175" t="s">
        <v>210</v>
      </c>
      <c r="T173" s="176" t="s">
        <v>211</v>
      </c>
      <c r="U173" s="156">
        <v>0.254</v>
      </c>
      <c r="V173" s="156">
        <f>ROUND(E173*U173,2)</f>
        <v>1.35</v>
      </c>
      <c r="W173" s="156"/>
      <c r="X173" s="156" t="s">
        <v>212</v>
      </c>
      <c r="Y173" s="156" t="s">
        <v>213</v>
      </c>
      <c r="Z173" s="146"/>
      <c r="AA173" s="146"/>
      <c r="AB173" s="146"/>
      <c r="AC173" s="146"/>
      <c r="AD173" s="146"/>
      <c r="AE173" s="146"/>
      <c r="AF173" s="146"/>
      <c r="AG173" s="146" t="s">
        <v>214</v>
      </c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ht="22.5" outlineLevel="2" x14ac:dyDescent="0.2">
      <c r="A174" s="153"/>
      <c r="B174" s="154"/>
      <c r="C174" s="249" t="s">
        <v>1127</v>
      </c>
      <c r="D174" s="250"/>
      <c r="E174" s="250"/>
      <c r="F174" s="250"/>
      <c r="G174" s="250"/>
      <c r="H174" s="156"/>
      <c r="I174" s="156"/>
      <c r="J174" s="156"/>
      <c r="K174" s="156"/>
      <c r="L174" s="156"/>
      <c r="M174" s="156"/>
      <c r="N174" s="155"/>
      <c r="O174" s="155"/>
      <c r="P174" s="155"/>
      <c r="Q174" s="155"/>
      <c r="R174" s="156"/>
      <c r="S174" s="156"/>
      <c r="T174" s="156"/>
      <c r="U174" s="156"/>
      <c r="V174" s="156"/>
      <c r="W174" s="156"/>
      <c r="X174" s="156"/>
      <c r="Y174" s="156"/>
      <c r="Z174" s="146"/>
      <c r="AA174" s="146"/>
      <c r="AB174" s="146"/>
      <c r="AC174" s="146"/>
      <c r="AD174" s="146"/>
      <c r="AE174" s="146"/>
      <c r="AF174" s="146"/>
      <c r="AG174" s="146" t="s">
        <v>278</v>
      </c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77" t="str">
        <f>C174</f>
        <v>s případným nutným přemístěním hromad nebo dočasných skládek na místo potřeby ze vzdálenosti do 30 m, v rovině nebo ve svahu do 1 : 5,</v>
      </c>
      <c r="BB174" s="146"/>
      <c r="BC174" s="146"/>
      <c r="BD174" s="146"/>
      <c r="BE174" s="146"/>
      <c r="BF174" s="146"/>
      <c r="BG174" s="146"/>
      <c r="BH174" s="146"/>
    </row>
    <row r="175" spans="1:60" outlineLevel="2" x14ac:dyDescent="0.2">
      <c r="A175" s="153"/>
      <c r="B175" s="154"/>
      <c r="C175" s="251" t="s">
        <v>1023</v>
      </c>
      <c r="D175" s="252"/>
      <c r="E175" s="252"/>
      <c r="F175" s="252"/>
      <c r="G175" s="252"/>
      <c r="H175" s="156"/>
      <c r="I175" s="156"/>
      <c r="J175" s="156"/>
      <c r="K175" s="156"/>
      <c r="L175" s="156"/>
      <c r="M175" s="156"/>
      <c r="N175" s="155"/>
      <c r="O175" s="155"/>
      <c r="P175" s="155"/>
      <c r="Q175" s="155"/>
      <c r="R175" s="156"/>
      <c r="S175" s="156"/>
      <c r="T175" s="156"/>
      <c r="U175" s="156"/>
      <c r="V175" s="156"/>
      <c r="W175" s="156"/>
      <c r="X175" s="156"/>
      <c r="Y175" s="156"/>
      <c r="Z175" s="146"/>
      <c r="AA175" s="146"/>
      <c r="AB175" s="146"/>
      <c r="AC175" s="146"/>
      <c r="AD175" s="146"/>
      <c r="AE175" s="146"/>
      <c r="AF175" s="146"/>
      <c r="AG175" s="146" t="s">
        <v>221</v>
      </c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outlineLevel="2" x14ac:dyDescent="0.2">
      <c r="A176" s="153"/>
      <c r="B176" s="154"/>
      <c r="C176" s="180" t="s">
        <v>1128</v>
      </c>
      <c r="D176" s="157"/>
      <c r="E176" s="158">
        <v>5.3</v>
      </c>
      <c r="F176" s="156"/>
      <c r="G176" s="156"/>
      <c r="H176" s="156"/>
      <c r="I176" s="156"/>
      <c r="J176" s="156"/>
      <c r="K176" s="156"/>
      <c r="L176" s="156"/>
      <c r="M176" s="156"/>
      <c r="N176" s="155"/>
      <c r="O176" s="155"/>
      <c r="P176" s="155"/>
      <c r="Q176" s="155"/>
      <c r="R176" s="156"/>
      <c r="S176" s="156"/>
      <c r="T176" s="156"/>
      <c r="U176" s="156"/>
      <c r="V176" s="156"/>
      <c r="W176" s="156"/>
      <c r="X176" s="156"/>
      <c r="Y176" s="156"/>
      <c r="Z176" s="146"/>
      <c r="AA176" s="146"/>
      <c r="AB176" s="146"/>
      <c r="AC176" s="146"/>
      <c r="AD176" s="146"/>
      <c r="AE176" s="146"/>
      <c r="AF176" s="146"/>
      <c r="AG176" s="146" t="s">
        <v>215</v>
      </c>
      <c r="AH176" s="146">
        <v>0</v>
      </c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ht="22.5" outlineLevel="1" x14ac:dyDescent="0.2">
      <c r="A177" s="170">
        <v>40</v>
      </c>
      <c r="B177" s="171" t="s">
        <v>1129</v>
      </c>
      <c r="C177" s="179" t="s">
        <v>1130</v>
      </c>
      <c r="D177" s="172" t="s">
        <v>208</v>
      </c>
      <c r="E177" s="173">
        <v>5.3</v>
      </c>
      <c r="F177" s="174"/>
      <c r="G177" s="175">
        <f>ROUND(E177*F177,2)</f>
        <v>0</v>
      </c>
      <c r="H177" s="174"/>
      <c r="I177" s="175">
        <f>ROUND(E177*H177,2)</f>
        <v>0</v>
      </c>
      <c r="J177" s="174"/>
      <c r="K177" s="175">
        <f>ROUND(E177*J177,2)</f>
        <v>0</v>
      </c>
      <c r="L177" s="175">
        <v>21</v>
      </c>
      <c r="M177" s="175">
        <f>G177*(1+L177/100)</f>
        <v>0</v>
      </c>
      <c r="N177" s="173">
        <v>0</v>
      </c>
      <c r="O177" s="173">
        <f>ROUND(E177*N177,2)</f>
        <v>0</v>
      </c>
      <c r="P177" s="173">
        <v>0</v>
      </c>
      <c r="Q177" s="173">
        <f>ROUND(E177*P177,2)</f>
        <v>0</v>
      </c>
      <c r="R177" s="175" t="s">
        <v>1122</v>
      </c>
      <c r="S177" s="175" t="s">
        <v>210</v>
      </c>
      <c r="T177" s="176" t="s">
        <v>211</v>
      </c>
      <c r="U177" s="156">
        <v>0.09</v>
      </c>
      <c r="V177" s="156">
        <f>ROUND(E177*U177,2)</f>
        <v>0.48</v>
      </c>
      <c r="W177" s="156"/>
      <c r="X177" s="156" t="s">
        <v>212</v>
      </c>
      <c r="Y177" s="156" t="s">
        <v>213</v>
      </c>
      <c r="Z177" s="146"/>
      <c r="AA177" s="146"/>
      <c r="AB177" s="146"/>
      <c r="AC177" s="146"/>
      <c r="AD177" s="146"/>
      <c r="AE177" s="146"/>
      <c r="AF177" s="146"/>
      <c r="AG177" s="146" t="s">
        <v>214</v>
      </c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outlineLevel="2" x14ac:dyDescent="0.2">
      <c r="A178" s="153"/>
      <c r="B178" s="154"/>
      <c r="C178" s="249" t="s">
        <v>1131</v>
      </c>
      <c r="D178" s="250"/>
      <c r="E178" s="250"/>
      <c r="F178" s="250"/>
      <c r="G178" s="250"/>
      <c r="H178" s="156"/>
      <c r="I178" s="156"/>
      <c r="J178" s="156"/>
      <c r="K178" s="156"/>
      <c r="L178" s="156"/>
      <c r="M178" s="156"/>
      <c r="N178" s="155"/>
      <c r="O178" s="155"/>
      <c r="P178" s="155"/>
      <c r="Q178" s="155"/>
      <c r="R178" s="156"/>
      <c r="S178" s="156"/>
      <c r="T178" s="156"/>
      <c r="U178" s="156"/>
      <c r="V178" s="156"/>
      <c r="W178" s="156"/>
      <c r="X178" s="156"/>
      <c r="Y178" s="156"/>
      <c r="Z178" s="146"/>
      <c r="AA178" s="146"/>
      <c r="AB178" s="146"/>
      <c r="AC178" s="146"/>
      <c r="AD178" s="146"/>
      <c r="AE178" s="146"/>
      <c r="AF178" s="146"/>
      <c r="AG178" s="146" t="s">
        <v>278</v>
      </c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2" x14ac:dyDescent="0.2">
      <c r="A179" s="153"/>
      <c r="B179" s="154"/>
      <c r="C179" s="251" t="s">
        <v>1132</v>
      </c>
      <c r="D179" s="252"/>
      <c r="E179" s="252"/>
      <c r="F179" s="252"/>
      <c r="G179" s="252"/>
      <c r="H179" s="156"/>
      <c r="I179" s="156"/>
      <c r="J179" s="156"/>
      <c r="K179" s="156"/>
      <c r="L179" s="156"/>
      <c r="M179" s="156"/>
      <c r="N179" s="155"/>
      <c r="O179" s="155"/>
      <c r="P179" s="155"/>
      <c r="Q179" s="155"/>
      <c r="R179" s="156"/>
      <c r="S179" s="156"/>
      <c r="T179" s="156"/>
      <c r="U179" s="156"/>
      <c r="V179" s="156"/>
      <c r="W179" s="156"/>
      <c r="X179" s="156"/>
      <c r="Y179" s="156"/>
      <c r="Z179" s="146"/>
      <c r="AA179" s="146"/>
      <c r="AB179" s="146"/>
      <c r="AC179" s="146"/>
      <c r="AD179" s="146"/>
      <c r="AE179" s="146"/>
      <c r="AF179" s="146"/>
      <c r="AG179" s="146" t="s">
        <v>221</v>
      </c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outlineLevel="2" x14ac:dyDescent="0.2">
      <c r="A180" s="153"/>
      <c r="B180" s="154"/>
      <c r="C180" s="180" t="s">
        <v>1124</v>
      </c>
      <c r="D180" s="157"/>
      <c r="E180" s="158">
        <v>5.3</v>
      </c>
      <c r="F180" s="156"/>
      <c r="G180" s="156"/>
      <c r="H180" s="156"/>
      <c r="I180" s="156"/>
      <c r="J180" s="156"/>
      <c r="K180" s="156"/>
      <c r="L180" s="156"/>
      <c r="M180" s="156"/>
      <c r="N180" s="155"/>
      <c r="O180" s="155"/>
      <c r="P180" s="155"/>
      <c r="Q180" s="155"/>
      <c r="R180" s="156"/>
      <c r="S180" s="156"/>
      <c r="T180" s="156"/>
      <c r="U180" s="156"/>
      <c r="V180" s="156"/>
      <c r="W180" s="156"/>
      <c r="X180" s="156"/>
      <c r="Y180" s="156"/>
      <c r="Z180" s="146"/>
      <c r="AA180" s="146"/>
      <c r="AB180" s="146"/>
      <c r="AC180" s="146"/>
      <c r="AD180" s="146"/>
      <c r="AE180" s="146"/>
      <c r="AF180" s="146"/>
      <c r="AG180" s="146" t="s">
        <v>215</v>
      </c>
      <c r="AH180" s="146">
        <v>5</v>
      </c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outlineLevel="1" x14ac:dyDescent="0.2">
      <c r="A181" s="170">
        <v>41</v>
      </c>
      <c r="B181" s="171" t="s">
        <v>1133</v>
      </c>
      <c r="C181" s="179" t="s">
        <v>1134</v>
      </c>
      <c r="D181" s="172" t="s">
        <v>208</v>
      </c>
      <c r="E181" s="173">
        <v>5.3</v>
      </c>
      <c r="F181" s="174"/>
      <c r="G181" s="175">
        <f>ROUND(E181*F181,2)</f>
        <v>0</v>
      </c>
      <c r="H181" s="174"/>
      <c r="I181" s="175">
        <f>ROUND(E181*H181,2)</f>
        <v>0</v>
      </c>
      <c r="J181" s="174"/>
      <c r="K181" s="175">
        <f>ROUND(E181*J181,2)</f>
        <v>0</v>
      </c>
      <c r="L181" s="175">
        <v>21</v>
      </c>
      <c r="M181" s="175">
        <f>G181*(1+L181/100)</f>
        <v>0</v>
      </c>
      <c r="N181" s="173">
        <v>0</v>
      </c>
      <c r="O181" s="173">
        <f>ROUND(E181*N181,2)</f>
        <v>0</v>
      </c>
      <c r="P181" s="173">
        <v>0</v>
      </c>
      <c r="Q181" s="173">
        <f>ROUND(E181*P181,2)</f>
        <v>0</v>
      </c>
      <c r="R181" s="175" t="s">
        <v>1122</v>
      </c>
      <c r="S181" s="175" t="s">
        <v>210</v>
      </c>
      <c r="T181" s="176" t="s">
        <v>211</v>
      </c>
      <c r="U181" s="156">
        <v>1.4999999999999999E-2</v>
      </c>
      <c r="V181" s="156">
        <f>ROUND(E181*U181,2)</f>
        <v>0.08</v>
      </c>
      <c r="W181" s="156"/>
      <c r="X181" s="156" t="s">
        <v>212</v>
      </c>
      <c r="Y181" s="156" t="s">
        <v>213</v>
      </c>
      <c r="Z181" s="146"/>
      <c r="AA181" s="146"/>
      <c r="AB181" s="146"/>
      <c r="AC181" s="146"/>
      <c r="AD181" s="146"/>
      <c r="AE181" s="146"/>
      <c r="AF181" s="146"/>
      <c r="AG181" s="146" t="s">
        <v>214</v>
      </c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outlineLevel="2" x14ac:dyDescent="0.2">
      <c r="A182" s="153"/>
      <c r="B182" s="154"/>
      <c r="C182" s="247" t="s">
        <v>1132</v>
      </c>
      <c r="D182" s="248"/>
      <c r="E182" s="248"/>
      <c r="F182" s="248"/>
      <c r="G182" s="248"/>
      <c r="H182" s="156"/>
      <c r="I182" s="156"/>
      <c r="J182" s="156"/>
      <c r="K182" s="156"/>
      <c r="L182" s="156"/>
      <c r="M182" s="156"/>
      <c r="N182" s="155"/>
      <c r="O182" s="155"/>
      <c r="P182" s="155"/>
      <c r="Q182" s="155"/>
      <c r="R182" s="156"/>
      <c r="S182" s="156"/>
      <c r="T182" s="156"/>
      <c r="U182" s="156"/>
      <c r="V182" s="156"/>
      <c r="W182" s="156"/>
      <c r="X182" s="156"/>
      <c r="Y182" s="156"/>
      <c r="Z182" s="146"/>
      <c r="AA182" s="146"/>
      <c r="AB182" s="146"/>
      <c r="AC182" s="146"/>
      <c r="AD182" s="146"/>
      <c r="AE182" s="146"/>
      <c r="AF182" s="146"/>
      <c r="AG182" s="146" t="s">
        <v>221</v>
      </c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outlineLevel="2" x14ac:dyDescent="0.2">
      <c r="A183" s="153"/>
      <c r="B183" s="154"/>
      <c r="C183" s="180" t="s">
        <v>1124</v>
      </c>
      <c r="D183" s="157"/>
      <c r="E183" s="158">
        <v>5.3</v>
      </c>
      <c r="F183" s="156"/>
      <c r="G183" s="156"/>
      <c r="H183" s="156"/>
      <c r="I183" s="156"/>
      <c r="J183" s="156"/>
      <c r="K183" s="156"/>
      <c r="L183" s="156"/>
      <c r="M183" s="156"/>
      <c r="N183" s="155"/>
      <c r="O183" s="155"/>
      <c r="P183" s="155"/>
      <c r="Q183" s="155"/>
      <c r="R183" s="156"/>
      <c r="S183" s="156"/>
      <c r="T183" s="156"/>
      <c r="U183" s="156"/>
      <c r="V183" s="156"/>
      <c r="W183" s="156"/>
      <c r="X183" s="156"/>
      <c r="Y183" s="156"/>
      <c r="Z183" s="146"/>
      <c r="AA183" s="146"/>
      <c r="AB183" s="146"/>
      <c r="AC183" s="146"/>
      <c r="AD183" s="146"/>
      <c r="AE183" s="146"/>
      <c r="AF183" s="146"/>
      <c r="AG183" s="146" t="s">
        <v>215</v>
      </c>
      <c r="AH183" s="146">
        <v>5</v>
      </c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outlineLevel="1" x14ac:dyDescent="0.2">
      <c r="A184" s="170">
        <v>42</v>
      </c>
      <c r="B184" s="171" t="s">
        <v>1135</v>
      </c>
      <c r="C184" s="179" t="s">
        <v>1136</v>
      </c>
      <c r="D184" s="172" t="s">
        <v>208</v>
      </c>
      <c r="E184" s="173">
        <v>5.3</v>
      </c>
      <c r="F184" s="174"/>
      <c r="G184" s="175">
        <f>ROUND(E184*F184,2)</f>
        <v>0</v>
      </c>
      <c r="H184" s="174"/>
      <c r="I184" s="175">
        <f>ROUND(E184*H184,2)</f>
        <v>0</v>
      </c>
      <c r="J184" s="174"/>
      <c r="K184" s="175">
        <f>ROUND(E184*J184,2)</f>
        <v>0</v>
      </c>
      <c r="L184" s="175">
        <v>21</v>
      </c>
      <c r="M184" s="175">
        <f>G184*(1+L184/100)</f>
        <v>0</v>
      </c>
      <c r="N184" s="173">
        <v>5.4000000000000001E-4</v>
      </c>
      <c r="O184" s="173">
        <f>ROUND(E184*N184,2)</f>
        <v>0</v>
      </c>
      <c r="P184" s="173">
        <v>0</v>
      </c>
      <c r="Q184" s="173">
        <f>ROUND(E184*P184,2)</f>
        <v>0</v>
      </c>
      <c r="R184" s="175" t="s">
        <v>1122</v>
      </c>
      <c r="S184" s="175" t="s">
        <v>210</v>
      </c>
      <c r="T184" s="176" t="s">
        <v>211</v>
      </c>
      <c r="U184" s="156">
        <v>1.2E-2</v>
      </c>
      <c r="V184" s="156">
        <f>ROUND(E184*U184,2)</f>
        <v>0.06</v>
      </c>
      <c r="W184" s="156"/>
      <c r="X184" s="156" t="s">
        <v>212</v>
      </c>
      <c r="Y184" s="156" t="s">
        <v>213</v>
      </c>
      <c r="Z184" s="146"/>
      <c r="AA184" s="146"/>
      <c r="AB184" s="146"/>
      <c r="AC184" s="146"/>
      <c r="AD184" s="146"/>
      <c r="AE184" s="146"/>
      <c r="AF184" s="146"/>
      <c r="AG184" s="146" t="s">
        <v>214</v>
      </c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outlineLevel="2" x14ac:dyDescent="0.2">
      <c r="A185" s="153"/>
      <c r="B185" s="154"/>
      <c r="C185" s="247" t="s">
        <v>1132</v>
      </c>
      <c r="D185" s="248"/>
      <c r="E185" s="248"/>
      <c r="F185" s="248"/>
      <c r="G185" s="248"/>
      <c r="H185" s="156"/>
      <c r="I185" s="156"/>
      <c r="J185" s="156"/>
      <c r="K185" s="156"/>
      <c r="L185" s="156"/>
      <c r="M185" s="156"/>
      <c r="N185" s="155"/>
      <c r="O185" s="155"/>
      <c r="P185" s="155"/>
      <c r="Q185" s="155"/>
      <c r="R185" s="156"/>
      <c r="S185" s="156"/>
      <c r="T185" s="156"/>
      <c r="U185" s="156"/>
      <c r="V185" s="156"/>
      <c r="W185" s="156"/>
      <c r="X185" s="156"/>
      <c r="Y185" s="156"/>
      <c r="Z185" s="146"/>
      <c r="AA185" s="146"/>
      <c r="AB185" s="146"/>
      <c r="AC185" s="146"/>
      <c r="AD185" s="146"/>
      <c r="AE185" s="146"/>
      <c r="AF185" s="146"/>
      <c r="AG185" s="146" t="s">
        <v>221</v>
      </c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outlineLevel="2" x14ac:dyDescent="0.2">
      <c r="A186" s="153"/>
      <c r="B186" s="154"/>
      <c r="C186" s="180" t="s">
        <v>1137</v>
      </c>
      <c r="D186" s="157"/>
      <c r="E186" s="158">
        <v>5.3</v>
      </c>
      <c r="F186" s="156"/>
      <c r="G186" s="156"/>
      <c r="H186" s="156"/>
      <c r="I186" s="156"/>
      <c r="J186" s="156"/>
      <c r="K186" s="156"/>
      <c r="L186" s="156"/>
      <c r="M186" s="156"/>
      <c r="N186" s="155"/>
      <c r="O186" s="155"/>
      <c r="P186" s="155"/>
      <c r="Q186" s="155"/>
      <c r="R186" s="156"/>
      <c r="S186" s="156"/>
      <c r="T186" s="156"/>
      <c r="U186" s="156"/>
      <c r="V186" s="156"/>
      <c r="W186" s="156"/>
      <c r="X186" s="156"/>
      <c r="Y186" s="156"/>
      <c r="Z186" s="146"/>
      <c r="AA186" s="146"/>
      <c r="AB186" s="146"/>
      <c r="AC186" s="146"/>
      <c r="AD186" s="146"/>
      <c r="AE186" s="146"/>
      <c r="AF186" s="146"/>
      <c r="AG186" s="146" t="s">
        <v>215</v>
      </c>
      <c r="AH186" s="146">
        <v>5</v>
      </c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outlineLevel="1" x14ac:dyDescent="0.2">
      <c r="A187" s="170">
        <v>43</v>
      </c>
      <c r="B187" s="171" t="s">
        <v>1138</v>
      </c>
      <c r="C187" s="179" t="s">
        <v>1139</v>
      </c>
      <c r="D187" s="172" t="s">
        <v>208</v>
      </c>
      <c r="E187" s="173">
        <v>5</v>
      </c>
      <c r="F187" s="174"/>
      <c r="G187" s="175">
        <f>ROUND(E187*F187,2)</f>
        <v>0</v>
      </c>
      <c r="H187" s="174"/>
      <c r="I187" s="175">
        <f>ROUND(E187*H187,2)</f>
        <v>0</v>
      </c>
      <c r="J187" s="174"/>
      <c r="K187" s="175">
        <f>ROUND(E187*J187,2)</f>
        <v>0</v>
      </c>
      <c r="L187" s="175">
        <v>21</v>
      </c>
      <c r="M187" s="175">
        <f>G187*(1+L187/100)</f>
        <v>0</v>
      </c>
      <c r="N187" s="173">
        <v>9.4000000000000004E-3</v>
      </c>
      <c r="O187" s="173">
        <f>ROUND(E187*N187,2)</f>
        <v>0.05</v>
      </c>
      <c r="P187" s="173">
        <v>0</v>
      </c>
      <c r="Q187" s="173">
        <f>ROUND(E187*P187,2)</f>
        <v>0</v>
      </c>
      <c r="R187" s="175" t="s">
        <v>1122</v>
      </c>
      <c r="S187" s="175" t="s">
        <v>210</v>
      </c>
      <c r="T187" s="176" t="s">
        <v>211</v>
      </c>
      <c r="U187" s="156">
        <v>0.86399999999999999</v>
      </c>
      <c r="V187" s="156">
        <f>ROUND(E187*U187,2)</f>
        <v>4.32</v>
      </c>
      <c r="W187" s="156"/>
      <c r="X187" s="156" t="s">
        <v>212</v>
      </c>
      <c r="Y187" s="156" t="s">
        <v>213</v>
      </c>
      <c r="Z187" s="146"/>
      <c r="AA187" s="146"/>
      <c r="AB187" s="146"/>
      <c r="AC187" s="146"/>
      <c r="AD187" s="146"/>
      <c r="AE187" s="146"/>
      <c r="AF187" s="146"/>
      <c r="AG187" s="146" t="s">
        <v>214</v>
      </c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outlineLevel="2" x14ac:dyDescent="0.2">
      <c r="A188" s="153"/>
      <c r="B188" s="154"/>
      <c r="C188" s="249" t="s">
        <v>1140</v>
      </c>
      <c r="D188" s="250"/>
      <c r="E188" s="250"/>
      <c r="F188" s="250"/>
      <c r="G188" s="250"/>
      <c r="H188" s="156"/>
      <c r="I188" s="156"/>
      <c r="J188" s="156"/>
      <c r="K188" s="156"/>
      <c r="L188" s="156"/>
      <c r="M188" s="156"/>
      <c r="N188" s="155"/>
      <c r="O188" s="155"/>
      <c r="P188" s="155"/>
      <c r="Q188" s="155"/>
      <c r="R188" s="156"/>
      <c r="S188" s="156"/>
      <c r="T188" s="156"/>
      <c r="U188" s="156"/>
      <c r="V188" s="156"/>
      <c r="W188" s="156"/>
      <c r="X188" s="156"/>
      <c r="Y188" s="156"/>
      <c r="Z188" s="146"/>
      <c r="AA188" s="146"/>
      <c r="AB188" s="146"/>
      <c r="AC188" s="146"/>
      <c r="AD188" s="146"/>
      <c r="AE188" s="146"/>
      <c r="AF188" s="146"/>
      <c r="AG188" s="146" t="s">
        <v>278</v>
      </c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outlineLevel="2" x14ac:dyDescent="0.2">
      <c r="A189" s="153"/>
      <c r="B189" s="154"/>
      <c r="C189" s="251" t="s">
        <v>1141</v>
      </c>
      <c r="D189" s="252"/>
      <c r="E189" s="252"/>
      <c r="F189" s="252"/>
      <c r="G189" s="252"/>
      <c r="H189" s="156"/>
      <c r="I189" s="156"/>
      <c r="J189" s="156"/>
      <c r="K189" s="156"/>
      <c r="L189" s="156"/>
      <c r="M189" s="156"/>
      <c r="N189" s="155"/>
      <c r="O189" s="155"/>
      <c r="P189" s="155"/>
      <c r="Q189" s="155"/>
      <c r="R189" s="156"/>
      <c r="S189" s="156"/>
      <c r="T189" s="156"/>
      <c r="U189" s="156"/>
      <c r="V189" s="156"/>
      <c r="W189" s="156"/>
      <c r="X189" s="156"/>
      <c r="Y189" s="156"/>
      <c r="Z189" s="146"/>
      <c r="AA189" s="146"/>
      <c r="AB189" s="146"/>
      <c r="AC189" s="146"/>
      <c r="AD189" s="146"/>
      <c r="AE189" s="146"/>
      <c r="AF189" s="146"/>
      <c r="AG189" s="146" t="s">
        <v>221</v>
      </c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outlineLevel="3" x14ac:dyDescent="0.2">
      <c r="A190" s="153"/>
      <c r="B190" s="154"/>
      <c r="C190" s="251" t="s">
        <v>1023</v>
      </c>
      <c r="D190" s="252"/>
      <c r="E190" s="252"/>
      <c r="F190" s="252"/>
      <c r="G190" s="252"/>
      <c r="H190" s="156"/>
      <c r="I190" s="156"/>
      <c r="J190" s="156"/>
      <c r="K190" s="156"/>
      <c r="L190" s="156"/>
      <c r="M190" s="156"/>
      <c r="N190" s="155"/>
      <c r="O190" s="155"/>
      <c r="P190" s="155"/>
      <c r="Q190" s="155"/>
      <c r="R190" s="156"/>
      <c r="S190" s="156"/>
      <c r="T190" s="156"/>
      <c r="U190" s="156"/>
      <c r="V190" s="156"/>
      <c r="W190" s="156"/>
      <c r="X190" s="156"/>
      <c r="Y190" s="156"/>
      <c r="Z190" s="146"/>
      <c r="AA190" s="146"/>
      <c r="AB190" s="146"/>
      <c r="AC190" s="146"/>
      <c r="AD190" s="146"/>
      <c r="AE190" s="146"/>
      <c r="AF190" s="146"/>
      <c r="AG190" s="146" t="s">
        <v>221</v>
      </c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outlineLevel="2" x14ac:dyDescent="0.2">
      <c r="A191" s="153"/>
      <c r="B191" s="154"/>
      <c r="C191" s="180" t="s">
        <v>92</v>
      </c>
      <c r="D191" s="157"/>
      <c r="E191" s="158">
        <v>5</v>
      </c>
      <c r="F191" s="156"/>
      <c r="G191" s="156"/>
      <c r="H191" s="156"/>
      <c r="I191" s="156"/>
      <c r="J191" s="156"/>
      <c r="K191" s="156"/>
      <c r="L191" s="156"/>
      <c r="M191" s="156"/>
      <c r="N191" s="155"/>
      <c r="O191" s="155"/>
      <c r="P191" s="155"/>
      <c r="Q191" s="155"/>
      <c r="R191" s="156"/>
      <c r="S191" s="156"/>
      <c r="T191" s="156"/>
      <c r="U191" s="156"/>
      <c r="V191" s="156"/>
      <c r="W191" s="156"/>
      <c r="X191" s="156"/>
      <c r="Y191" s="156"/>
      <c r="Z191" s="146"/>
      <c r="AA191" s="146"/>
      <c r="AB191" s="146"/>
      <c r="AC191" s="146"/>
      <c r="AD191" s="146"/>
      <c r="AE191" s="146"/>
      <c r="AF191" s="146"/>
      <c r="AG191" s="146" t="s">
        <v>215</v>
      </c>
      <c r="AH191" s="146">
        <v>0</v>
      </c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outlineLevel="1" x14ac:dyDescent="0.2">
      <c r="A192" s="170">
        <v>44</v>
      </c>
      <c r="B192" s="171" t="s">
        <v>1142</v>
      </c>
      <c r="C192" s="179" t="s">
        <v>1143</v>
      </c>
      <c r="D192" s="172" t="s">
        <v>208</v>
      </c>
      <c r="E192" s="173">
        <v>5</v>
      </c>
      <c r="F192" s="174"/>
      <c r="G192" s="175">
        <f>ROUND(E192*F192,2)</f>
        <v>0</v>
      </c>
      <c r="H192" s="174"/>
      <c r="I192" s="175">
        <f>ROUND(E192*H192,2)</f>
        <v>0</v>
      </c>
      <c r="J192" s="174"/>
      <c r="K192" s="175">
        <f>ROUND(E192*J192,2)</f>
        <v>0</v>
      </c>
      <c r="L192" s="175">
        <v>21</v>
      </c>
      <c r="M192" s="175">
        <f>G192*(1+L192/100)</f>
        <v>0</v>
      </c>
      <c r="N192" s="173">
        <v>0</v>
      </c>
      <c r="O192" s="173">
        <f>ROUND(E192*N192,2)</f>
        <v>0</v>
      </c>
      <c r="P192" s="173">
        <v>0</v>
      </c>
      <c r="Q192" s="173">
        <f>ROUND(E192*P192,2)</f>
        <v>0</v>
      </c>
      <c r="R192" s="175" t="s">
        <v>1122</v>
      </c>
      <c r="S192" s="175" t="s">
        <v>210</v>
      </c>
      <c r="T192" s="176" t="s">
        <v>211</v>
      </c>
      <c r="U192" s="156">
        <v>0.371</v>
      </c>
      <c r="V192" s="156">
        <f>ROUND(E192*U192,2)</f>
        <v>1.86</v>
      </c>
      <c r="W192" s="156"/>
      <c r="X192" s="156" t="s">
        <v>212</v>
      </c>
      <c r="Y192" s="156" t="s">
        <v>213</v>
      </c>
      <c r="Z192" s="146"/>
      <c r="AA192" s="146"/>
      <c r="AB192" s="146"/>
      <c r="AC192" s="146"/>
      <c r="AD192" s="146"/>
      <c r="AE192" s="146"/>
      <c r="AF192" s="146"/>
      <c r="AG192" s="146" t="s">
        <v>214</v>
      </c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outlineLevel="2" x14ac:dyDescent="0.2">
      <c r="A193" s="153"/>
      <c r="B193" s="154"/>
      <c r="C193" s="249" t="s">
        <v>1140</v>
      </c>
      <c r="D193" s="250"/>
      <c r="E193" s="250"/>
      <c r="F193" s="250"/>
      <c r="G193" s="250"/>
      <c r="H193" s="156"/>
      <c r="I193" s="156"/>
      <c r="J193" s="156"/>
      <c r="K193" s="156"/>
      <c r="L193" s="156"/>
      <c r="M193" s="156"/>
      <c r="N193" s="155"/>
      <c r="O193" s="155"/>
      <c r="P193" s="155"/>
      <c r="Q193" s="155"/>
      <c r="R193" s="156"/>
      <c r="S193" s="156"/>
      <c r="T193" s="156"/>
      <c r="U193" s="156"/>
      <c r="V193" s="156"/>
      <c r="W193" s="156"/>
      <c r="X193" s="156"/>
      <c r="Y193" s="156"/>
      <c r="Z193" s="146"/>
      <c r="AA193" s="146"/>
      <c r="AB193" s="146"/>
      <c r="AC193" s="146"/>
      <c r="AD193" s="146"/>
      <c r="AE193" s="146"/>
      <c r="AF193" s="146"/>
      <c r="AG193" s="146" t="s">
        <v>278</v>
      </c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outlineLevel="2" x14ac:dyDescent="0.2">
      <c r="A194" s="153"/>
      <c r="B194" s="154"/>
      <c r="C194" s="251" t="s">
        <v>1141</v>
      </c>
      <c r="D194" s="252"/>
      <c r="E194" s="252"/>
      <c r="F194" s="252"/>
      <c r="G194" s="252"/>
      <c r="H194" s="156"/>
      <c r="I194" s="156"/>
      <c r="J194" s="156"/>
      <c r="K194" s="156"/>
      <c r="L194" s="156"/>
      <c r="M194" s="156"/>
      <c r="N194" s="155"/>
      <c r="O194" s="155"/>
      <c r="P194" s="155"/>
      <c r="Q194" s="155"/>
      <c r="R194" s="156"/>
      <c r="S194" s="156"/>
      <c r="T194" s="156"/>
      <c r="U194" s="156"/>
      <c r="V194" s="156"/>
      <c r="W194" s="156"/>
      <c r="X194" s="156"/>
      <c r="Y194" s="156"/>
      <c r="Z194" s="146"/>
      <c r="AA194" s="146"/>
      <c r="AB194" s="146"/>
      <c r="AC194" s="146"/>
      <c r="AD194" s="146"/>
      <c r="AE194" s="146"/>
      <c r="AF194" s="146"/>
      <c r="AG194" s="146" t="s">
        <v>221</v>
      </c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outlineLevel="3" x14ac:dyDescent="0.2">
      <c r="A195" s="153"/>
      <c r="B195" s="154"/>
      <c r="C195" s="251" t="s">
        <v>1023</v>
      </c>
      <c r="D195" s="252"/>
      <c r="E195" s="252"/>
      <c r="F195" s="252"/>
      <c r="G195" s="252"/>
      <c r="H195" s="156"/>
      <c r="I195" s="156"/>
      <c r="J195" s="156"/>
      <c r="K195" s="156"/>
      <c r="L195" s="156"/>
      <c r="M195" s="156"/>
      <c r="N195" s="155"/>
      <c r="O195" s="155"/>
      <c r="P195" s="155"/>
      <c r="Q195" s="155"/>
      <c r="R195" s="156"/>
      <c r="S195" s="156"/>
      <c r="T195" s="156"/>
      <c r="U195" s="156"/>
      <c r="V195" s="156"/>
      <c r="W195" s="156"/>
      <c r="X195" s="156"/>
      <c r="Y195" s="156"/>
      <c r="Z195" s="146"/>
      <c r="AA195" s="146"/>
      <c r="AB195" s="146"/>
      <c r="AC195" s="146"/>
      <c r="AD195" s="146"/>
      <c r="AE195" s="146"/>
      <c r="AF195" s="146"/>
      <c r="AG195" s="146" t="s">
        <v>221</v>
      </c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outlineLevel="2" x14ac:dyDescent="0.2">
      <c r="A196" s="153"/>
      <c r="B196" s="154"/>
      <c r="C196" s="180" t="s">
        <v>1144</v>
      </c>
      <c r="D196" s="157"/>
      <c r="E196" s="158">
        <v>5</v>
      </c>
      <c r="F196" s="156"/>
      <c r="G196" s="156"/>
      <c r="H196" s="156"/>
      <c r="I196" s="156"/>
      <c r="J196" s="156"/>
      <c r="K196" s="156"/>
      <c r="L196" s="156"/>
      <c r="M196" s="156"/>
      <c r="N196" s="155"/>
      <c r="O196" s="155"/>
      <c r="P196" s="155"/>
      <c r="Q196" s="155"/>
      <c r="R196" s="156"/>
      <c r="S196" s="156"/>
      <c r="T196" s="156"/>
      <c r="U196" s="156"/>
      <c r="V196" s="156"/>
      <c r="W196" s="156"/>
      <c r="X196" s="156"/>
      <c r="Y196" s="156"/>
      <c r="Z196" s="146"/>
      <c r="AA196" s="146"/>
      <c r="AB196" s="146"/>
      <c r="AC196" s="146"/>
      <c r="AD196" s="146"/>
      <c r="AE196" s="146"/>
      <c r="AF196" s="146"/>
      <c r="AG196" s="146" t="s">
        <v>215</v>
      </c>
      <c r="AH196" s="146">
        <v>5</v>
      </c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outlineLevel="1" x14ac:dyDescent="0.2">
      <c r="A197" s="170">
        <v>45</v>
      </c>
      <c r="B197" s="171" t="s">
        <v>1145</v>
      </c>
      <c r="C197" s="179" t="s">
        <v>1146</v>
      </c>
      <c r="D197" s="172" t="s">
        <v>467</v>
      </c>
      <c r="E197" s="173">
        <v>47.35</v>
      </c>
      <c r="F197" s="174"/>
      <c r="G197" s="175">
        <f>ROUND(E197*F197,2)</f>
        <v>0</v>
      </c>
      <c r="H197" s="174"/>
      <c r="I197" s="175">
        <f>ROUND(E197*H197,2)</f>
        <v>0</v>
      </c>
      <c r="J197" s="174"/>
      <c r="K197" s="175">
        <f>ROUND(E197*J197,2)</f>
        <v>0</v>
      </c>
      <c r="L197" s="175">
        <v>21</v>
      </c>
      <c r="M197" s="175">
        <f>G197*(1+L197/100)</f>
        <v>0</v>
      </c>
      <c r="N197" s="173">
        <v>0</v>
      </c>
      <c r="O197" s="173">
        <f>ROUND(E197*N197,2)</f>
        <v>0</v>
      </c>
      <c r="P197" s="173">
        <v>0</v>
      </c>
      <c r="Q197" s="173">
        <f>ROUND(E197*P197,2)</f>
        <v>0</v>
      </c>
      <c r="R197" s="175" t="s">
        <v>1012</v>
      </c>
      <c r="S197" s="175" t="s">
        <v>210</v>
      </c>
      <c r="T197" s="176" t="s">
        <v>211</v>
      </c>
      <c r="U197" s="156">
        <v>0</v>
      </c>
      <c r="V197" s="156">
        <f>ROUND(E197*U197,2)</f>
        <v>0</v>
      </c>
      <c r="W197" s="156"/>
      <c r="X197" s="156" t="s">
        <v>212</v>
      </c>
      <c r="Y197" s="156" t="s">
        <v>213</v>
      </c>
      <c r="Z197" s="146"/>
      <c r="AA197" s="146"/>
      <c r="AB197" s="146"/>
      <c r="AC197" s="146"/>
      <c r="AD197" s="146"/>
      <c r="AE197" s="146"/>
      <c r="AF197" s="146"/>
      <c r="AG197" s="146" t="s">
        <v>214</v>
      </c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outlineLevel="2" x14ac:dyDescent="0.2">
      <c r="A198" s="153"/>
      <c r="B198" s="154"/>
      <c r="C198" s="180" t="s">
        <v>1119</v>
      </c>
      <c r="D198" s="157"/>
      <c r="E198" s="158">
        <v>47.35</v>
      </c>
      <c r="F198" s="156"/>
      <c r="G198" s="156"/>
      <c r="H198" s="156"/>
      <c r="I198" s="156"/>
      <c r="J198" s="156"/>
      <c r="K198" s="156"/>
      <c r="L198" s="156"/>
      <c r="M198" s="156"/>
      <c r="N198" s="155"/>
      <c r="O198" s="155"/>
      <c r="P198" s="155"/>
      <c r="Q198" s="155"/>
      <c r="R198" s="156"/>
      <c r="S198" s="156"/>
      <c r="T198" s="156"/>
      <c r="U198" s="156"/>
      <c r="V198" s="156"/>
      <c r="W198" s="156"/>
      <c r="X198" s="156"/>
      <c r="Y198" s="156"/>
      <c r="Z198" s="146"/>
      <c r="AA198" s="146"/>
      <c r="AB198" s="146"/>
      <c r="AC198" s="146"/>
      <c r="AD198" s="146"/>
      <c r="AE198" s="146"/>
      <c r="AF198" s="146"/>
      <c r="AG198" s="146" t="s">
        <v>215</v>
      </c>
      <c r="AH198" s="146">
        <v>5</v>
      </c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outlineLevel="1" x14ac:dyDescent="0.2">
      <c r="A199" s="170">
        <v>46</v>
      </c>
      <c r="B199" s="171" t="s">
        <v>1147</v>
      </c>
      <c r="C199" s="179" t="s">
        <v>1148</v>
      </c>
      <c r="D199" s="172" t="s">
        <v>252</v>
      </c>
      <c r="E199" s="173">
        <v>82.4</v>
      </c>
      <c r="F199" s="174"/>
      <c r="G199" s="175">
        <f>ROUND(E199*F199,2)</f>
        <v>0</v>
      </c>
      <c r="H199" s="174"/>
      <c r="I199" s="175">
        <f>ROUND(E199*H199,2)</f>
        <v>0</v>
      </c>
      <c r="J199" s="174"/>
      <c r="K199" s="175">
        <f>ROUND(E199*J199,2)</f>
        <v>0</v>
      </c>
      <c r="L199" s="175">
        <v>21</v>
      </c>
      <c r="M199" s="175">
        <f>G199*(1+L199/100)</f>
        <v>0</v>
      </c>
      <c r="N199" s="173">
        <v>0</v>
      </c>
      <c r="O199" s="173">
        <f>ROUND(E199*N199,2)</f>
        <v>0</v>
      </c>
      <c r="P199" s="173">
        <v>0.22</v>
      </c>
      <c r="Q199" s="173">
        <f>ROUND(E199*P199,2)</f>
        <v>18.13</v>
      </c>
      <c r="R199" s="175"/>
      <c r="S199" s="175" t="s">
        <v>242</v>
      </c>
      <c r="T199" s="176" t="s">
        <v>243</v>
      </c>
      <c r="U199" s="156">
        <v>0.14299999999999999</v>
      </c>
      <c r="V199" s="156">
        <f>ROUND(E199*U199,2)</f>
        <v>11.78</v>
      </c>
      <c r="W199" s="156"/>
      <c r="X199" s="156" t="s">
        <v>212</v>
      </c>
      <c r="Y199" s="156" t="s">
        <v>213</v>
      </c>
      <c r="Z199" s="146"/>
      <c r="AA199" s="146"/>
      <c r="AB199" s="146"/>
      <c r="AC199" s="146"/>
      <c r="AD199" s="146"/>
      <c r="AE199" s="146"/>
      <c r="AF199" s="146"/>
      <c r="AG199" s="146" t="s">
        <v>214</v>
      </c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outlineLevel="2" x14ac:dyDescent="0.2">
      <c r="A200" s="153"/>
      <c r="B200" s="154"/>
      <c r="C200" s="247" t="s">
        <v>636</v>
      </c>
      <c r="D200" s="248"/>
      <c r="E200" s="248"/>
      <c r="F200" s="248"/>
      <c r="G200" s="248"/>
      <c r="H200" s="156"/>
      <c r="I200" s="156"/>
      <c r="J200" s="156"/>
      <c r="K200" s="156"/>
      <c r="L200" s="156"/>
      <c r="M200" s="156"/>
      <c r="N200" s="155"/>
      <c r="O200" s="155"/>
      <c r="P200" s="155"/>
      <c r="Q200" s="155"/>
      <c r="R200" s="156"/>
      <c r="S200" s="156"/>
      <c r="T200" s="156"/>
      <c r="U200" s="156"/>
      <c r="V200" s="156"/>
      <c r="W200" s="156"/>
      <c r="X200" s="156"/>
      <c r="Y200" s="156"/>
      <c r="Z200" s="146"/>
      <c r="AA200" s="146"/>
      <c r="AB200" s="146"/>
      <c r="AC200" s="146"/>
      <c r="AD200" s="146"/>
      <c r="AE200" s="146"/>
      <c r="AF200" s="146"/>
      <c r="AG200" s="146" t="s">
        <v>221</v>
      </c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outlineLevel="2" x14ac:dyDescent="0.2">
      <c r="A201" s="153"/>
      <c r="B201" s="154"/>
      <c r="C201" s="180" t="s">
        <v>1149</v>
      </c>
      <c r="D201" s="157"/>
      <c r="E201" s="158">
        <v>82.4</v>
      </c>
      <c r="F201" s="156"/>
      <c r="G201" s="156"/>
      <c r="H201" s="156"/>
      <c r="I201" s="156"/>
      <c r="J201" s="156"/>
      <c r="K201" s="156"/>
      <c r="L201" s="156"/>
      <c r="M201" s="156"/>
      <c r="N201" s="155"/>
      <c r="O201" s="155"/>
      <c r="P201" s="155"/>
      <c r="Q201" s="155"/>
      <c r="R201" s="156"/>
      <c r="S201" s="156"/>
      <c r="T201" s="156"/>
      <c r="U201" s="156"/>
      <c r="V201" s="156"/>
      <c r="W201" s="156"/>
      <c r="X201" s="156"/>
      <c r="Y201" s="156"/>
      <c r="Z201" s="146"/>
      <c r="AA201" s="146"/>
      <c r="AB201" s="146"/>
      <c r="AC201" s="146"/>
      <c r="AD201" s="146"/>
      <c r="AE201" s="146"/>
      <c r="AF201" s="146"/>
      <c r="AG201" s="146" t="s">
        <v>215</v>
      </c>
      <c r="AH201" s="146">
        <v>5</v>
      </c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outlineLevel="1" x14ac:dyDescent="0.2">
      <c r="A202" s="170">
        <v>47</v>
      </c>
      <c r="B202" s="171" t="s">
        <v>1150</v>
      </c>
      <c r="C202" s="179" t="s">
        <v>1151</v>
      </c>
      <c r="D202" s="172" t="s">
        <v>1152</v>
      </c>
      <c r="E202" s="173">
        <v>198.7</v>
      </c>
      <c r="F202" s="174"/>
      <c r="G202" s="175">
        <f>ROUND(E202*F202,2)</f>
        <v>0</v>
      </c>
      <c r="H202" s="174"/>
      <c r="I202" s="175">
        <f>ROUND(E202*H202,2)</f>
        <v>0</v>
      </c>
      <c r="J202" s="174"/>
      <c r="K202" s="175">
        <f>ROUND(E202*J202,2)</f>
        <v>0</v>
      </c>
      <c r="L202" s="175">
        <v>21</v>
      </c>
      <c r="M202" s="175">
        <f>G202*(1+L202/100)</f>
        <v>0</v>
      </c>
      <c r="N202" s="173">
        <v>0</v>
      </c>
      <c r="O202" s="173">
        <f>ROUND(E202*N202,2)</f>
        <v>0</v>
      </c>
      <c r="P202" s="173">
        <v>0.27</v>
      </c>
      <c r="Q202" s="173">
        <f>ROUND(E202*P202,2)</f>
        <v>53.65</v>
      </c>
      <c r="R202" s="175"/>
      <c r="S202" s="175" t="s">
        <v>242</v>
      </c>
      <c r="T202" s="176" t="s">
        <v>243</v>
      </c>
      <c r="U202" s="156">
        <v>0.123</v>
      </c>
      <c r="V202" s="156">
        <f>ROUND(E202*U202,2)</f>
        <v>24.44</v>
      </c>
      <c r="W202" s="156"/>
      <c r="X202" s="156" t="s">
        <v>212</v>
      </c>
      <c r="Y202" s="156" t="s">
        <v>213</v>
      </c>
      <c r="Z202" s="146"/>
      <c r="AA202" s="146"/>
      <c r="AB202" s="146"/>
      <c r="AC202" s="146"/>
      <c r="AD202" s="146"/>
      <c r="AE202" s="146"/>
      <c r="AF202" s="146"/>
      <c r="AG202" s="146" t="s">
        <v>214</v>
      </c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outlineLevel="2" x14ac:dyDescent="0.2">
      <c r="A203" s="153"/>
      <c r="B203" s="154"/>
      <c r="C203" s="247" t="s">
        <v>636</v>
      </c>
      <c r="D203" s="248"/>
      <c r="E203" s="248"/>
      <c r="F203" s="248"/>
      <c r="G203" s="248"/>
      <c r="H203" s="156"/>
      <c r="I203" s="156"/>
      <c r="J203" s="156"/>
      <c r="K203" s="156"/>
      <c r="L203" s="156"/>
      <c r="M203" s="156"/>
      <c r="N203" s="155"/>
      <c r="O203" s="155"/>
      <c r="P203" s="155"/>
      <c r="Q203" s="155"/>
      <c r="R203" s="156"/>
      <c r="S203" s="156"/>
      <c r="T203" s="156"/>
      <c r="U203" s="156"/>
      <c r="V203" s="156"/>
      <c r="W203" s="156"/>
      <c r="X203" s="156"/>
      <c r="Y203" s="156"/>
      <c r="Z203" s="146"/>
      <c r="AA203" s="146"/>
      <c r="AB203" s="146"/>
      <c r="AC203" s="146"/>
      <c r="AD203" s="146"/>
      <c r="AE203" s="146"/>
      <c r="AF203" s="146"/>
      <c r="AG203" s="146" t="s">
        <v>221</v>
      </c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outlineLevel="2" x14ac:dyDescent="0.2">
      <c r="A204" s="153"/>
      <c r="B204" s="154"/>
      <c r="C204" s="180" t="s">
        <v>1153</v>
      </c>
      <c r="D204" s="157"/>
      <c r="E204" s="158">
        <v>198.7</v>
      </c>
      <c r="F204" s="156"/>
      <c r="G204" s="156"/>
      <c r="H204" s="156"/>
      <c r="I204" s="156"/>
      <c r="J204" s="156"/>
      <c r="K204" s="156"/>
      <c r="L204" s="156"/>
      <c r="M204" s="156"/>
      <c r="N204" s="155"/>
      <c r="O204" s="155"/>
      <c r="P204" s="155"/>
      <c r="Q204" s="155"/>
      <c r="R204" s="156"/>
      <c r="S204" s="156"/>
      <c r="T204" s="156"/>
      <c r="U204" s="156"/>
      <c r="V204" s="156"/>
      <c r="W204" s="156"/>
      <c r="X204" s="156"/>
      <c r="Y204" s="156"/>
      <c r="Z204" s="146"/>
      <c r="AA204" s="146"/>
      <c r="AB204" s="146"/>
      <c r="AC204" s="146"/>
      <c r="AD204" s="146"/>
      <c r="AE204" s="146"/>
      <c r="AF204" s="146"/>
      <c r="AG204" s="146" t="s">
        <v>215</v>
      </c>
      <c r="AH204" s="146">
        <v>5</v>
      </c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outlineLevel="1" x14ac:dyDescent="0.2">
      <c r="A205" s="170">
        <v>48</v>
      </c>
      <c r="B205" s="171" t="s">
        <v>1154</v>
      </c>
      <c r="C205" s="179" t="s">
        <v>1155</v>
      </c>
      <c r="D205" s="172" t="s">
        <v>467</v>
      </c>
      <c r="E205" s="173">
        <v>94.21</v>
      </c>
      <c r="F205" s="174"/>
      <c r="G205" s="175">
        <f>ROUND(E205*F205,2)</f>
        <v>0</v>
      </c>
      <c r="H205" s="174"/>
      <c r="I205" s="175">
        <f>ROUND(E205*H205,2)</f>
        <v>0</v>
      </c>
      <c r="J205" s="174"/>
      <c r="K205" s="175">
        <f>ROUND(E205*J205,2)</f>
        <v>0</v>
      </c>
      <c r="L205" s="175">
        <v>21</v>
      </c>
      <c r="M205" s="175">
        <f>G205*(1+L205/100)</f>
        <v>0</v>
      </c>
      <c r="N205" s="173">
        <v>0</v>
      </c>
      <c r="O205" s="173">
        <f>ROUND(E205*N205,2)</f>
        <v>0</v>
      </c>
      <c r="P205" s="173">
        <v>0</v>
      </c>
      <c r="Q205" s="173">
        <f>ROUND(E205*P205,2)</f>
        <v>0</v>
      </c>
      <c r="R205" s="175"/>
      <c r="S205" s="175" t="s">
        <v>242</v>
      </c>
      <c r="T205" s="176" t="s">
        <v>1156</v>
      </c>
      <c r="U205" s="156">
        <v>0</v>
      </c>
      <c r="V205" s="156">
        <f>ROUND(E205*U205,2)</f>
        <v>0</v>
      </c>
      <c r="W205" s="156"/>
      <c r="X205" s="156" t="s">
        <v>212</v>
      </c>
      <c r="Y205" s="156" t="s">
        <v>213</v>
      </c>
      <c r="Z205" s="146"/>
      <c r="AA205" s="146"/>
      <c r="AB205" s="146"/>
      <c r="AC205" s="146"/>
      <c r="AD205" s="146"/>
      <c r="AE205" s="146"/>
      <c r="AF205" s="146"/>
      <c r="AG205" s="146" t="s">
        <v>214</v>
      </c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outlineLevel="2" x14ac:dyDescent="0.2">
      <c r="A206" s="153"/>
      <c r="B206" s="154"/>
      <c r="C206" s="247" t="s">
        <v>1132</v>
      </c>
      <c r="D206" s="248"/>
      <c r="E206" s="248"/>
      <c r="F206" s="248"/>
      <c r="G206" s="248"/>
      <c r="H206" s="156"/>
      <c r="I206" s="156"/>
      <c r="J206" s="156"/>
      <c r="K206" s="156"/>
      <c r="L206" s="156"/>
      <c r="M206" s="156"/>
      <c r="N206" s="155"/>
      <c r="O206" s="155"/>
      <c r="P206" s="155"/>
      <c r="Q206" s="155"/>
      <c r="R206" s="156"/>
      <c r="S206" s="156"/>
      <c r="T206" s="156"/>
      <c r="U206" s="156"/>
      <c r="V206" s="156"/>
      <c r="W206" s="156"/>
      <c r="X206" s="156"/>
      <c r="Y206" s="156"/>
      <c r="Z206" s="146"/>
      <c r="AA206" s="146"/>
      <c r="AB206" s="146"/>
      <c r="AC206" s="146"/>
      <c r="AD206" s="146"/>
      <c r="AE206" s="146"/>
      <c r="AF206" s="146"/>
      <c r="AG206" s="146" t="s">
        <v>221</v>
      </c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outlineLevel="2" x14ac:dyDescent="0.2">
      <c r="A207" s="153"/>
      <c r="B207" s="154"/>
      <c r="C207" s="180" t="s">
        <v>1042</v>
      </c>
      <c r="D207" s="157"/>
      <c r="E207" s="158">
        <v>14.26</v>
      </c>
      <c r="F207" s="156"/>
      <c r="G207" s="156"/>
      <c r="H207" s="156"/>
      <c r="I207" s="156"/>
      <c r="J207" s="156"/>
      <c r="K207" s="156"/>
      <c r="L207" s="156"/>
      <c r="M207" s="156"/>
      <c r="N207" s="155"/>
      <c r="O207" s="155"/>
      <c r="P207" s="155"/>
      <c r="Q207" s="155"/>
      <c r="R207" s="156"/>
      <c r="S207" s="156"/>
      <c r="T207" s="156"/>
      <c r="U207" s="156"/>
      <c r="V207" s="156"/>
      <c r="W207" s="156"/>
      <c r="X207" s="156"/>
      <c r="Y207" s="156"/>
      <c r="Z207" s="146"/>
      <c r="AA207" s="146"/>
      <c r="AB207" s="146"/>
      <c r="AC207" s="146"/>
      <c r="AD207" s="146"/>
      <c r="AE207" s="146"/>
      <c r="AF207" s="146"/>
      <c r="AG207" s="146" t="s">
        <v>215</v>
      </c>
      <c r="AH207" s="146">
        <v>5</v>
      </c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</row>
    <row r="208" spans="1:60" outlineLevel="3" x14ac:dyDescent="0.2">
      <c r="A208" s="153"/>
      <c r="B208" s="154"/>
      <c r="C208" s="180" t="s">
        <v>1043</v>
      </c>
      <c r="D208" s="157"/>
      <c r="E208" s="158">
        <v>68.8</v>
      </c>
      <c r="F208" s="156"/>
      <c r="G208" s="156"/>
      <c r="H208" s="156"/>
      <c r="I208" s="156"/>
      <c r="J208" s="156"/>
      <c r="K208" s="156"/>
      <c r="L208" s="156"/>
      <c r="M208" s="156"/>
      <c r="N208" s="155"/>
      <c r="O208" s="155"/>
      <c r="P208" s="155"/>
      <c r="Q208" s="155"/>
      <c r="R208" s="156"/>
      <c r="S208" s="156"/>
      <c r="T208" s="156"/>
      <c r="U208" s="156"/>
      <c r="V208" s="156"/>
      <c r="W208" s="156"/>
      <c r="X208" s="156"/>
      <c r="Y208" s="156"/>
      <c r="Z208" s="146"/>
      <c r="AA208" s="146"/>
      <c r="AB208" s="146"/>
      <c r="AC208" s="146"/>
      <c r="AD208" s="146"/>
      <c r="AE208" s="146"/>
      <c r="AF208" s="146"/>
      <c r="AG208" s="146" t="s">
        <v>215</v>
      </c>
      <c r="AH208" s="146">
        <v>5</v>
      </c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</row>
    <row r="209" spans="1:60" outlineLevel="3" x14ac:dyDescent="0.2">
      <c r="A209" s="153"/>
      <c r="B209" s="154"/>
      <c r="C209" s="180" t="s">
        <v>1044</v>
      </c>
      <c r="D209" s="157"/>
      <c r="E209" s="158">
        <v>45.8</v>
      </c>
      <c r="F209" s="156"/>
      <c r="G209" s="156"/>
      <c r="H209" s="156"/>
      <c r="I209" s="156"/>
      <c r="J209" s="156"/>
      <c r="K209" s="156"/>
      <c r="L209" s="156"/>
      <c r="M209" s="156"/>
      <c r="N209" s="155"/>
      <c r="O209" s="155"/>
      <c r="P209" s="155"/>
      <c r="Q209" s="155"/>
      <c r="R209" s="156"/>
      <c r="S209" s="156"/>
      <c r="T209" s="156"/>
      <c r="U209" s="156"/>
      <c r="V209" s="156"/>
      <c r="W209" s="156"/>
      <c r="X209" s="156"/>
      <c r="Y209" s="156"/>
      <c r="Z209" s="146"/>
      <c r="AA209" s="146"/>
      <c r="AB209" s="146"/>
      <c r="AC209" s="146"/>
      <c r="AD209" s="146"/>
      <c r="AE209" s="146"/>
      <c r="AF209" s="146"/>
      <c r="AG209" s="146" t="s">
        <v>215</v>
      </c>
      <c r="AH209" s="146">
        <v>5</v>
      </c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outlineLevel="3" x14ac:dyDescent="0.2">
      <c r="A210" s="153"/>
      <c r="B210" s="154"/>
      <c r="C210" s="180" t="s">
        <v>1045</v>
      </c>
      <c r="D210" s="157"/>
      <c r="E210" s="158">
        <v>7.7</v>
      </c>
      <c r="F210" s="156"/>
      <c r="G210" s="156"/>
      <c r="H210" s="156"/>
      <c r="I210" s="156"/>
      <c r="J210" s="156"/>
      <c r="K210" s="156"/>
      <c r="L210" s="156"/>
      <c r="M210" s="156"/>
      <c r="N210" s="155"/>
      <c r="O210" s="155"/>
      <c r="P210" s="155"/>
      <c r="Q210" s="155"/>
      <c r="R210" s="156"/>
      <c r="S210" s="156"/>
      <c r="T210" s="156"/>
      <c r="U210" s="156"/>
      <c r="V210" s="156"/>
      <c r="W210" s="156"/>
      <c r="X210" s="156"/>
      <c r="Y210" s="156"/>
      <c r="Z210" s="146"/>
      <c r="AA210" s="146"/>
      <c r="AB210" s="146"/>
      <c r="AC210" s="146"/>
      <c r="AD210" s="146"/>
      <c r="AE210" s="146"/>
      <c r="AF210" s="146"/>
      <c r="AG210" s="146" t="s">
        <v>215</v>
      </c>
      <c r="AH210" s="146">
        <v>5</v>
      </c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</row>
    <row r="211" spans="1:60" outlineLevel="3" x14ac:dyDescent="0.2">
      <c r="A211" s="153"/>
      <c r="B211" s="154"/>
      <c r="C211" s="180" t="s">
        <v>1046</v>
      </c>
      <c r="D211" s="157"/>
      <c r="E211" s="158">
        <v>5</v>
      </c>
      <c r="F211" s="156"/>
      <c r="G211" s="156"/>
      <c r="H211" s="156"/>
      <c r="I211" s="156"/>
      <c r="J211" s="156"/>
      <c r="K211" s="156"/>
      <c r="L211" s="156"/>
      <c r="M211" s="156"/>
      <c r="N211" s="155"/>
      <c r="O211" s="155"/>
      <c r="P211" s="155"/>
      <c r="Q211" s="155"/>
      <c r="R211" s="156"/>
      <c r="S211" s="156"/>
      <c r="T211" s="156"/>
      <c r="U211" s="156"/>
      <c r="V211" s="156"/>
      <c r="W211" s="156"/>
      <c r="X211" s="156"/>
      <c r="Y211" s="156"/>
      <c r="Z211" s="146"/>
      <c r="AA211" s="146"/>
      <c r="AB211" s="146"/>
      <c r="AC211" s="146"/>
      <c r="AD211" s="146"/>
      <c r="AE211" s="146"/>
      <c r="AF211" s="146"/>
      <c r="AG211" s="146" t="s">
        <v>215</v>
      </c>
      <c r="AH211" s="146">
        <v>5</v>
      </c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outlineLevel="3" x14ac:dyDescent="0.2">
      <c r="A212" s="153"/>
      <c r="B212" s="154"/>
      <c r="C212" s="180" t="s">
        <v>1157</v>
      </c>
      <c r="D212" s="157"/>
      <c r="E212" s="158">
        <v>-47.35</v>
      </c>
      <c r="F212" s="156"/>
      <c r="G212" s="156"/>
      <c r="H212" s="156"/>
      <c r="I212" s="156"/>
      <c r="J212" s="156"/>
      <c r="K212" s="156"/>
      <c r="L212" s="156"/>
      <c r="M212" s="156"/>
      <c r="N212" s="155"/>
      <c r="O212" s="155"/>
      <c r="P212" s="155"/>
      <c r="Q212" s="155"/>
      <c r="R212" s="156"/>
      <c r="S212" s="156"/>
      <c r="T212" s="156"/>
      <c r="U212" s="156"/>
      <c r="V212" s="156"/>
      <c r="W212" s="156"/>
      <c r="X212" s="156"/>
      <c r="Y212" s="156"/>
      <c r="Z212" s="146"/>
      <c r="AA212" s="146"/>
      <c r="AB212" s="146"/>
      <c r="AC212" s="146"/>
      <c r="AD212" s="146"/>
      <c r="AE212" s="146"/>
      <c r="AF212" s="146"/>
      <c r="AG212" s="146" t="s">
        <v>215</v>
      </c>
      <c r="AH212" s="146">
        <v>5</v>
      </c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</row>
    <row r="213" spans="1:60" outlineLevel="1" x14ac:dyDescent="0.2">
      <c r="A213" s="170">
        <v>49</v>
      </c>
      <c r="B213" s="171" t="s">
        <v>1158</v>
      </c>
      <c r="C213" s="179" t="s">
        <v>1159</v>
      </c>
      <c r="D213" s="172" t="s">
        <v>1160</v>
      </c>
      <c r="E213" s="173">
        <v>25</v>
      </c>
      <c r="F213" s="174"/>
      <c r="G213" s="175">
        <f>ROUND(E213*F213,2)</f>
        <v>0</v>
      </c>
      <c r="H213" s="174"/>
      <c r="I213" s="175">
        <f>ROUND(E213*H213,2)</f>
        <v>0</v>
      </c>
      <c r="J213" s="174"/>
      <c r="K213" s="175">
        <f>ROUND(E213*J213,2)</f>
        <v>0</v>
      </c>
      <c r="L213" s="175">
        <v>21</v>
      </c>
      <c r="M213" s="175">
        <f>G213*(1+L213/100)</f>
        <v>0</v>
      </c>
      <c r="N213" s="173">
        <v>1E-3</v>
      </c>
      <c r="O213" s="173">
        <f>ROUND(E213*N213,2)</f>
        <v>0.03</v>
      </c>
      <c r="P213" s="173">
        <v>0</v>
      </c>
      <c r="Q213" s="173">
        <f>ROUND(E213*P213,2)</f>
        <v>0</v>
      </c>
      <c r="R213" s="175" t="s">
        <v>516</v>
      </c>
      <c r="S213" s="175" t="s">
        <v>210</v>
      </c>
      <c r="T213" s="176" t="s">
        <v>211</v>
      </c>
      <c r="U213" s="156">
        <v>0</v>
      </c>
      <c r="V213" s="156">
        <f>ROUND(E213*U213,2)</f>
        <v>0</v>
      </c>
      <c r="W213" s="156"/>
      <c r="X213" s="156" t="s">
        <v>493</v>
      </c>
      <c r="Y213" s="156" t="s">
        <v>213</v>
      </c>
      <c r="Z213" s="146"/>
      <c r="AA213" s="146"/>
      <c r="AB213" s="146"/>
      <c r="AC213" s="146"/>
      <c r="AD213" s="146"/>
      <c r="AE213" s="146"/>
      <c r="AF213" s="146"/>
      <c r="AG213" s="146" t="s">
        <v>494</v>
      </c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outlineLevel="2" x14ac:dyDescent="0.2">
      <c r="A214" s="153"/>
      <c r="B214" s="154"/>
      <c r="C214" s="180" t="s">
        <v>1161</v>
      </c>
      <c r="D214" s="157"/>
      <c r="E214" s="158">
        <v>25</v>
      </c>
      <c r="F214" s="156"/>
      <c r="G214" s="156"/>
      <c r="H214" s="156"/>
      <c r="I214" s="156"/>
      <c r="J214" s="156"/>
      <c r="K214" s="156"/>
      <c r="L214" s="156"/>
      <c r="M214" s="156"/>
      <c r="N214" s="155"/>
      <c r="O214" s="155"/>
      <c r="P214" s="155"/>
      <c r="Q214" s="155"/>
      <c r="R214" s="156"/>
      <c r="S214" s="156"/>
      <c r="T214" s="156"/>
      <c r="U214" s="156"/>
      <c r="V214" s="156"/>
      <c r="W214" s="156"/>
      <c r="X214" s="156"/>
      <c r="Y214" s="156"/>
      <c r="Z214" s="146"/>
      <c r="AA214" s="146"/>
      <c r="AB214" s="146"/>
      <c r="AC214" s="146"/>
      <c r="AD214" s="146"/>
      <c r="AE214" s="146"/>
      <c r="AF214" s="146"/>
      <c r="AG214" s="146" t="s">
        <v>215</v>
      </c>
      <c r="AH214" s="146">
        <v>0</v>
      </c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outlineLevel="1" x14ac:dyDescent="0.2">
      <c r="A215" s="170">
        <v>50</v>
      </c>
      <c r="B215" s="171" t="s">
        <v>1162</v>
      </c>
      <c r="C215" s="179" t="s">
        <v>1163</v>
      </c>
      <c r="D215" s="172" t="s">
        <v>218</v>
      </c>
      <c r="E215" s="173">
        <v>94.7</v>
      </c>
      <c r="F215" s="174"/>
      <c r="G215" s="175">
        <f>ROUND(E215*F215,2)</f>
        <v>0</v>
      </c>
      <c r="H215" s="174"/>
      <c r="I215" s="175">
        <f>ROUND(E215*H215,2)</f>
        <v>0</v>
      </c>
      <c r="J215" s="174"/>
      <c r="K215" s="175">
        <f>ROUND(E215*J215,2)</f>
        <v>0</v>
      </c>
      <c r="L215" s="175">
        <v>21</v>
      </c>
      <c r="M215" s="175">
        <f>G215*(1+L215/100)</f>
        <v>0</v>
      </c>
      <c r="N215" s="173">
        <v>1</v>
      </c>
      <c r="O215" s="173">
        <f>ROUND(E215*N215,2)</f>
        <v>94.7</v>
      </c>
      <c r="P215" s="173">
        <v>0</v>
      </c>
      <c r="Q215" s="173">
        <f>ROUND(E215*P215,2)</f>
        <v>0</v>
      </c>
      <c r="R215" s="175"/>
      <c r="S215" s="175" t="s">
        <v>242</v>
      </c>
      <c r="T215" s="176" t="s">
        <v>243</v>
      </c>
      <c r="U215" s="156">
        <v>0</v>
      </c>
      <c r="V215" s="156">
        <f>ROUND(E215*U215,2)</f>
        <v>0</v>
      </c>
      <c r="W215" s="156"/>
      <c r="X215" s="156" t="s">
        <v>493</v>
      </c>
      <c r="Y215" s="156" t="s">
        <v>213</v>
      </c>
      <c r="Z215" s="146"/>
      <c r="AA215" s="146"/>
      <c r="AB215" s="146"/>
      <c r="AC215" s="146"/>
      <c r="AD215" s="146"/>
      <c r="AE215" s="146"/>
      <c r="AF215" s="146"/>
      <c r="AG215" s="146" t="s">
        <v>494</v>
      </c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outlineLevel="2" x14ac:dyDescent="0.2">
      <c r="A216" s="153"/>
      <c r="B216" s="154"/>
      <c r="C216" s="247" t="s">
        <v>1023</v>
      </c>
      <c r="D216" s="248"/>
      <c r="E216" s="248"/>
      <c r="F216" s="248"/>
      <c r="G216" s="248"/>
      <c r="H216" s="156"/>
      <c r="I216" s="156"/>
      <c r="J216" s="156"/>
      <c r="K216" s="156"/>
      <c r="L216" s="156"/>
      <c r="M216" s="156"/>
      <c r="N216" s="155"/>
      <c r="O216" s="155"/>
      <c r="P216" s="155"/>
      <c r="Q216" s="155"/>
      <c r="R216" s="156"/>
      <c r="S216" s="156"/>
      <c r="T216" s="156"/>
      <c r="U216" s="156"/>
      <c r="V216" s="156"/>
      <c r="W216" s="156"/>
      <c r="X216" s="156"/>
      <c r="Y216" s="156"/>
      <c r="Z216" s="146"/>
      <c r="AA216" s="146"/>
      <c r="AB216" s="146"/>
      <c r="AC216" s="146"/>
      <c r="AD216" s="146"/>
      <c r="AE216" s="146"/>
      <c r="AF216" s="146"/>
      <c r="AG216" s="146" t="s">
        <v>221</v>
      </c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outlineLevel="2" x14ac:dyDescent="0.2">
      <c r="A217" s="153"/>
      <c r="B217" s="154"/>
      <c r="C217" s="180" t="s">
        <v>1164</v>
      </c>
      <c r="D217" s="157"/>
      <c r="E217" s="158">
        <v>94.7</v>
      </c>
      <c r="F217" s="156"/>
      <c r="G217" s="156"/>
      <c r="H217" s="156"/>
      <c r="I217" s="156"/>
      <c r="J217" s="156"/>
      <c r="K217" s="156"/>
      <c r="L217" s="156"/>
      <c r="M217" s="156"/>
      <c r="N217" s="155"/>
      <c r="O217" s="155"/>
      <c r="P217" s="155"/>
      <c r="Q217" s="155"/>
      <c r="R217" s="156"/>
      <c r="S217" s="156"/>
      <c r="T217" s="156"/>
      <c r="U217" s="156"/>
      <c r="V217" s="156"/>
      <c r="W217" s="156"/>
      <c r="X217" s="156"/>
      <c r="Y217" s="156"/>
      <c r="Z217" s="146"/>
      <c r="AA217" s="146"/>
      <c r="AB217" s="146"/>
      <c r="AC217" s="146"/>
      <c r="AD217" s="146"/>
      <c r="AE217" s="146"/>
      <c r="AF217" s="146"/>
      <c r="AG217" s="146" t="s">
        <v>215</v>
      </c>
      <c r="AH217" s="146">
        <v>5</v>
      </c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</row>
    <row r="218" spans="1:60" x14ac:dyDescent="0.2">
      <c r="A218" s="163" t="s">
        <v>204</v>
      </c>
      <c r="B218" s="164" t="s">
        <v>86</v>
      </c>
      <c r="C218" s="178" t="s">
        <v>87</v>
      </c>
      <c r="D218" s="165"/>
      <c r="E218" s="166"/>
      <c r="F218" s="167"/>
      <c r="G218" s="167">
        <f>SUMIF(AG219:AG277,"&lt;&gt;NOR",G219:G277)</f>
        <v>0</v>
      </c>
      <c r="H218" s="167"/>
      <c r="I218" s="167">
        <f>SUM(I219:I277)</f>
        <v>0</v>
      </c>
      <c r="J218" s="167"/>
      <c r="K218" s="167">
        <f>SUM(K219:K277)</f>
        <v>0</v>
      </c>
      <c r="L218" s="167"/>
      <c r="M218" s="167">
        <f>SUM(M219:M277)</f>
        <v>0</v>
      </c>
      <c r="N218" s="166"/>
      <c r="O218" s="166">
        <f>SUM(O219:O277)</f>
        <v>0</v>
      </c>
      <c r="P218" s="166"/>
      <c r="Q218" s="166">
        <f>SUM(Q219:Q277)</f>
        <v>0</v>
      </c>
      <c r="R218" s="167"/>
      <c r="S218" s="167"/>
      <c r="T218" s="168"/>
      <c r="U218" s="162"/>
      <c r="V218" s="162">
        <f>SUM(V219:V277)</f>
        <v>0</v>
      </c>
      <c r="W218" s="162"/>
      <c r="X218" s="162"/>
      <c r="Y218" s="162"/>
      <c r="AG218" t="s">
        <v>205</v>
      </c>
    </row>
    <row r="219" spans="1:60" outlineLevel="1" x14ac:dyDescent="0.2">
      <c r="A219" s="170">
        <v>51</v>
      </c>
      <c r="B219" s="171" t="s">
        <v>1165</v>
      </c>
      <c r="C219" s="179" t="s">
        <v>1166</v>
      </c>
      <c r="D219" s="172" t="s">
        <v>238</v>
      </c>
      <c r="E219" s="173">
        <v>4</v>
      </c>
      <c r="F219" s="174"/>
      <c r="G219" s="175">
        <f>ROUND(E219*F219,2)</f>
        <v>0</v>
      </c>
      <c r="H219" s="174"/>
      <c r="I219" s="175">
        <f>ROUND(E219*H219,2)</f>
        <v>0</v>
      </c>
      <c r="J219" s="174"/>
      <c r="K219" s="175">
        <f>ROUND(E219*J219,2)</f>
        <v>0</v>
      </c>
      <c r="L219" s="175">
        <v>21</v>
      </c>
      <c r="M219" s="175">
        <f>G219*(1+L219/100)</f>
        <v>0</v>
      </c>
      <c r="N219" s="173">
        <v>0</v>
      </c>
      <c r="O219" s="173">
        <f>ROUND(E219*N219,2)</f>
        <v>0</v>
      </c>
      <c r="P219" s="173">
        <v>0</v>
      </c>
      <c r="Q219" s="173">
        <f>ROUND(E219*P219,2)</f>
        <v>0</v>
      </c>
      <c r="R219" s="175"/>
      <c r="S219" s="175" t="s">
        <v>242</v>
      </c>
      <c r="T219" s="176" t="s">
        <v>243</v>
      </c>
      <c r="U219" s="156">
        <v>0</v>
      </c>
      <c r="V219" s="156">
        <f>ROUND(E219*U219,2)</f>
        <v>0</v>
      </c>
      <c r="W219" s="156"/>
      <c r="X219" s="156" t="s">
        <v>212</v>
      </c>
      <c r="Y219" s="156" t="s">
        <v>213</v>
      </c>
      <c r="Z219" s="146"/>
      <c r="AA219" s="146"/>
      <c r="AB219" s="146"/>
      <c r="AC219" s="146"/>
      <c r="AD219" s="146"/>
      <c r="AE219" s="146"/>
      <c r="AF219" s="146"/>
      <c r="AG219" s="146" t="s">
        <v>214</v>
      </c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outlineLevel="2" x14ac:dyDescent="0.2">
      <c r="A220" s="153"/>
      <c r="B220" s="154"/>
      <c r="C220" s="247" t="s">
        <v>1167</v>
      </c>
      <c r="D220" s="248"/>
      <c r="E220" s="248"/>
      <c r="F220" s="248"/>
      <c r="G220" s="248"/>
      <c r="H220" s="156"/>
      <c r="I220" s="156"/>
      <c r="J220" s="156"/>
      <c r="K220" s="156"/>
      <c r="L220" s="156"/>
      <c r="M220" s="156"/>
      <c r="N220" s="155"/>
      <c r="O220" s="155"/>
      <c r="P220" s="155"/>
      <c r="Q220" s="155"/>
      <c r="R220" s="156"/>
      <c r="S220" s="156"/>
      <c r="T220" s="156"/>
      <c r="U220" s="156"/>
      <c r="V220" s="156"/>
      <c r="W220" s="156"/>
      <c r="X220" s="156"/>
      <c r="Y220" s="156"/>
      <c r="Z220" s="146"/>
      <c r="AA220" s="146"/>
      <c r="AB220" s="146"/>
      <c r="AC220" s="146"/>
      <c r="AD220" s="146"/>
      <c r="AE220" s="146"/>
      <c r="AF220" s="146"/>
      <c r="AG220" s="146" t="s">
        <v>221</v>
      </c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</row>
    <row r="221" spans="1:60" outlineLevel="2" x14ac:dyDescent="0.2">
      <c r="A221" s="153"/>
      <c r="B221" s="154"/>
      <c r="C221" s="180" t="s">
        <v>395</v>
      </c>
      <c r="D221" s="157"/>
      <c r="E221" s="158">
        <v>4</v>
      </c>
      <c r="F221" s="156"/>
      <c r="G221" s="156"/>
      <c r="H221" s="156"/>
      <c r="I221" s="156"/>
      <c r="J221" s="156"/>
      <c r="K221" s="156"/>
      <c r="L221" s="156"/>
      <c r="M221" s="156"/>
      <c r="N221" s="155"/>
      <c r="O221" s="155"/>
      <c r="P221" s="155"/>
      <c r="Q221" s="155"/>
      <c r="R221" s="156"/>
      <c r="S221" s="156"/>
      <c r="T221" s="156"/>
      <c r="U221" s="156"/>
      <c r="V221" s="156"/>
      <c r="W221" s="156"/>
      <c r="X221" s="156"/>
      <c r="Y221" s="156"/>
      <c r="Z221" s="146"/>
      <c r="AA221" s="146"/>
      <c r="AB221" s="146"/>
      <c r="AC221" s="146"/>
      <c r="AD221" s="146"/>
      <c r="AE221" s="146"/>
      <c r="AF221" s="146"/>
      <c r="AG221" s="146" t="s">
        <v>215</v>
      </c>
      <c r="AH221" s="146">
        <v>0</v>
      </c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outlineLevel="1" x14ac:dyDescent="0.2">
      <c r="A222" s="170">
        <v>52</v>
      </c>
      <c r="B222" s="171" t="s">
        <v>1168</v>
      </c>
      <c r="C222" s="179" t="s">
        <v>1169</v>
      </c>
      <c r="D222" s="172" t="s">
        <v>260</v>
      </c>
      <c r="E222" s="173">
        <v>1</v>
      </c>
      <c r="F222" s="174"/>
      <c r="G222" s="175">
        <f>ROUND(E222*F222,2)</f>
        <v>0</v>
      </c>
      <c r="H222" s="174"/>
      <c r="I222" s="175">
        <f>ROUND(E222*H222,2)</f>
        <v>0</v>
      </c>
      <c r="J222" s="174"/>
      <c r="K222" s="175">
        <f>ROUND(E222*J222,2)</f>
        <v>0</v>
      </c>
      <c r="L222" s="175">
        <v>21</v>
      </c>
      <c r="M222" s="175">
        <f>G222*(1+L222/100)</f>
        <v>0</v>
      </c>
      <c r="N222" s="173">
        <v>0</v>
      </c>
      <c r="O222" s="173">
        <f>ROUND(E222*N222,2)</f>
        <v>0</v>
      </c>
      <c r="P222" s="173">
        <v>0</v>
      </c>
      <c r="Q222" s="173">
        <f>ROUND(E222*P222,2)</f>
        <v>0</v>
      </c>
      <c r="R222" s="175"/>
      <c r="S222" s="175" t="s">
        <v>242</v>
      </c>
      <c r="T222" s="176" t="s">
        <v>243</v>
      </c>
      <c r="U222" s="156">
        <v>0</v>
      </c>
      <c r="V222" s="156">
        <f>ROUND(E222*U222,2)</f>
        <v>0</v>
      </c>
      <c r="W222" s="156"/>
      <c r="X222" s="156" t="s">
        <v>212</v>
      </c>
      <c r="Y222" s="156" t="s">
        <v>213</v>
      </c>
      <c r="Z222" s="146"/>
      <c r="AA222" s="146"/>
      <c r="AB222" s="146"/>
      <c r="AC222" s="146"/>
      <c r="AD222" s="146"/>
      <c r="AE222" s="146"/>
      <c r="AF222" s="146"/>
      <c r="AG222" s="146" t="s">
        <v>214</v>
      </c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</row>
    <row r="223" spans="1:60" outlineLevel="2" x14ac:dyDescent="0.2">
      <c r="A223" s="153"/>
      <c r="B223" s="154"/>
      <c r="C223" s="247" t="s">
        <v>1170</v>
      </c>
      <c r="D223" s="248"/>
      <c r="E223" s="248"/>
      <c r="F223" s="248"/>
      <c r="G223" s="248"/>
      <c r="H223" s="156"/>
      <c r="I223" s="156"/>
      <c r="J223" s="156"/>
      <c r="K223" s="156"/>
      <c r="L223" s="156"/>
      <c r="M223" s="156"/>
      <c r="N223" s="155"/>
      <c r="O223" s="155"/>
      <c r="P223" s="155"/>
      <c r="Q223" s="155"/>
      <c r="R223" s="156"/>
      <c r="S223" s="156"/>
      <c r="T223" s="156"/>
      <c r="U223" s="156"/>
      <c r="V223" s="156"/>
      <c r="W223" s="156"/>
      <c r="X223" s="156"/>
      <c r="Y223" s="156"/>
      <c r="Z223" s="146"/>
      <c r="AA223" s="146"/>
      <c r="AB223" s="146"/>
      <c r="AC223" s="146"/>
      <c r="AD223" s="146"/>
      <c r="AE223" s="146"/>
      <c r="AF223" s="146"/>
      <c r="AG223" s="146" t="s">
        <v>221</v>
      </c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</row>
    <row r="224" spans="1:60" outlineLevel="2" x14ac:dyDescent="0.2">
      <c r="A224" s="153"/>
      <c r="B224" s="154"/>
      <c r="C224" s="180" t="s">
        <v>84</v>
      </c>
      <c r="D224" s="157"/>
      <c r="E224" s="158">
        <v>1</v>
      </c>
      <c r="F224" s="156"/>
      <c r="G224" s="156"/>
      <c r="H224" s="156"/>
      <c r="I224" s="156"/>
      <c r="J224" s="156"/>
      <c r="K224" s="156"/>
      <c r="L224" s="156"/>
      <c r="M224" s="156"/>
      <c r="N224" s="155"/>
      <c r="O224" s="155"/>
      <c r="P224" s="155"/>
      <c r="Q224" s="155"/>
      <c r="R224" s="156"/>
      <c r="S224" s="156"/>
      <c r="T224" s="156"/>
      <c r="U224" s="156"/>
      <c r="V224" s="156"/>
      <c r="W224" s="156"/>
      <c r="X224" s="156"/>
      <c r="Y224" s="156"/>
      <c r="Z224" s="146"/>
      <c r="AA224" s="146"/>
      <c r="AB224" s="146"/>
      <c r="AC224" s="146"/>
      <c r="AD224" s="146"/>
      <c r="AE224" s="146"/>
      <c r="AF224" s="146"/>
      <c r="AG224" s="146" t="s">
        <v>215</v>
      </c>
      <c r="AH224" s="146">
        <v>0</v>
      </c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</row>
    <row r="225" spans="1:60" outlineLevel="1" x14ac:dyDescent="0.2">
      <c r="A225" s="170">
        <v>53</v>
      </c>
      <c r="B225" s="171" t="s">
        <v>1171</v>
      </c>
      <c r="C225" s="179" t="s">
        <v>1172</v>
      </c>
      <c r="D225" s="172" t="s">
        <v>260</v>
      </c>
      <c r="E225" s="173">
        <v>1</v>
      </c>
      <c r="F225" s="174"/>
      <c r="G225" s="175">
        <f>ROUND(E225*F225,2)</f>
        <v>0</v>
      </c>
      <c r="H225" s="174"/>
      <c r="I225" s="175">
        <f>ROUND(E225*H225,2)</f>
        <v>0</v>
      </c>
      <c r="J225" s="174"/>
      <c r="K225" s="175">
        <f>ROUND(E225*J225,2)</f>
        <v>0</v>
      </c>
      <c r="L225" s="175">
        <v>21</v>
      </c>
      <c r="M225" s="175">
        <f>G225*(1+L225/100)</f>
        <v>0</v>
      </c>
      <c r="N225" s="173">
        <v>0</v>
      </c>
      <c r="O225" s="173">
        <f>ROUND(E225*N225,2)</f>
        <v>0</v>
      </c>
      <c r="P225" s="173">
        <v>0</v>
      </c>
      <c r="Q225" s="173">
        <f>ROUND(E225*P225,2)</f>
        <v>0</v>
      </c>
      <c r="R225" s="175"/>
      <c r="S225" s="175" t="s">
        <v>242</v>
      </c>
      <c r="T225" s="176" t="s">
        <v>243</v>
      </c>
      <c r="U225" s="156">
        <v>0</v>
      </c>
      <c r="V225" s="156">
        <f>ROUND(E225*U225,2)</f>
        <v>0</v>
      </c>
      <c r="W225" s="156"/>
      <c r="X225" s="156" t="s">
        <v>212</v>
      </c>
      <c r="Y225" s="156" t="s">
        <v>213</v>
      </c>
      <c r="Z225" s="146"/>
      <c r="AA225" s="146"/>
      <c r="AB225" s="146"/>
      <c r="AC225" s="146"/>
      <c r="AD225" s="146"/>
      <c r="AE225" s="146"/>
      <c r="AF225" s="146"/>
      <c r="AG225" s="146" t="s">
        <v>214</v>
      </c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</row>
    <row r="226" spans="1:60" outlineLevel="2" x14ac:dyDescent="0.2">
      <c r="A226" s="153"/>
      <c r="B226" s="154"/>
      <c r="C226" s="247" t="s">
        <v>1173</v>
      </c>
      <c r="D226" s="248"/>
      <c r="E226" s="248"/>
      <c r="F226" s="248"/>
      <c r="G226" s="248"/>
      <c r="H226" s="156"/>
      <c r="I226" s="156"/>
      <c r="J226" s="156"/>
      <c r="K226" s="156"/>
      <c r="L226" s="156"/>
      <c r="M226" s="156"/>
      <c r="N226" s="155"/>
      <c r="O226" s="155"/>
      <c r="P226" s="155"/>
      <c r="Q226" s="155"/>
      <c r="R226" s="156"/>
      <c r="S226" s="156"/>
      <c r="T226" s="156"/>
      <c r="U226" s="156"/>
      <c r="V226" s="156"/>
      <c r="W226" s="156"/>
      <c r="X226" s="156"/>
      <c r="Y226" s="156"/>
      <c r="Z226" s="146"/>
      <c r="AA226" s="146"/>
      <c r="AB226" s="146"/>
      <c r="AC226" s="146"/>
      <c r="AD226" s="146"/>
      <c r="AE226" s="146"/>
      <c r="AF226" s="146"/>
      <c r="AG226" s="146" t="s">
        <v>221</v>
      </c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</row>
    <row r="227" spans="1:60" outlineLevel="2" x14ac:dyDescent="0.2">
      <c r="A227" s="153"/>
      <c r="B227" s="154"/>
      <c r="C227" s="180" t="s">
        <v>84</v>
      </c>
      <c r="D227" s="157"/>
      <c r="E227" s="158">
        <v>1</v>
      </c>
      <c r="F227" s="156"/>
      <c r="G227" s="156"/>
      <c r="H227" s="156"/>
      <c r="I227" s="156"/>
      <c r="J227" s="156"/>
      <c r="K227" s="156"/>
      <c r="L227" s="156"/>
      <c r="M227" s="156"/>
      <c r="N227" s="155"/>
      <c r="O227" s="155"/>
      <c r="P227" s="155"/>
      <c r="Q227" s="155"/>
      <c r="R227" s="156"/>
      <c r="S227" s="156"/>
      <c r="T227" s="156"/>
      <c r="U227" s="156"/>
      <c r="V227" s="156"/>
      <c r="W227" s="156"/>
      <c r="X227" s="156"/>
      <c r="Y227" s="156"/>
      <c r="Z227" s="146"/>
      <c r="AA227" s="146"/>
      <c r="AB227" s="146"/>
      <c r="AC227" s="146"/>
      <c r="AD227" s="146"/>
      <c r="AE227" s="146"/>
      <c r="AF227" s="146"/>
      <c r="AG227" s="146" t="s">
        <v>215</v>
      </c>
      <c r="AH227" s="146">
        <v>0</v>
      </c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</row>
    <row r="228" spans="1:60" outlineLevel="1" x14ac:dyDescent="0.2">
      <c r="A228" s="170">
        <v>54</v>
      </c>
      <c r="B228" s="171" t="s">
        <v>1174</v>
      </c>
      <c r="C228" s="179" t="s">
        <v>1175</v>
      </c>
      <c r="D228" s="172" t="s">
        <v>260</v>
      </c>
      <c r="E228" s="173">
        <v>1</v>
      </c>
      <c r="F228" s="174"/>
      <c r="G228" s="175">
        <f>ROUND(E228*F228,2)</f>
        <v>0</v>
      </c>
      <c r="H228" s="174"/>
      <c r="I228" s="175">
        <f>ROUND(E228*H228,2)</f>
        <v>0</v>
      </c>
      <c r="J228" s="174"/>
      <c r="K228" s="175">
        <f>ROUND(E228*J228,2)</f>
        <v>0</v>
      </c>
      <c r="L228" s="175">
        <v>21</v>
      </c>
      <c r="M228" s="175">
        <f>G228*(1+L228/100)</f>
        <v>0</v>
      </c>
      <c r="N228" s="173">
        <v>0</v>
      </c>
      <c r="O228" s="173">
        <f>ROUND(E228*N228,2)</f>
        <v>0</v>
      </c>
      <c r="P228" s="173">
        <v>0</v>
      </c>
      <c r="Q228" s="173">
        <f>ROUND(E228*P228,2)</f>
        <v>0</v>
      </c>
      <c r="R228" s="175"/>
      <c r="S228" s="175" t="s">
        <v>242</v>
      </c>
      <c r="T228" s="176" t="s">
        <v>243</v>
      </c>
      <c r="U228" s="156">
        <v>0</v>
      </c>
      <c r="V228" s="156">
        <f>ROUND(E228*U228,2)</f>
        <v>0</v>
      </c>
      <c r="W228" s="156"/>
      <c r="X228" s="156" t="s">
        <v>212</v>
      </c>
      <c r="Y228" s="156" t="s">
        <v>213</v>
      </c>
      <c r="Z228" s="146"/>
      <c r="AA228" s="146"/>
      <c r="AB228" s="146"/>
      <c r="AC228" s="146"/>
      <c r="AD228" s="146"/>
      <c r="AE228" s="146"/>
      <c r="AF228" s="146"/>
      <c r="AG228" s="146" t="s">
        <v>214</v>
      </c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outlineLevel="2" x14ac:dyDescent="0.2">
      <c r="A229" s="153"/>
      <c r="B229" s="154"/>
      <c r="C229" s="247" t="s">
        <v>1173</v>
      </c>
      <c r="D229" s="248"/>
      <c r="E229" s="248"/>
      <c r="F229" s="248"/>
      <c r="G229" s="248"/>
      <c r="H229" s="156"/>
      <c r="I229" s="156"/>
      <c r="J229" s="156"/>
      <c r="K229" s="156"/>
      <c r="L229" s="156"/>
      <c r="M229" s="156"/>
      <c r="N229" s="155"/>
      <c r="O229" s="155"/>
      <c r="P229" s="155"/>
      <c r="Q229" s="155"/>
      <c r="R229" s="156"/>
      <c r="S229" s="156"/>
      <c r="T229" s="156"/>
      <c r="U229" s="156"/>
      <c r="V229" s="156"/>
      <c r="W229" s="156"/>
      <c r="X229" s="156"/>
      <c r="Y229" s="156"/>
      <c r="Z229" s="146"/>
      <c r="AA229" s="146"/>
      <c r="AB229" s="146"/>
      <c r="AC229" s="146"/>
      <c r="AD229" s="146"/>
      <c r="AE229" s="146"/>
      <c r="AF229" s="146"/>
      <c r="AG229" s="146" t="s">
        <v>221</v>
      </c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</row>
    <row r="230" spans="1:60" outlineLevel="2" x14ac:dyDescent="0.2">
      <c r="A230" s="153"/>
      <c r="B230" s="154"/>
      <c r="C230" s="180" t="s">
        <v>84</v>
      </c>
      <c r="D230" s="157"/>
      <c r="E230" s="158">
        <v>1</v>
      </c>
      <c r="F230" s="156"/>
      <c r="G230" s="156"/>
      <c r="H230" s="156"/>
      <c r="I230" s="156"/>
      <c r="J230" s="156"/>
      <c r="K230" s="156"/>
      <c r="L230" s="156"/>
      <c r="M230" s="156"/>
      <c r="N230" s="155"/>
      <c r="O230" s="155"/>
      <c r="P230" s="155"/>
      <c r="Q230" s="155"/>
      <c r="R230" s="156"/>
      <c r="S230" s="156"/>
      <c r="T230" s="156"/>
      <c r="U230" s="156"/>
      <c r="V230" s="156"/>
      <c r="W230" s="156"/>
      <c r="X230" s="156"/>
      <c r="Y230" s="156"/>
      <c r="Z230" s="146"/>
      <c r="AA230" s="146"/>
      <c r="AB230" s="146"/>
      <c r="AC230" s="146"/>
      <c r="AD230" s="146"/>
      <c r="AE230" s="146"/>
      <c r="AF230" s="146"/>
      <c r="AG230" s="146" t="s">
        <v>215</v>
      </c>
      <c r="AH230" s="146">
        <v>0</v>
      </c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</row>
    <row r="231" spans="1:60" outlineLevel="1" x14ac:dyDescent="0.2">
      <c r="A231" s="170">
        <v>55</v>
      </c>
      <c r="B231" s="171" t="s">
        <v>1176</v>
      </c>
      <c r="C231" s="179" t="s">
        <v>1177</v>
      </c>
      <c r="D231" s="172" t="s">
        <v>260</v>
      </c>
      <c r="E231" s="173">
        <v>1</v>
      </c>
      <c r="F231" s="174"/>
      <c r="G231" s="175">
        <f>ROUND(E231*F231,2)</f>
        <v>0</v>
      </c>
      <c r="H231" s="174"/>
      <c r="I231" s="175">
        <f>ROUND(E231*H231,2)</f>
        <v>0</v>
      </c>
      <c r="J231" s="174"/>
      <c r="K231" s="175">
        <f>ROUND(E231*J231,2)</f>
        <v>0</v>
      </c>
      <c r="L231" s="175">
        <v>21</v>
      </c>
      <c r="M231" s="175">
        <f>G231*(1+L231/100)</f>
        <v>0</v>
      </c>
      <c r="N231" s="173">
        <v>0</v>
      </c>
      <c r="O231" s="173">
        <f>ROUND(E231*N231,2)</f>
        <v>0</v>
      </c>
      <c r="P231" s="173">
        <v>0</v>
      </c>
      <c r="Q231" s="173">
        <f>ROUND(E231*P231,2)</f>
        <v>0</v>
      </c>
      <c r="R231" s="175"/>
      <c r="S231" s="175" t="s">
        <v>242</v>
      </c>
      <c r="T231" s="176" t="s">
        <v>243</v>
      </c>
      <c r="U231" s="156">
        <v>0</v>
      </c>
      <c r="V231" s="156">
        <f>ROUND(E231*U231,2)</f>
        <v>0</v>
      </c>
      <c r="W231" s="156"/>
      <c r="X231" s="156" t="s">
        <v>212</v>
      </c>
      <c r="Y231" s="156" t="s">
        <v>213</v>
      </c>
      <c r="Z231" s="146"/>
      <c r="AA231" s="146"/>
      <c r="AB231" s="146"/>
      <c r="AC231" s="146"/>
      <c r="AD231" s="146"/>
      <c r="AE231" s="146"/>
      <c r="AF231" s="146"/>
      <c r="AG231" s="146" t="s">
        <v>454</v>
      </c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</row>
    <row r="232" spans="1:60" outlineLevel="2" x14ac:dyDescent="0.2">
      <c r="A232" s="153"/>
      <c r="B232" s="154"/>
      <c r="C232" s="247" t="s">
        <v>1178</v>
      </c>
      <c r="D232" s="248"/>
      <c r="E232" s="248"/>
      <c r="F232" s="248"/>
      <c r="G232" s="248"/>
      <c r="H232" s="156"/>
      <c r="I232" s="156"/>
      <c r="J232" s="156"/>
      <c r="K232" s="156"/>
      <c r="L232" s="156"/>
      <c r="M232" s="156"/>
      <c r="N232" s="155"/>
      <c r="O232" s="155"/>
      <c r="P232" s="155"/>
      <c r="Q232" s="155"/>
      <c r="R232" s="156"/>
      <c r="S232" s="156"/>
      <c r="T232" s="156"/>
      <c r="U232" s="156"/>
      <c r="V232" s="156"/>
      <c r="W232" s="156"/>
      <c r="X232" s="156"/>
      <c r="Y232" s="156"/>
      <c r="Z232" s="146"/>
      <c r="AA232" s="146"/>
      <c r="AB232" s="146"/>
      <c r="AC232" s="146"/>
      <c r="AD232" s="146"/>
      <c r="AE232" s="146"/>
      <c r="AF232" s="146"/>
      <c r="AG232" s="146" t="s">
        <v>221</v>
      </c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</row>
    <row r="233" spans="1:60" outlineLevel="2" x14ac:dyDescent="0.2">
      <c r="A233" s="153"/>
      <c r="B233" s="154"/>
      <c r="C233" s="180" t="s">
        <v>84</v>
      </c>
      <c r="D233" s="157"/>
      <c r="E233" s="158">
        <v>1</v>
      </c>
      <c r="F233" s="156"/>
      <c r="G233" s="156"/>
      <c r="H233" s="156"/>
      <c r="I233" s="156"/>
      <c r="J233" s="156"/>
      <c r="K233" s="156"/>
      <c r="L233" s="156"/>
      <c r="M233" s="156"/>
      <c r="N233" s="155"/>
      <c r="O233" s="155"/>
      <c r="P233" s="155"/>
      <c r="Q233" s="155"/>
      <c r="R233" s="156"/>
      <c r="S233" s="156"/>
      <c r="T233" s="156"/>
      <c r="U233" s="156"/>
      <c r="V233" s="156"/>
      <c r="W233" s="156"/>
      <c r="X233" s="156"/>
      <c r="Y233" s="156"/>
      <c r="Z233" s="146"/>
      <c r="AA233" s="146"/>
      <c r="AB233" s="146"/>
      <c r="AC233" s="146"/>
      <c r="AD233" s="146"/>
      <c r="AE233" s="146"/>
      <c r="AF233" s="146"/>
      <c r="AG233" s="146" t="s">
        <v>215</v>
      </c>
      <c r="AH233" s="146">
        <v>0</v>
      </c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</row>
    <row r="234" spans="1:60" outlineLevel="1" x14ac:dyDescent="0.2">
      <c r="A234" s="170">
        <v>56</v>
      </c>
      <c r="B234" s="171" t="s">
        <v>1179</v>
      </c>
      <c r="C234" s="179" t="s">
        <v>1180</v>
      </c>
      <c r="D234" s="172" t="s">
        <v>238</v>
      </c>
      <c r="E234" s="173">
        <v>1</v>
      </c>
      <c r="F234" s="174"/>
      <c r="G234" s="175">
        <f>ROUND(E234*F234,2)</f>
        <v>0</v>
      </c>
      <c r="H234" s="174"/>
      <c r="I234" s="175">
        <f>ROUND(E234*H234,2)</f>
        <v>0</v>
      </c>
      <c r="J234" s="174"/>
      <c r="K234" s="175">
        <f>ROUND(E234*J234,2)</f>
        <v>0</v>
      </c>
      <c r="L234" s="175">
        <v>21</v>
      </c>
      <c r="M234" s="175">
        <f>G234*(1+L234/100)</f>
        <v>0</v>
      </c>
      <c r="N234" s="173">
        <v>0</v>
      </c>
      <c r="O234" s="173">
        <f>ROUND(E234*N234,2)</f>
        <v>0</v>
      </c>
      <c r="P234" s="173">
        <v>0</v>
      </c>
      <c r="Q234" s="173">
        <f>ROUND(E234*P234,2)</f>
        <v>0</v>
      </c>
      <c r="R234" s="175"/>
      <c r="S234" s="175" t="s">
        <v>242</v>
      </c>
      <c r="T234" s="176" t="s">
        <v>243</v>
      </c>
      <c r="U234" s="156">
        <v>0</v>
      </c>
      <c r="V234" s="156">
        <f>ROUND(E234*U234,2)</f>
        <v>0</v>
      </c>
      <c r="W234" s="156"/>
      <c r="X234" s="156" t="s">
        <v>212</v>
      </c>
      <c r="Y234" s="156" t="s">
        <v>213</v>
      </c>
      <c r="Z234" s="146"/>
      <c r="AA234" s="146"/>
      <c r="AB234" s="146"/>
      <c r="AC234" s="146"/>
      <c r="AD234" s="146"/>
      <c r="AE234" s="146"/>
      <c r="AF234" s="146"/>
      <c r="AG234" s="146" t="s">
        <v>214</v>
      </c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</row>
    <row r="235" spans="1:60" outlineLevel="2" x14ac:dyDescent="0.2">
      <c r="A235" s="153"/>
      <c r="B235" s="154"/>
      <c r="C235" s="247" t="s">
        <v>1181</v>
      </c>
      <c r="D235" s="248"/>
      <c r="E235" s="248"/>
      <c r="F235" s="248"/>
      <c r="G235" s="248"/>
      <c r="H235" s="156"/>
      <c r="I235" s="156"/>
      <c r="J235" s="156"/>
      <c r="K235" s="156"/>
      <c r="L235" s="156"/>
      <c r="M235" s="156"/>
      <c r="N235" s="155"/>
      <c r="O235" s="155"/>
      <c r="P235" s="155"/>
      <c r="Q235" s="155"/>
      <c r="R235" s="156"/>
      <c r="S235" s="156"/>
      <c r="T235" s="156"/>
      <c r="U235" s="156"/>
      <c r="V235" s="156"/>
      <c r="W235" s="156"/>
      <c r="X235" s="156"/>
      <c r="Y235" s="156"/>
      <c r="Z235" s="146"/>
      <c r="AA235" s="146"/>
      <c r="AB235" s="146"/>
      <c r="AC235" s="146"/>
      <c r="AD235" s="146"/>
      <c r="AE235" s="146"/>
      <c r="AF235" s="146"/>
      <c r="AG235" s="146" t="s">
        <v>221</v>
      </c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</row>
    <row r="236" spans="1:60" outlineLevel="2" x14ac:dyDescent="0.2">
      <c r="A236" s="153"/>
      <c r="B236" s="154"/>
      <c r="C236" s="180" t="s">
        <v>84</v>
      </c>
      <c r="D236" s="157"/>
      <c r="E236" s="158">
        <v>1</v>
      </c>
      <c r="F236" s="156"/>
      <c r="G236" s="156"/>
      <c r="H236" s="156"/>
      <c r="I236" s="156"/>
      <c r="J236" s="156"/>
      <c r="K236" s="156"/>
      <c r="L236" s="156"/>
      <c r="M236" s="156"/>
      <c r="N236" s="155"/>
      <c r="O236" s="155"/>
      <c r="P236" s="155"/>
      <c r="Q236" s="155"/>
      <c r="R236" s="156"/>
      <c r="S236" s="156"/>
      <c r="T236" s="156"/>
      <c r="U236" s="156"/>
      <c r="V236" s="156"/>
      <c r="W236" s="156"/>
      <c r="X236" s="156"/>
      <c r="Y236" s="156"/>
      <c r="Z236" s="146"/>
      <c r="AA236" s="146"/>
      <c r="AB236" s="146"/>
      <c r="AC236" s="146"/>
      <c r="AD236" s="146"/>
      <c r="AE236" s="146"/>
      <c r="AF236" s="146"/>
      <c r="AG236" s="146" t="s">
        <v>215</v>
      </c>
      <c r="AH236" s="146">
        <v>0</v>
      </c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</row>
    <row r="237" spans="1:60" outlineLevel="1" x14ac:dyDescent="0.2">
      <c r="A237" s="170">
        <v>57</v>
      </c>
      <c r="B237" s="171" t="s">
        <v>1182</v>
      </c>
      <c r="C237" s="179" t="s">
        <v>1183</v>
      </c>
      <c r="D237" s="172" t="s">
        <v>238</v>
      </c>
      <c r="E237" s="173">
        <v>1</v>
      </c>
      <c r="F237" s="174"/>
      <c r="G237" s="175">
        <f>ROUND(E237*F237,2)</f>
        <v>0</v>
      </c>
      <c r="H237" s="174"/>
      <c r="I237" s="175">
        <f>ROUND(E237*H237,2)</f>
        <v>0</v>
      </c>
      <c r="J237" s="174"/>
      <c r="K237" s="175">
        <f>ROUND(E237*J237,2)</f>
        <v>0</v>
      </c>
      <c r="L237" s="175">
        <v>21</v>
      </c>
      <c r="M237" s="175">
        <f>G237*(1+L237/100)</f>
        <v>0</v>
      </c>
      <c r="N237" s="173">
        <v>0</v>
      </c>
      <c r="O237" s="173">
        <f>ROUND(E237*N237,2)</f>
        <v>0</v>
      </c>
      <c r="P237" s="173">
        <v>0</v>
      </c>
      <c r="Q237" s="173">
        <f>ROUND(E237*P237,2)</f>
        <v>0</v>
      </c>
      <c r="R237" s="175"/>
      <c r="S237" s="175" t="s">
        <v>242</v>
      </c>
      <c r="T237" s="176" t="s">
        <v>243</v>
      </c>
      <c r="U237" s="156">
        <v>0</v>
      </c>
      <c r="V237" s="156">
        <f>ROUND(E237*U237,2)</f>
        <v>0</v>
      </c>
      <c r="W237" s="156"/>
      <c r="X237" s="156" t="s">
        <v>212</v>
      </c>
      <c r="Y237" s="156" t="s">
        <v>213</v>
      </c>
      <c r="Z237" s="146"/>
      <c r="AA237" s="146"/>
      <c r="AB237" s="146"/>
      <c r="AC237" s="146"/>
      <c r="AD237" s="146"/>
      <c r="AE237" s="146"/>
      <c r="AF237" s="146"/>
      <c r="AG237" s="146" t="s">
        <v>214</v>
      </c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</row>
    <row r="238" spans="1:60" outlineLevel="2" x14ac:dyDescent="0.2">
      <c r="A238" s="153"/>
      <c r="B238" s="154"/>
      <c r="C238" s="247" t="s">
        <v>1181</v>
      </c>
      <c r="D238" s="248"/>
      <c r="E238" s="248"/>
      <c r="F238" s="248"/>
      <c r="G238" s="248"/>
      <c r="H238" s="156"/>
      <c r="I238" s="156"/>
      <c r="J238" s="156"/>
      <c r="K238" s="156"/>
      <c r="L238" s="156"/>
      <c r="M238" s="156"/>
      <c r="N238" s="155"/>
      <c r="O238" s="155"/>
      <c r="P238" s="155"/>
      <c r="Q238" s="155"/>
      <c r="R238" s="156"/>
      <c r="S238" s="156"/>
      <c r="T238" s="156"/>
      <c r="U238" s="156"/>
      <c r="V238" s="156"/>
      <c r="W238" s="156"/>
      <c r="X238" s="156"/>
      <c r="Y238" s="156"/>
      <c r="Z238" s="146"/>
      <c r="AA238" s="146"/>
      <c r="AB238" s="146"/>
      <c r="AC238" s="146"/>
      <c r="AD238" s="146"/>
      <c r="AE238" s="146"/>
      <c r="AF238" s="146"/>
      <c r="AG238" s="146" t="s">
        <v>221</v>
      </c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</row>
    <row r="239" spans="1:60" outlineLevel="2" x14ac:dyDescent="0.2">
      <c r="A239" s="153"/>
      <c r="B239" s="154"/>
      <c r="C239" s="180" t="s">
        <v>84</v>
      </c>
      <c r="D239" s="157"/>
      <c r="E239" s="158">
        <v>1</v>
      </c>
      <c r="F239" s="156"/>
      <c r="G239" s="156"/>
      <c r="H239" s="156"/>
      <c r="I239" s="156"/>
      <c r="J239" s="156"/>
      <c r="K239" s="156"/>
      <c r="L239" s="156"/>
      <c r="M239" s="156"/>
      <c r="N239" s="155"/>
      <c r="O239" s="155"/>
      <c r="P239" s="155"/>
      <c r="Q239" s="155"/>
      <c r="R239" s="156"/>
      <c r="S239" s="156"/>
      <c r="T239" s="156"/>
      <c r="U239" s="156"/>
      <c r="V239" s="156"/>
      <c r="W239" s="156"/>
      <c r="X239" s="156"/>
      <c r="Y239" s="156"/>
      <c r="Z239" s="146"/>
      <c r="AA239" s="146"/>
      <c r="AB239" s="146"/>
      <c r="AC239" s="146"/>
      <c r="AD239" s="146"/>
      <c r="AE239" s="146"/>
      <c r="AF239" s="146"/>
      <c r="AG239" s="146" t="s">
        <v>215</v>
      </c>
      <c r="AH239" s="146">
        <v>0</v>
      </c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</row>
    <row r="240" spans="1:60" outlineLevel="1" x14ac:dyDescent="0.2">
      <c r="A240" s="170">
        <v>58</v>
      </c>
      <c r="B240" s="171" t="s">
        <v>1184</v>
      </c>
      <c r="C240" s="179" t="s">
        <v>1185</v>
      </c>
      <c r="D240" s="172" t="s">
        <v>260</v>
      </c>
      <c r="E240" s="173">
        <v>1</v>
      </c>
      <c r="F240" s="174"/>
      <c r="G240" s="175">
        <f>ROUND(E240*F240,2)</f>
        <v>0</v>
      </c>
      <c r="H240" s="174"/>
      <c r="I240" s="175">
        <f>ROUND(E240*H240,2)</f>
        <v>0</v>
      </c>
      <c r="J240" s="174"/>
      <c r="K240" s="175">
        <f>ROUND(E240*J240,2)</f>
        <v>0</v>
      </c>
      <c r="L240" s="175">
        <v>21</v>
      </c>
      <c r="M240" s="175">
        <f>G240*(1+L240/100)</f>
        <v>0</v>
      </c>
      <c r="N240" s="173">
        <v>0</v>
      </c>
      <c r="O240" s="173">
        <f>ROUND(E240*N240,2)</f>
        <v>0</v>
      </c>
      <c r="P240" s="173">
        <v>0</v>
      </c>
      <c r="Q240" s="173">
        <f>ROUND(E240*P240,2)</f>
        <v>0</v>
      </c>
      <c r="R240" s="175"/>
      <c r="S240" s="175" t="s">
        <v>242</v>
      </c>
      <c r="T240" s="176" t="s">
        <v>243</v>
      </c>
      <c r="U240" s="156">
        <v>0</v>
      </c>
      <c r="V240" s="156">
        <f>ROUND(E240*U240,2)</f>
        <v>0</v>
      </c>
      <c r="W240" s="156"/>
      <c r="X240" s="156" t="s">
        <v>212</v>
      </c>
      <c r="Y240" s="156" t="s">
        <v>213</v>
      </c>
      <c r="Z240" s="146"/>
      <c r="AA240" s="146"/>
      <c r="AB240" s="146"/>
      <c r="AC240" s="146"/>
      <c r="AD240" s="146"/>
      <c r="AE240" s="146"/>
      <c r="AF240" s="146"/>
      <c r="AG240" s="146" t="s">
        <v>214</v>
      </c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</row>
    <row r="241" spans="1:60" outlineLevel="2" x14ac:dyDescent="0.2">
      <c r="A241" s="153"/>
      <c r="B241" s="154"/>
      <c r="C241" s="247" t="s">
        <v>1181</v>
      </c>
      <c r="D241" s="248"/>
      <c r="E241" s="248"/>
      <c r="F241" s="248"/>
      <c r="G241" s="248"/>
      <c r="H241" s="156"/>
      <c r="I241" s="156"/>
      <c r="J241" s="156"/>
      <c r="K241" s="156"/>
      <c r="L241" s="156"/>
      <c r="M241" s="156"/>
      <c r="N241" s="155"/>
      <c r="O241" s="155"/>
      <c r="P241" s="155"/>
      <c r="Q241" s="155"/>
      <c r="R241" s="156"/>
      <c r="S241" s="156"/>
      <c r="T241" s="156"/>
      <c r="U241" s="156"/>
      <c r="V241" s="156"/>
      <c r="W241" s="156"/>
      <c r="X241" s="156"/>
      <c r="Y241" s="156"/>
      <c r="Z241" s="146"/>
      <c r="AA241" s="146"/>
      <c r="AB241" s="146"/>
      <c r="AC241" s="146"/>
      <c r="AD241" s="146"/>
      <c r="AE241" s="146"/>
      <c r="AF241" s="146"/>
      <c r="AG241" s="146" t="s">
        <v>221</v>
      </c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</row>
    <row r="242" spans="1:60" outlineLevel="2" x14ac:dyDescent="0.2">
      <c r="A242" s="153"/>
      <c r="B242" s="154"/>
      <c r="C242" s="180" t="s">
        <v>84</v>
      </c>
      <c r="D242" s="157"/>
      <c r="E242" s="158">
        <v>1</v>
      </c>
      <c r="F242" s="156"/>
      <c r="G242" s="156"/>
      <c r="H242" s="156"/>
      <c r="I242" s="156"/>
      <c r="J242" s="156"/>
      <c r="K242" s="156"/>
      <c r="L242" s="156"/>
      <c r="M242" s="156"/>
      <c r="N242" s="155"/>
      <c r="O242" s="155"/>
      <c r="P242" s="155"/>
      <c r="Q242" s="155"/>
      <c r="R242" s="156"/>
      <c r="S242" s="156"/>
      <c r="T242" s="156"/>
      <c r="U242" s="156"/>
      <c r="V242" s="156"/>
      <c r="W242" s="156"/>
      <c r="X242" s="156"/>
      <c r="Y242" s="156"/>
      <c r="Z242" s="146"/>
      <c r="AA242" s="146"/>
      <c r="AB242" s="146"/>
      <c r="AC242" s="146"/>
      <c r="AD242" s="146"/>
      <c r="AE242" s="146"/>
      <c r="AF242" s="146"/>
      <c r="AG242" s="146" t="s">
        <v>215</v>
      </c>
      <c r="AH242" s="146">
        <v>0</v>
      </c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</row>
    <row r="243" spans="1:60" outlineLevel="1" x14ac:dyDescent="0.2">
      <c r="A243" s="170">
        <v>59</v>
      </c>
      <c r="B243" s="171" t="s">
        <v>1186</v>
      </c>
      <c r="C243" s="179" t="s">
        <v>1187</v>
      </c>
      <c r="D243" s="172" t="s">
        <v>238</v>
      </c>
      <c r="E243" s="173">
        <v>1</v>
      </c>
      <c r="F243" s="174"/>
      <c r="G243" s="175">
        <f>ROUND(E243*F243,2)</f>
        <v>0</v>
      </c>
      <c r="H243" s="174"/>
      <c r="I243" s="175">
        <f>ROUND(E243*H243,2)</f>
        <v>0</v>
      </c>
      <c r="J243" s="174"/>
      <c r="K243" s="175">
        <f>ROUND(E243*J243,2)</f>
        <v>0</v>
      </c>
      <c r="L243" s="175">
        <v>21</v>
      </c>
      <c r="M243" s="175">
        <f>G243*(1+L243/100)</f>
        <v>0</v>
      </c>
      <c r="N243" s="173">
        <v>0</v>
      </c>
      <c r="O243" s="173">
        <f>ROUND(E243*N243,2)</f>
        <v>0</v>
      </c>
      <c r="P243" s="173">
        <v>0</v>
      </c>
      <c r="Q243" s="173">
        <f>ROUND(E243*P243,2)</f>
        <v>0</v>
      </c>
      <c r="R243" s="175"/>
      <c r="S243" s="175" t="s">
        <v>242</v>
      </c>
      <c r="T243" s="176" t="s">
        <v>243</v>
      </c>
      <c r="U243" s="156">
        <v>0</v>
      </c>
      <c r="V243" s="156">
        <f>ROUND(E243*U243,2)</f>
        <v>0</v>
      </c>
      <c r="W243" s="156"/>
      <c r="X243" s="156" t="s">
        <v>212</v>
      </c>
      <c r="Y243" s="156" t="s">
        <v>213</v>
      </c>
      <c r="Z243" s="146"/>
      <c r="AA243" s="146"/>
      <c r="AB243" s="146"/>
      <c r="AC243" s="146"/>
      <c r="AD243" s="146"/>
      <c r="AE243" s="146"/>
      <c r="AF243" s="146"/>
      <c r="AG243" s="146" t="s">
        <v>214</v>
      </c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</row>
    <row r="244" spans="1:60" outlineLevel="2" x14ac:dyDescent="0.2">
      <c r="A244" s="153"/>
      <c r="B244" s="154"/>
      <c r="C244" s="247" t="s">
        <v>1181</v>
      </c>
      <c r="D244" s="248"/>
      <c r="E244" s="248"/>
      <c r="F244" s="248"/>
      <c r="G244" s="248"/>
      <c r="H244" s="156"/>
      <c r="I244" s="156"/>
      <c r="J244" s="156"/>
      <c r="K244" s="156"/>
      <c r="L244" s="156"/>
      <c r="M244" s="156"/>
      <c r="N244" s="155"/>
      <c r="O244" s="155"/>
      <c r="P244" s="155"/>
      <c r="Q244" s="155"/>
      <c r="R244" s="156"/>
      <c r="S244" s="156"/>
      <c r="T244" s="156"/>
      <c r="U244" s="156"/>
      <c r="V244" s="156"/>
      <c r="W244" s="156"/>
      <c r="X244" s="156"/>
      <c r="Y244" s="156"/>
      <c r="Z244" s="146"/>
      <c r="AA244" s="146"/>
      <c r="AB244" s="146"/>
      <c r="AC244" s="146"/>
      <c r="AD244" s="146"/>
      <c r="AE244" s="146"/>
      <c r="AF244" s="146"/>
      <c r="AG244" s="146" t="s">
        <v>221</v>
      </c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</row>
    <row r="245" spans="1:60" outlineLevel="2" x14ac:dyDescent="0.2">
      <c r="A245" s="153"/>
      <c r="B245" s="154"/>
      <c r="C245" s="180" t="s">
        <v>84</v>
      </c>
      <c r="D245" s="157"/>
      <c r="E245" s="158">
        <v>1</v>
      </c>
      <c r="F245" s="156"/>
      <c r="G245" s="156"/>
      <c r="H245" s="156"/>
      <c r="I245" s="156"/>
      <c r="J245" s="156"/>
      <c r="K245" s="156"/>
      <c r="L245" s="156"/>
      <c r="M245" s="156"/>
      <c r="N245" s="155"/>
      <c r="O245" s="155"/>
      <c r="P245" s="155"/>
      <c r="Q245" s="155"/>
      <c r="R245" s="156"/>
      <c r="S245" s="156"/>
      <c r="T245" s="156"/>
      <c r="U245" s="156"/>
      <c r="V245" s="156"/>
      <c r="W245" s="156"/>
      <c r="X245" s="156"/>
      <c r="Y245" s="156"/>
      <c r="Z245" s="146"/>
      <c r="AA245" s="146"/>
      <c r="AB245" s="146"/>
      <c r="AC245" s="146"/>
      <c r="AD245" s="146"/>
      <c r="AE245" s="146"/>
      <c r="AF245" s="146"/>
      <c r="AG245" s="146" t="s">
        <v>215</v>
      </c>
      <c r="AH245" s="146">
        <v>0</v>
      </c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</row>
    <row r="246" spans="1:60" outlineLevel="1" x14ac:dyDescent="0.2">
      <c r="A246" s="170">
        <v>60</v>
      </c>
      <c r="B246" s="171" t="s">
        <v>1188</v>
      </c>
      <c r="C246" s="179" t="s">
        <v>1189</v>
      </c>
      <c r="D246" s="172" t="s">
        <v>238</v>
      </c>
      <c r="E246" s="173">
        <v>1</v>
      </c>
      <c r="F246" s="174"/>
      <c r="G246" s="175">
        <f>ROUND(E246*F246,2)</f>
        <v>0</v>
      </c>
      <c r="H246" s="174"/>
      <c r="I246" s="175">
        <f>ROUND(E246*H246,2)</f>
        <v>0</v>
      </c>
      <c r="J246" s="174"/>
      <c r="K246" s="175">
        <f>ROUND(E246*J246,2)</f>
        <v>0</v>
      </c>
      <c r="L246" s="175">
        <v>21</v>
      </c>
      <c r="M246" s="175">
        <f>G246*(1+L246/100)</f>
        <v>0</v>
      </c>
      <c r="N246" s="173">
        <v>0</v>
      </c>
      <c r="O246" s="173">
        <f>ROUND(E246*N246,2)</f>
        <v>0</v>
      </c>
      <c r="P246" s="173">
        <v>0</v>
      </c>
      <c r="Q246" s="173">
        <f>ROUND(E246*P246,2)</f>
        <v>0</v>
      </c>
      <c r="R246" s="175"/>
      <c r="S246" s="175" t="s">
        <v>242</v>
      </c>
      <c r="T246" s="176" t="s">
        <v>243</v>
      </c>
      <c r="U246" s="156">
        <v>0</v>
      </c>
      <c r="V246" s="156">
        <f>ROUND(E246*U246,2)</f>
        <v>0</v>
      </c>
      <c r="W246" s="156"/>
      <c r="X246" s="156" t="s">
        <v>212</v>
      </c>
      <c r="Y246" s="156" t="s">
        <v>213</v>
      </c>
      <c r="Z246" s="146"/>
      <c r="AA246" s="146"/>
      <c r="AB246" s="146"/>
      <c r="AC246" s="146"/>
      <c r="AD246" s="146"/>
      <c r="AE246" s="146"/>
      <c r="AF246" s="146"/>
      <c r="AG246" s="146" t="s">
        <v>214</v>
      </c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</row>
    <row r="247" spans="1:60" outlineLevel="2" x14ac:dyDescent="0.2">
      <c r="A247" s="153"/>
      <c r="B247" s="154"/>
      <c r="C247" s="247" t="s">
        <v>1181</v>
      </c>
      <c r="D247" s="248"/>
      <c r="E247" s="248"/>
      <c r="F247" s="248"/>
      <c r="G247" s="248"/>
      <c r="H247" s="156"/>
      <c r="I247" s="156"/>
      <c r="J247" s="156"/>
      <c r="K247" s="156"/>
      <c r="L247" s="156"/>
      <c r="M247" s="156"/>
      <c r="N247" s="155"/>
      <c r="O247" s="155"/>
      <c r="P247" s="155"/>
      <c r="Q247" s="155"/>
      <c r="R247" s="156"/>
      <c r="S247" s="156"/>
      <c r="T247" s="156"/>
      <c r="U247" s="156"/>
      <c r="V247" s="156"/>
      <c r="W247" s="156"/>
      <c r="X247" s="156"/>
      <c r="Y247" s="156"/>
      <c r="Z247" s="146"/>
      <c r="AA247" s="146"/>
      <c r="AB247" s="146"/>
      <c r="AC247" s="146"/>
      <c r="AD247" s="146"/>
      <c r="AE247" s="146"/>
      <c r="AF247" s="146"/>
      <c r="AG247" s="146" t="s">
        <v>221</v>
      </c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</row>
    <row r="248" spans="1:60" outlineLevel="2" x14ac:dyDescent="0.2">
      <c r="A248" s="153"/>
      <c r="B248" s="154"/>
      <c r="C248" s="180" t="s">
        <v>84</v>
      </c>
      <c r="D248" s="157"/>
      <c r="E248" s="158">
        <v>1</v>
      </c>
      <c r="F248" s="156"/>
      <c r="G248" s="156"/>
      <c r="H248" s="156"/>
      <c r="I248" s="156"/>
      <c r="J248" s="156"/>
      <c r="K248" s="156"/>
      <c r="L248" s="156"/>
      <c r="M248" s="156"/>
      <c r="N248" s="155"/>
      <c r="O248" s="155"/>
      <c r="P248" s="155"/>
      <c r="Q248" s="155"/>
      <c r="R248" s="156"/>
      <c r="S248" s="156"/>
      <c r="T248" s="156"/>
      <c r="U248" s="156"/>
      <c r="V248" s="156"/>
      <c r="W248" s="156"/>
      <c r="X248" s="156"/>
      <c r="Y248" s="156"/>
      <c r="Z248" s="146"/>
      <c r="AA248" s="146"/>
      <c r="AB248" s="146"/>
      <c r="AC248" s="146"/>
      <c r="AD248" s="146"/>
      <c r="AE248" s="146"/>
      <c r="AF248" s="146"/>
      <c r="AG248" s="146" t="s">
        <v>215</v>
      </c>
      <c r="AH248" s="146">
        <v>0</v>
      </c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</row>
    <row r="249" spans="1:60" ht="22.5" outlineLevel="1" x14ac:dyDescent="0.2">
      <c r="A249" s="170">
        <v>61</v>
      </c>
      <c r="B249" s="171" t="s">
        <v>1190</v>
      </c>
      <c r="C249" s="179" t="s">
        <v>1191</v>
      </c>
      <c r="D249" s="172" t="s">
        <v>260</v>
      </c>
      <c r="E249" s="173">
        <v>1</v>
      </c>
      <c r="F249" s="174"/>
      <c r="G249" s="175">
        <f>ROUND(E249*F249,2)</f>
        <v>0</v>
      </c>
      <c r="H249" s="174"/>
      <c r="I249" s="175">
        <f>ROUND(E249*H249,2)</f>
        <v>0</v>
      </c>
      <c r="J249" s="174"/>
      <c r="K249" s="175">
        <f>ROUND(E249*J249,2)</f>
        <v>0</v>
      </c>
      <c r="L249" s="175">
        <v>21</v>
      </c>
      <c r="M249" s="175">
        <f>G249*(1+L249/100)</f>
        <v>0</v>
      </c>
      <c r="N249" s="173">
        <v>0</v>
      </c>
      <c r="O249" s="173">
        <f>ROUND(E249*N249,2)</f>
        <v>0</v>
      </c>
      <c r="P249" s="173">
        <v>0</v>
      </c>
      <c r="Q249" s="173">
        <f>ROUND(E249*P249,2)</f>
        <v>0</v>
      </c>
      <c r="R249" s="175"/>
      <c r="S249" s="175" t="s">
        <v>242</v>
      </c>
      <c r="T249" s="176" t="s">
        <v>243</v>
      </c>
      <c r="U249" s="156">
        <v>0</v>
      </c>
      <c r="V249" s="156">
        <f>ROUND(E249*U249,2)</f>
        <v>0</v>
      </c>
      <c r="W249" s="156"/>
      <c r="X249" s="156" t="s">
        <v>212</v>
      </c>
      <c r="Y249" s="156" t="s">
        <v>213</v>
      </c>
      <c r="Z249" s="146"/>
      <c r="AA249" s="146"/>
      <c r="AB249" s="146"/>
      <c r="AC249" s="146"/>
      <c r="AD249" s="146"/>
      <c r="AE249" s="146"/>
      <c r="AF249" s="146"/>
      <c r="AG249" s="146" t="s">
        <v>214</v>
      </c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</row>
    <row r="250" spans="1:60" outlineLevel="2" x14ac:dyDescent="0.2">
      <c r="A250" s="153"/>
      <c r="B250" s="154"/>
      <c r="C250" s="247" t="s">
        <v>1192</v>
      </c>
      <c r="D250" s="248"/>
      <c r="E250" s="248"/>
      <c r="F250" s="248"/>
      <c r="G250" s="248"/>
      <c r="H250" s="156"/>
      <c r="I250" s="156"/>
      <c r="J250" s="156"/>
      <c r="K250" s="156"/>
      <c r="L250" s="156"/>
      <c r="M250" s="156"/>
      <c r="N250" s="155"/>
      <c r="O250" s="155"/>
      <c r="P250" s="155"/>
      <c r="Q250" s="155"/>
      <c r="R250" s="156"/>
      <c r="S250" s="156"/>
      <c r="T250" s="156"/>
      <c r="U250" s="156"/>
      <c r="V250" s="156"/>
      <c r="W250" s="156"/>
      <c r="X250" s="156"/>
      <c r="Y250" s="156"/>
      <c r="Z250" s="146"/>
      <c r="AA250" s="146"/>
      <c r="AB250" s="146"/>
      <c r="AC250" s="146"/>
      <c r="AD250" s="146"/>
      <c r="AE250" s="146"/>
      <c r="AF250" s="146"/>
      <c r="AG250" s="146" t="s">
        <v>221</v>
      </c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</row>
    <row r="251" spans="1:60" outlineLevel="2" x14ac:dyDescent="0.2">
      <c r="A251" s="153"/>
      <c r="B251" s="154"/>
      <c r="C251" s="180" t="s">
        <v>84</v>
      </c>
      <c r="D251" s="157"/>
      <c r="E251" s="158">
        <v>1</v>
      </c>
      <c r="F251" s="156"/>
      <c r="G251" s="156"/>
      <c r="H251" s="156"/>
      <c r="I251" s="156"/>
      <c r="J251" s="156"/>
      <c r="K251" s="156"/>
      <c r="L251" s="156"/>
      <c r="M251" s="156"/>
      <c r="N251" s="155"/>
      <c r="O251" s="155"/>
      <c r="P251" s="155"/>
      <c r="Q251" s="155"/>
      <c r="R251" s="156"/>
      <c r="S251" s="156"/>
      <c r="T251" s="156"/>
      <c r="U251" s="156"/>
      <c r="V251" s="156"/>
      <c r="W251" s="156"/>
      <c r="X251" s="156"/>
      <c r="Y251" s="156"/>
      <c r="Z251" s="146"/>
      <c r="AA251" s="146"/>
      <c r="AB251" s="146"/>
      <c r="AC251" s="146"/>
      <c r="AD251" s="146"/>
      <c r="AE251" s="146"/>
      <c r="AF251" s="146"/>
      <c r="AG251" s="146" t="s">
        <v>215</v>
      </c>
      <c r="AH251" s="146">
        <v>0</v>
      </c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46"/>
      <c r="BB251" s="146"/>
      <c r="BC251" s="146"/>
      <c r="BD251" s="146"/>
      <c r="BE251" s="146"/>
      <c r="BF251" s="146"/>
      <c r="BG251" s="146"/>
      <c r="BH251" s="146"/>
    </row>
    <row r="252" spans="1:60" outlineLevel="1" x14ac:dyDescent="0.2">
      <c r="A252" s="170">
        <v>62</v>
      </c>
      <c r="B252" s="171" t="s">
        <v>1193</v>
      </c>
      <c r="C252" s="179" t="s">
        <v>1194</v>
      </c>
      <c r="D252" s="172" t="s">
        <v>238</v>
      </c>
      <c r="E252" s="173">
        <v>1</v>
      </c>
      <c r="F252" s="174"/>
      <c r="G252" s="175">
        <f>ROUND(E252*F252,2)</f>
        <v>0</v>
      </c>
      <c r="H252" s="174"/>
      <c r="I252" s="175">
        <f>ROUND(E252*H252,2)</f>
        <v>0</v>
      </c>
      <c r="J252" s="174"/>
      <c r="K252" s="175">
        <f>ROUND(E252*J252,2)</f>
        <v>0</v>
      </c>
      <c r="L252" s="175">
        <v>21</v>
      </c>
      <c r="M252" s="175">
        <f>G252*(1+L252/100)</f>
        <v>0</v>
      </c>
      <c r="N252" s="173">
        <v>0</v>
      </c>
      <c r="O252" s="173">
        <f>ROUND(E252*N252,2)</f>
        <v>0</v>
      </c>
      <c r="P252" s="173">
        <v>0</v>
      </c>
      <c r="Q252" s="173">
        <f>ROUND(E252*P252,2)</f>
        <v>0</v>
      </c>
      <c r="R252" s="175"/>
      <c r="S252" s="175" t="s">
        <v>242</v>
      </c>
      <c r="T252" s="176" t="s">
        <v>243</v>
      </c>
      <c r="U252" s="156">
        <v>0</v>
      </c>
      <c r="V252" s="156">
        <f>ROUND(E252*U252,2)</f>
        <v>0</v>
      </c>
      <c r="W252" s="156"/>
      <c r="X252" s="156" t="s">
        <v>212</v>
      </c>
      <c r="Y252" s="156" t="s">
        <v>213</v>
      </c>
      <c r="Z252" s="146"/>
      <c r="AA252" s="146"/>
      <c r="AB252" s="146"/>
      <c r="AC252" s="146"/>
      <c r="AD252" s="146"/>
      <c r="AE252" s="146"/>
      <c r="AF252" s="146"/>
      <c r="AG252" s="146" t="s">
        <v>214</v>
      </c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</row>
    <row r="253" spans="1:60" outlineLevel="2" x14ac:dyDescent="0.2">
      <c r="A253" s="153"/>
      <c r="B253" s="154"/>
      <c r="C253" s="247" t="s">
        <v>1195</v>
      </c>
      <c r="D253" s="248"/>
      <c r="E253" s="248"/>
      <c r="F253" s="248"/>
      <c r="G253" s="248"/>
      <c r="H253" s="156"/>
      <c r="I253" s="156"/>
      <c r="J253" s="156"/>
      <c r="K253" s="156"/>
      <c r="L253" s="156"/>
      <c r="M253" s="156"/>
      <c r="N253" s="155"/>
      <c r="O253" s="155"/>
      <c r="P253" s="155"/>
      <c r="Q253" s="155"/>
      <c r="R253" s="156"/>
      <c r="S253" s="156"/>
      <c r="T253" s="156"/>
      <c r="U253" s="156"/>
      <c r="V253" s="156"/>
      <c r="W253" s="156"/>
      <c r="X253" s="156"/>
      <c r="Y253" s="156"/>
      <c r="Z253" s="146"/>
      <c r="AA253" s="146"/>
      <c r="AB253" s="146"/>
      <c r="AC253" s="146"/>
      <c r="AD253" s="146"/>
      <c r="AE253" s="146"/>
      <c r="AF253" s="146"/>
      <c r="AG253" s="146" t="s">
        <v>221</v>
      </c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</row>
    <row r="254" spans="1:60" outlineLevel="3" x14ac:dyDescent="0.2">
      <c r="A254" s="153"/>
      <c r="B254" s="154"/>
      <c r="C254" s="251" t="s">
        <v>1196</v>
      </c>
      <c r="D254" s="252"/>
      <c r="E254" s="252"/>
      <c r="F254" s="252"/>
      <c r="G254" s="252"/>
      <c r="H254" s="156"/>
      <c r="I254" s="156"/>
      <c r="J254" s="156"/>
      <c r="K254" s="156"/>
      <c r="L254" s="156"/>
      <c r="M254" s="156"/>
      <c r="N254" s="155"/>
      <c r="O254" s="155"/>
      <c r="P254" s="155"/>
      <c r="Q254" s="155"/>
      <c r="R254" s="156"/>
      <c r="S254" s="156"/>
      <c r="T254" s="156"/>
      <c r="U254" s="156"/>
      <c r="V254" s="156"/>
      <c r="W254" s="156"/>
      <c r="X254" s="156"/>
      <c r="Y254" s="156"/>
      <c r="Z254" s="146"/>
      <c r="AA254" s="146"/>
      <c r="AB254" s="146"/>
      <c r="AC254" s="146"/>
      <c r="AD254" s="146"/>
      <c r="AE254" s="146"/>
      <c r="AF254" s="146"/>
      <c r="AG254" s="146" t="s">
        <v>221</v>
      </c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</row>
    <row r="255" spans="1:60" outlineLevel="3" x14ac:dyDescent="0.2">
      <c r="A255" s="153"/>
      <c r="B255" s="154"/>
      <c r="C255" s="251" t="s">
        <v>1167</v>
      </c>
      <c r="D255" s="252"/>
      <c r="E255" s="252"/>
      <c r="F255" s="252"/>
      <c r="G255" s="252"/>
      <c r="H255" s="156"/>
      <c r="I255" s="156"/>
      <c r="J255" s="156"/>
      <c r="K255" s="156"/>
      <c r="L255" s="156"/>
      <c r="M255" s="156"/>
      <c r="N255" s="155"/>
      <c r="O255" s="155"/>
      <c r="P255" s="155"/>
      <c r="Q255" s="155"/>
      <c r="R255" s="156"/>
      <c r="S255" s="156"/>
      <c r="T255" s="156"/>
      <c r="U255" s="156"/>
      <c r="V255" s="156"/>
      <c r="W255" s="156"/>
      <c r="X255" s="156"/>
      <c r="Y255" s="156"/>
      <c r="Z255" s="146"/>
      <c r="AA255" s="146"/>
      <c r="AB255" s="146"/>
      <c r="AC255" s="146"/>
      <c r="AD255" s="146"/>
      <c r="AE255" s="146"/>
      <c r="AF255" s="146"/>
      <c r="AG255" s="146" t="s">
        <v>221</v>
      </c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</row>
    <row r="256" spans="1:60" outlineLevel="2" x14ac:dyDescent="0.2">
      <c r="A256" s="153"/>
      <c r="B256" s="154"/>
      <c r="C256" s="180" t="s">
        <v>84</v>
      </c>
      <c r="D256" s="157"/>
      <c r="E256" s="158">
        <v>1</v>
      </c>
      <c r="F256" s="156"/>
      <c r="G256" s="156"/>
      <c r="H256" s="156"/>
      <c r="I256" s="156"/>
      <c r="J256" s="156"/>
      <c r="K256" s="156"/>
      <c r="L256" s="156"/>
      <c r="M256" s="156"/>
      <c r="N256" s="155"/>
      <c r="O256" s="155"/>
      <c r="P256" s="155"/>
      <c r="Q256" s="155"/>
      <c r="R256" s="156"/>
      <c r="S256" s="156"/>
      <c r="T256" s="156"/>
      <c r="U256" s="156"/>
      <c r="V256" s="156"/>
      <c r="W256" s="156"/>
      <c r="X256" s="156"/>
      <c r="Y256" s="156"/>
      <c r="Z256" s="146"/>
      <c r="AA256" s="146"/>
      <c r="AB256" s="146"/>
      <c r="AC256" s="146"/>
      <c r="AD256" s="146"/>
      <c r="AE256" s="146"/>
      <c r="AF256" s="146"/>
      <c r="AG256" s="146" t="s">
        <v>215</v>
      </c>
      <c r="AH256" s="146">
        <v>0</v>
      </c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</row>
    <row r="257" spans="1:60" outlineLevel="1" x14ac:dyDescent="0.2">
      <c r="A257" s="170">
        <v>63</v>
      </c>
      <c r="B257" s="171" t="s">
        <v>1197</v>
      </c>
      <c r="C257" s="179" t="s">
        <v>1198</v>
      </c>
      <c r="D257" s="172" t="s">
        <v>260</v>
      </c>
      <c r="E257" s="173">
        <v>1</v>
      </c>
      <c r="F257" s="174"/>
      <c r="G257" s="175">
        <f>ROUND(E257*F257,2)</f>
        <v>0</v>
      </c>
      <c r="H257" s="174"/>
      <c r="I257" s="175">
        <f>ROUND(E257*H257,2)</f>
        <v>0</v>
      </c>
      <c r="J257" s="174"/>
      <c r="K257" s="175">
        <f>ROUND(E257*J257,2)</f>
        <v>0</v>
      </c>
      <c r="L257" s="175">
        <v>21</v>
      </c>
      <c r="M257" s="175">
        <f>G257*(1+L257/100)</f>
        <v>0</v>
      </c>
      <c r="N257" s="173">
        <v>0</v>
      </c>
      <c r="O257" s="173">
        <f>ROUND(E257*N257,2)</f>
        <v>0</v>
      </c>
      <c r="P257" s="173">
        <v>0</v>
      </c>
      <c r="Q257" s="173">
        <f>ROUND(E257*P257,2)</f>
        <v>0</v>
      </c>
      <c r="R257" s="175"/>
      <c r="S257" s="175" t="s">
        <v>242</v>
      </c>
      <c r="T257" s="176" t="s">
        <v>243</v>
      </c>
      <c r="U257" s="156">
        <v>0</v>
      </c>
      <c r="V257" s="156">
        <f>ROUND(E257*U257,2)</f>
        <v>0</v>
      </c>
      <c r="W257" s="156"/>
      <c r="X257" s="156" t="s">
        <v>212</v>
      </c>
      <c r="Y257" s="156" t="s">
        <v>213</v>
      </c>
      <c r="Z257" s="146"/>
      <c r="AA257" s="146"/>
      <c r="AB257" s="146"/>
      <c r="AC257" s="146"/>
      <c r="AD257" s="146"/>
      <c r="AE257" s="146"/>
      <c r="AF257" s="146"/>
      <c r="AG257" s="146" t="s">
        <v>214</v>
      </c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</row>
    <row r="258" spans="1:60" outlineLevel="2" x14ac:dyDescent="0.2">
      <c r="A258" s="153"/>
      <c r="B258" s="154"/>
      <c r="C258" s="247" t="s">
        <v>1181</v>
      </c>
      <c r="D258" s="248"/>
      <c r="E258" s="248"/>
      <c r="F258" s="248"/>
      <c r="G258" s="248"/>
      <c r="H258" s="156"/>
      <c r="I258" s="156"/>
      <c r="J258" s="156"/>
      <c r="K258" s="156"/>
      <c r="L258" s="156"/>
      <c r="M258" s="156"/>
      <c r="N258" s="155"/>
      <c r="O258" s="155"/>
      <c r="P258" s="155"/>
      <c r="Q258" s="155"/>
      <c r="R258" s="156"/>
      <c r="S258" s="156"/>
      <c r="T258" s="156"/>
      <c r="U258" s="156"/>
      <c r="V258" s="156"/>
      <c r="W258" s="156"/>
      <c r="X258" s="156"/>
      <c r="Y258" s="156"/>
      <c r="Z258" s="146"/>
      <c r="AA258" s="146"/>
      <c r="AB258" s="146"/>
      <c r="AC258" s="146"/>
      <c r="AD258" s="146"/>
      <c r="AE258" s="146"/>
      <c r="AF258" s="146"/>
      <c r="AG258" s="146" t="s">
        <v>221</v>
      </c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</row>
    <row r="259" spans="1:60" outlineLevel="2" x14ac:dyDescent="0.2">
      <c r="A259" s="153"/>
      <c r="B259" s="154"/>
      <c r="C259" s="180" t="s">
        <v>84</v>
      </c>
      <c r="D259" s="157"/>
      <c r="E259" s="158">
        <v>1</v>
      </c>
      <c r="F259" s="156"/>
      <c r="G259" s="156"/>
      <c r="H259" s="156"/>
      <c r="I259" s="156"/>
      <c r="J259" s="156"/>
      <c r="K259" s="156"/>
      <c r="L259" s="156"/>
      <c r="M259" s="156"/>
      <c r="N259" s="155"/>
      <c r="O259" s="155"/>
      <c r="P259" s="155"/>
      <c r="Q259" s="155"/>
      <c r="R259" s="156"/>
      <c r="S259" s="156"/>
      <c r="T259" s="156"/>
      <c r="U259" s="156"/>
      <c r="V259" s="156"/>
      <c r="W259" s="156"/>
      <c r="X259" s="156"/>
      <c r="Y259" s="156"/>
      <c r="Z259" s="146"/>
      <c r="AA259" s="146"/>
      <c r="AB259" s="146"/>
      <c r="AC259" s="146"/>
      <c r="AD259" s="146"/>
      <c r="AE259" s="146"/>
      <c r="AF259" s="146"/>
      <c r="AG259" s="146" t="s">
        <v>215</v>
      </c>
      <c r="AH259" s="146">
        <v>0</v>
      </c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</row>
    <row r="260" spans="1:60" outlineLevel="1" x14ac:dyDescent="0.2">
      <c r="A260" s="170">
        <v>64</v>
      </c>
      <c r="B260" s="171" t="s">
        <v>1199</v>
      </c>
      <c r="C260" s="179" t="s">
        <v>1200</v>
      </c>
      <c r="D260" s="172" t="s">
        <v>260</v>
      </c>
      <c r="E260" s="173">
        <v>1</v>
      </c>
      <c r="F260" s="174"/>
      <c r="G260" s="175">
        <f>ROUND(E260*F260,2)</f>
        <v>0</v>
      </c>
      <c r="H260" s="174"/>
      <c r="I260" s="175">
        <f>ROUND(E260*H260,2)</f>
        <v>0</v>
      </c>
      <c r="J260" s="174"/>
      <c r="K260" s="175">
        <f>ROUND(E260*J260,2)</f>
        <v>0</v>
      </c>
      <c r="L260" s="175">
        <v>21</v>
      </c>
      <c r="M260" s="175">
        <f>G260*(1+L260/100)</f>
        <v>0</v>
      </c>
      <c r="N260" s="173">
        <v>0</v>
      </c>
      <c r="O260" s="173">
        <f>ROUND(E260*N260,2)</f>
        <v>0</v>
      </c>
      <c r="P260" s="173">
        <v>0</v>
      </c>
      <c r="Q260" s="173">
        <f>ROUND(E260*P260,2)</f>
        <v>0</v>
      </c>
      <c r="R260" s="175"/>
      <c r="S260" s="175" t="s">
        <v>242</v>
      </c>
      <c r="T260" s="176" t="s">
        <v>243</v>
      </c>
      <c r="U260" s="156">
        <v>0</v>
      </c>
      <c r="V260" s="156">
        <f>ROUND(E260*U260,2)</f>
        <v>0</v>
      </c>
      <c r="W260" s="156"/>
      <c r="X260" s="156" t="s">
        <v>212</v>
      </c>
      <c r="Y260" s="156" t="s">
        <v>213</v>
      </c>
      <c r="Z260" s="146"/>
      <c r="AA260" s="146"/>
      <c r="AB260" s="146"/>
      <c r="AC260" s="146"/>
      <c r="AD260" s="146"/>
      <c r="AE260" s="146"/>
      <c r="AF260" s="146"/>
      <c r="AG260" s="146" t="s">
        <v>214</v>
      </c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</row>
    <row r="261" spans="1:60" outlineLevel="2" x14ac:dyDescent="0.2">
      <c r="A261" s="153"/>
      <c r="B261" s="154"/>
      <c r="C261" s="247" t="s">
        <v>1181</v>
      </c>
      <c r="D261" s="248"/>
      <c r="E261" s="248"/>
      <c r="F261" s="248"/>
      <c r="G261" s="248"/>
      <c r="H261" s="156"/>
      <c r="I261" s="156"/>
      <c r="J261" s="156"/>
      <c r="K261" s="156"/>
      <c r="L261" s="156"/>
      <c r="M261" s="156"/>
      <c r="N261" s="155"/>
      <c r="O261" s="155"/>
      <c r="P261" s="155"/>
      <c r="Q261" s="155"/>
      <c r="R261" s="156"/>
      <c r="S261" s="156"/>
      <c r="T261" s="156"/>
      <c r="U261" s="156"/>
      <c r="V261" s="156"/>
      <c r="W261" s="156"/>
      <c r="X261" s="156"/>
      <c r="Y261" s="156"/>
      <c r="Z261" s="146"/>
      <c r="AA261" s="146"/>
      <c r="AB261" s="146"/>
      <c r="AC261" s="146"/>
      <c r="AD261" s="146"/>
      <c r="AE261" s="146"/>
      <c r="AF261" s="146"/>
      <c r="AG261" s="146" t="s">
        <v>221</v>
      </c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</row>
    <row r="262" spans="1:60" outlineLevel="2" x14ac:dyDescent="0.2">
      <c r="A262" s="153"/>
      <c r="B262" s="154"/>
      <c r="C262" s="180" t="s">
        <v>84</v>
      </c>
      <c r="D262" s="157"/>
      <c r="E262" s="158">
        <v>1</v>
      </c>
      <c r="F262" s="156"/>
      <c r="G262" s="156"/>
      <c r="H262" s="156"/>
      <c r="I262" s="156"/>
      <c r="J262" s="156"/>
      <c r="K262" s="156"/>
      <c r="L262" s="156"/>
      <c r="M262" s="156"/>
      <c r="N262" s="155"/>
      <c r="O262" s="155"/>
      <c r="P262" s="155"/>
      <c r="Q262" s="155"/>
      <c r="R262" s="156"/>
      <c r="S262" s="156"/>
      <c r="T262" s="156"/>
      <c r="U262" s="156"/>
      <c r="V262" s="156"/>
      <c r="W262" s="156"/>
      <c r="X262" s="156"/>
      <c r="Y262" s="156"/>
      <c r="Z262" s="146"/>
      <c r="AA262" s="146"/>
      <c r="AB262" s="146"/>
      <c r="AC262" s="146"/>
      <c r="AD262" s="146"/>
      <c r="AE262" s="146"/>
      <c r="AF262" s="146"/>
      <c r="AG262" s="146" t="s">
        <v>215</v>
      </c>
      <c r="AH262" s="146">
        <v>0</v>
      </c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</row>
    <row r="263" spans="1:60" outlineLevel="1" x14ac:dyDescent="0.2">
      <c r="A263" s="170">
        <v>65</v>
      </c>
      <c r="B263" s="171" t="s">
        <v>1201</v>
      </c>
      <c r="C263" s="179" t="s">
        <v>1202</v>
      </c>
      <c r="D263" s="172" t="s">
        <v>260</v>
      </c>
      <c r="E263" s="173">
        <v>1</v>
      </c>
      <c r="F263" s="174"/>
      <c r="G263" s="175">
        <f>ROUND(E263*F263,2)</f>
        <v>0</v>
      </c>
      <c r="H263" s="174"/>
      <c r="I263" s="175">
        <f>ROUND(E263*H263,2)</f>
        <v>0</v>
      </c>
      <c r="J263" s="174"/>
      <c r="K263" s="175">
        <f>ROUND(E263*J263,2)</f>
        <v>0</v>
      </c>
      <c r="L263" s="175">
        <v>21</v>
      </c>
      <c r="M263" s="175">
        <f>G263*(1+L263/100)</f>
        <v>0</v>
      </c>
      <c r="N263" s="173">
        <v>0</v>
      </c>
      <c r="O263" s="173">
        <f>ROUND(E263*N263,2)</f>
        <v>0</v>
      </c>
      <c r="P263" s="173">
        <v>0</v>
      </c>
      <c r="Q263" s="173">
        <f>ROUND(E263*P263,2)</f>
        <v>0</v>
      </c>
      <c r="R263" s="175"/>
      <c r="S263" s="175" t="s">
        <v>242</v>
      </c>
      <c r="T263" s="176" t="s">
        <v>243</v>
      </c>
      <c r="U263" s="156">
        <v>0</v>
      </c>
      <c r="V263" s="156">
        <f>ROUND(E263*U263,2)</f>
        <v>0</v>
      </c>
      <c r="W263" s="156"/>
      <c r="X263" s="156" t="s">
        <v>212</v>
      </c>
      <c r="Y263" s="156" t="s">
        <v>213</v>
      </c>
      <c r="Z263" s="146"/>
      <c r="AA263" s="146"/>
      <c r="AB263" s="146"/>
      <c r="AC263" s="146"/>
      <c r="AD263" s="146"/>
      <c r="AE263" s="146"/>
      <c r="AF263" s="146"/>
      <c r="AG263" s="146" t="s">
        <v>214</v>
      </c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</row>
    <row r="264" spans="1:60" outlineLevel="2" x14ac:dyDescent="0.2">
      <c r="A264" s="153"/>
      <c r="B264" s="154"/>
      <c r="C264" s="247" t="s">
        <v>636</v>
      </c>
      <c r="D264" s="248"/>
      <c r="E264" s="248"/>
      <c r="F264" s="248"/>
      <c r="G264" s="248"/>
      <c r="H264" s="156"/>
      <c r="I264" s="156"/>
      <c r="J264" s="156"/>
      <c r="K264" s="156"/>
      <c r="L264" s="156"/>
      <c r="M264" s="156"/>
      <c r="N264" s="155"/>
      <c r="O264" s="155"/>
      <c r="P264" s="155"/>
      <c r="Q264" s="155"/>
      <c r="R264" s="156"/>
      <c r="S264" s="156"/>
      <c r="T264" s="156"/>
      <c r="U264" s="156"/>
      <c r="V264" s="156"/>
      <c r="W264" s="156"/>
      <c r="X264" s="156"/>
      <c r="Y264" s="156"/>
      <c r="Z264" s="146"/>
      <c r="AA264" s="146"/>
      <c r="AB264" s="146"/>
      <c r="AC264" s="146"/>
      <c r="AD264" s="146"/>
      <c r="AE264" s="146"/>
      <c r="AF264" s="146"/>
      <c r="AG264" s="146" t="s">
        <v>221</v>
      </c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</row>
    <row r="265" spans="1:60" outlineLevel="2" x14ac:dyDescent="0.2">
      <c r="A265" s="153"/>
      <c r="B265" s="154"/>
      <c r="C265" s="180" t="s">
        <v>84</v>
      </c>
      <c r="D265" s="157"/>
      <c r="E265" s="158">
        <v>1</v>
      </c>
      <c r="F265" s="156"/>
      <c r="G265" s="156"/>
      <c r="H265" s="156"/>
      <c r="I265" s="156"/>
      <c r="J265" s="156"/>
      <c r="K265" s="156"/>
      <c r="L265" s="156"/>
      <c r="M265" s="156"/>
      <c r="N265" s="155"/>
      <c r="O265" s="155"/>
      <c r="P265" s="155"/>
      <c r="Q265" s="155"/>
      <c r="R265" s="156"/>
      <c r="S265" s="156"/>
      <c r="T265" s="156"/>
      <c r="U265" s="156"/>
      <c r="V265" s="156"/>
      <c r="W265" s="156"/>
      <c r="X265" s="156"/>
      <c r="Y265" s="156"/>
      <c r="Z265" s="146"/>
      <c r="AA265" s="146"/>
      <c r="AB265" s="146"/>
      <c r="AC265" s="146"/>
      <c r="AD265" s="146"/>
      <c r="AE265" s="146"/>
      <c r="AF265" s="146"/>
      <c r="AG265" s="146" t="s">
        <v>215</v>
      </c>
      <c r="AH265" s="146">
        <v>0</v>
      </c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</row>
    <row r="266" spans="1:60" outlineLevel="1" x14ac:dyDescent="0.2">
      <c r="A266" s="170">
        <v>66</v>
      </c>
      <c r="B266" s="171" t="s">
        <v>1203</v>
      </c>
      <c r="C266" s="179" t="s">
        <v>1204</v>
      </c>
      <c r="D266" s="172" t="s">
        <v>252</v>
      </c>
      <c r="E266" s="173">
        <v>282.7</v>
      </c>
      <c r="F266" s="174"/>
      <c r="G266" s="175">
        <f>ROUND(E266*F266,2)</f>
        <v>0</v>
      </c>
      <c r="H266" s="174"/>
      <c r="I266" s="175">
        <f>ROUND(E266*H266,2)</f>
        <v>0</v>
      </c>
      <c r="J266" s="174"/>
      <c r="K266" s="175">
        <f>ROUND(E266*J266,2)</f>
        <v>0</v>
      </c>
      <c r="L266" s="175">
        <v>21</v>
      </c>
      <c r="M266" s="175">
        <f>G266*(1+L266/100)</f>
        <v>0</v>
      </c>
      <c r="N266" s="173">
        <v>0</v>
      </c>
      <c r="O266" s="173">
        <f>ROUND(E266*N266,2)</f>
        <v>0</v>
      </c>
      <c r="P266" s="173">
        <v>0</v>
      </c>
      <c r="Q266" s="173">
        <f>ROUND(E266*P266,2)</f>
        <v>0</v>
      </c>
      <c r="R266" s="175"/>
      <c r="S266" s="175" t="s">
        <v>242</v>
      </c>
      <c r="T266" s="176" t="s">
        <v>243</v>
      </c>
      <c r="U266" s="156">
        <v>0</v>
      </c>
      <c r="V266" s="156">
        <f>ROUND(E266*U266,2)</f>
        <v>0</v>
      </c>
      <c r="W266" s="156"/>
      <c r="X266" s="156" t="s">
        <v>212</v>
      </c>
      <c r="Y266" s="156" t="s">
        <v>213</v>
      </c>
      <c r="Z266" s="146"/>
      <c r="AA266" s="146"/>
      <c r="AB266" s="146"/>
      <c r="AC266" s="146"/>
      <c r="AD266" s="146"/>
      <c r="AE266" s="146"/>
      <c r="AF266" s="146"/>
      <c r="AG266" s="146" t="s">
        <v>214</v>
      </c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</row>
    <row r="267" spans="1:60" outlineLevel="2" x14ac:dyDescent="0.2">
      <c r="A267" s="153"/>
      <c r="B267" s="154"/>
      <c r="C267" s="247" t="s">
        <v>1167</v>
      </c>
      <c r="D267" s="248"/>
      <c r="E267" s="248"/>
      <c r="F267" s="248"/>
      <c r="G267" s="248"/>
      <c r="H267" s="156"/>
      <c r="I267" s="156"/>
      <c r="J267" s="156"/>
      <c r="K267" s="156"/>
      <c r="L267" s="156"/>
      <c r="M267" s="156"/>
      <c r="N267" s="155"/>
      <c r="O267" s="155"/>
      <c r="P267" s="155"/>
      <c r="Q267" s="155"/>
      <c r="R267" s="156"/>
      <c r="S267" s="156"/>
      <c r="T267" s="156"/>
      <c r="U267" s="156"/>
      <c r="V267" s="156"/>
      <c r="W267" s="156"/>
      <c r="X267" s="156"/>
      <c r="Y267" s="156"/>
      <c r="Z267" s="146"/>
      <c r="AA267" s="146"/>
      <c r="AB267" s="146"/>
      <c r="AC267" s="146"/>
      <c r="AD267" s="146"/>
      <c r="AE267" s="146"/>
      <c r="AF267" s="146"/>
      <c r="AG267" s="146" t="s">
        <v>221</v>
      </c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146"/>
      <c r="BB267" s="146"/>
      <c r="BC267" s="146"/>
      <c r="BD267" s="146"/>
      <c r="BE267" s="146"/>
      <c r="BF267" s="146"/>
      <c r="BG267" s="146"/>
      <c r="BH267" s="146"/>
    </row>
    <row r="268" spans="1:60" outlineLevel="2" x14ac:dyDescent="0.2">
      <c r="A268" s="153"/>
      <c r="B268" s="154"/>
      <c r="C268" s="180" t="s">
        <v>1205</v>
      </c>
      <c r="D268" s="157"/>
      <c r="E268" s="158">
        <v>282.7</v>
      </c>
      <c r="F268" s="156"/>
      <c r="G268" s="156"/>
      <c r="H268" s="156"/>
      <c r="I268" s="156"/>
      <c r="J268" s="156"/>
      <c r="K268" s="156"/>
      <c r="L268" s="156"/>
      <c r="M268" s="156"/>
      <c r="N268" s="155"/>
      <c r="O268" s="155"/>
      <c r="P268" s="155"/>
      <c r="Q268" s="155"/>
      <c r="R268" s="156"/>
      <c r="S268" s="156"/>
      <c r="T268" s="156"/>
      <c r="U268" s="156"/>
      <c r="V268" s="156"/>
      <c r="W268" s="156"/>
      <c r="X268" s="156"/>
      <c r="Y268" s="156"/>
      <c r="Z268" s="146"/>
      <c r="AA268" s="146"/>
      <c r="AB268" s="146"/>
      <c r="AC268" s="146"/>
      <c r="AD268" s="146"/>
      <c r="AE268" s="146"/>
      <c r="AF268" s="146"/>
      <c r="AG268" s="146" t="s">
        <v>215</v>
      </c>
      <c r="AH268" s="146">
        <v>0</v>
      </c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</row>
    <row r="269" spans="1:60" outlineLevel="1" x14ac:dyDescent="0.2">
      <c r="A269" s="170">
        <v>67</v>
      </c>
      <c r="B269" s="171" t="s">
        <v>1206</v>
      </c>
      <c r="C269" s="179" t="s">
        <v>1207</v>
      </c>
      <c r="D269" s="172" t="s">
        <v>260</v>
      </c>
      <c r="E269" s="173">
        <v>2</v>
      </c>
      <c r="F269" s="174"/>
      <c r="G269" s="175">
        <f>ROUND(E269*F269,2)</f>
        <v>0</v>
      </c>
      <c r="H269" s="174"/>
      <c r="I269" s="175">
        <f>ROUND(E269*H269,2)</f>
        <v>0</v>
      </c>
      <c r="J269" s="174"/>
      <c r="K269" s="175">
        <f>ROUND(E269*J269,2)</f>
        <v>0</v>
      </c>
      <c r="L269" s="175">
        <v>21</v>
      </c>
      <c r="M269" s="175">
        <f>G269*(1+L269/100)</f>
        <v>0</v>
      </c>
      <c r="N269" s="173">
        <v>0</v>
      </c>
      <c r="O269" s="173">
        <f>ROUND(E269*N269,2)</f>
        <v>0</v>
      </c>
      <c r="P269" s="173">
        <v>0</v>
      </c>
      <c r="Q269" s="173">
        <f>ROUND(E269*P269,2)</f>
        <v>0</v>
      </c>
      <c r="R269" s="175"/>
      <c r="S269" s="175" t="s">
        <v>242</v>
      </c>
      <c r="T269" s="176" t="s">
        <v>243</v>
      </c>
      <c r="U269" s="156">
        <v>0</v>
      </c>
      <c r="V269" s="156">
        <f>ROUND(E269*U269,2)</f>
        <v>0</v>
      </c>
      <c r="W269" s="156"/>
      <c r="X269" s="156" t="s">
        <v>212</v>
      </c>
      <c r="Y269" s="156" t="s">
        <v>213</v>
      </c>
      <c r="Z269" s="146"/>
      <c r="AA269" s="146"/>
      <c r="AB269" s="146"/>
      <c r="AC269" s="146"/>
      <c r="AD269" s="146"/>
      <c r="AE269" s="146"/>
      <c r="AF269" s="146"/>
      <c r="AG269" s="146" t="s">
        <v>214</v>
      </c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</row>
    <row r="270" spans="1:60" outlineLevel="2" x14ac:dyDescent="0.2">
      <c r="A270" s="153"/>
      <c r="B270" s="154"/>
      <c r="C270" s="247" t="s">
        <v>1208</v>
      </c>
      <c r="D270" s="248"/>
      <c r="E270" s="248"/>
      <c r="F270" s="248"/>
      <c r="G270" s="248"/>
      <c r="H270" s="156"/>
      <c r="I270" s="156"/>
      <c r="J270" s="156"/>
      <c r="K270" s="156"/>
      <c r="L270" s="156"/>
      <c r="M270" s="156"/>
      <c r="N270" s="155"/>
      <c r="O270" s="155"/>
      <c r="P270" s="155"/>
      <c r="Q270" s="155"/>
      <c r="R270" s="156"/>
      <c r="S270" s="156"/>
      <c r="T270" s="156"/>
      <c r="U270" s="156"/>
      <c r="V270" s="156"/>
      <c r="W270" s="156"/>
      <c r="X270" s="156"/>
      <c r="Y270" s="156"/>
      <c r="Z270" s="146"/>
      <c r="AA270" s="146"/>
      <c r="AB270" s="146"/>
      <c r="AC270" s="146"/>
      <c r="AD270" s="146"/>
      <c r="AE270" s="146"/>
      <c r="AF270" s="146"/>
      <c r="AG270" s="146" t="s">
        <v>221</v>
      </c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</row>
    <row r="271" spans="1:60" outlineLevel="2" x14ac:dyDescent="0.2">
      <c r="A271" s="153"/>
      <c r="B271" s="154"/>
      <c r="C271" s="180" t="s">
        <v>88</v>
      </c>
      <c r="D271" s="157"/>
      <c r="E271" s="158">
        <v>2</v>
      </c>
      <c r="F271" s="156"/>
      <c r="G271" s="156"/>
      <c r="H271" s="156"/>
      <c r="I271" s="156"/>
      <c r="J271" s="156"/>
      <c r="K271" s="156"/>
      <c r="L271" s="156"/>
      <c r="M271" s="156"/>
      <c r="N271" s="155"/>
      <c r="O271" s="155"/>
      <c r="P271" s="155"/>
      <c r="Q271" s="155"/>
      <c r="R271" s="156"/>
      <c r="S271" s="156"/>
      <c r="T271" s="156"/>
      <c r="U271" s="156"/>
      <c r="V271" s="156"/>
      <c r="W271" s="156"/>
      <c r="X271" s="156"/>
      <c r="Y271" s="156"/>
      <c r="Z271" s="146"/>
      <c r="AA271" s="146"/>
      <c r="AB271" s="146"/>
      <c r="AC271" s="146"/>
      <c r="AD271" s="146"/>
      <c r="AE271" s="146"/>
      <c r="AF271" s="146"/>
      <c r="AG271" s="146" t="s">
        <v>215</v>
      </c>
      <c r="AH271" s="146">
        <v>0</v>
      </c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  <c r="BA271" s="146"/>
      <c r="BB271" s="146"/>
      <c r="BC271" s="146"/>
      <c r="BD271" s="146"/>
      <c r="BE271" s="146"/>
      <c r="BF271" s="146"/>
      <c r="BG271" s="146"/>
      <c r="BH271" s="146"/>
    </row>
    <row r="272" spans="1:60" ht="22.5" outlineLevel="1" x14ac:dyDescent="0.2">
      <c r="A272" s="170">
        <v>68</v>
      </c>
      <c r="B272" s="171" t="s">
        <v>1209</v>
      </c>
      <c r="C272" s="179" t="s">
        <v>1210</v>
      </c>
      <c r="D272" s="172" t="s">
        <v>260</v>
      </c>
      <c r="E272" s="173">
        <v>2</v>
      </c>
      <c r="F272" s="174"/>
      <c r="G272" s="175">
        <f>ROUND(E272*F272,2)</f>
        <v>0</v>
      </c>
      <c r="H272" s="174"/>
      <c r="I272" s="175">
        <f>ROUND(E272*H272,2)</f>
        <v>0</v>
      </c>
      <c r="J272" s="174"/>
      <c r="K272" s="175">
        <f>ROUND(E272*J272,2)</f>
        <v>0</v>
      </c>
      <c r="L272" s="175">
        <v>21</v>
      </c>
      <c r="M272" s="175">
        <f>G272*(1+L272/100)</f>
        <v>0</v>
      </c>
      <c r="N272" s="173">
        <v>0</v>
      </c>
      <c r="O272" s="173">
        <f>ROUND(E272*N272,2)</f>
        <v>0</v>
      </c>
      <c r="P272" s="173">
        <v>0</v>
      </c>
      <c r="Q272" s="173">
        <f>ROUND(E272*P272,2)</f>
        <v>0</v>
      </c>
      <c r="R272" s="175"/>
      <c r="S272" s="175" t="s">
        <v>242</v>
      </c>
      <c r="T272" s="176" t="s">
        <v>243</v>
      </c>
      <c r="U272" s="156">
        <v>0</v>
      </c>
      <c r="V272" s="156">
        <f>ROUND(E272*U272,2)</f>
        <v>0</v>
      </c>
      <c r="W272" s="156"/>
      <c r="X272" s="156" t="s">
        <v>212</v>
      </c>
      <c r="Y272" s="156" t="s">
        <v>213</v>
      </c>
      <c r="Z272" s="146"/>
      <c r="AA272" s="146"/>
      <c r="AB272" s="146"/>
      <c r="AC272" s="146"/>
      <c r="AD272" s="146"/>
      <c r="AE272" s="146"/>
      <c r="AF272" s="146"/>
      <c r="AG272" s="146" t="s">
        <v>214</v>
      </c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46"/>
      <c r="BB272" s="146"/>
      <c r="BC272" s="146"/>
      <c r="BD272" s="146"/>
      <c r="BE272" s="146"/>
      <c r="BF272" s="146"/>
      <c r="BG272" s="146"/>
      <c r="BH272" s="146"/>
    </row>
    <row r="273" spans="1:60" outlineLevel="2" x14ac:dyDescent="0.2">
      <c r="A273" s="153"/>
      <c r="B273" s="154"/>
      <c r="C273" s="247" t="s">
        <v>1208</v>
      </c>
      <c r="D273" s="248"/>
      <c r="E273" s="248"/>
      <c r="F273" s="248"/>
      <c r="G273" s="248"/>
      <c r="H273" s="156"/>
      <c r="I273" s="156"/>
      <c r="J273" s="156"/>
      <c r="K273" s="156"/>
      <c r="L273" s="156"/>
      <c r="M273" s="156"/>
      <c r="N273" s="155"/>
      <c r="O273" s="155"/>
      <c r="P273" s="155"/>
      <c r="Q273" s="155"/>
      <c r="R273" s="156"/>
      <c r="S273" s="156"/>
      <c r="T273" s="156"/>
      <c r="U273" s="156"/>
      <c r="V273" s="156"/>
      <c r="W273" s="156"/>
      <c r="X273" s="156"/>
      <c r="Y273" s="156"/>
      <c r="Z273" s="146"/>
      <c r="AA273" s="146"/>
      <c r="AB273" s="146"/>
      <c r="AC273" s="146"/>
      <c r="AD273" s="146"/>
      <c r="AE273" s="146"/>
      <c r="AF273" s="146"/>
      <c r="AG273" s="146" t="s">
        <v>221</v>
      </c>
      <c r="AH273" s="146"/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  <c r="BA273" s="146"/>
      <c r="BB273" s="146"/>
      <c r="BC273" s="146"/>
      <c r="BD273" s="146"/>
      <c r="BE273" s="146"/>
      <c r="BF273" s="146"/>
      <c r="BG273" s="146"/>
      <c r="BH273" s="146"/>
    </row>
    <row r="274" spans="1:60" outlineLevel="2" x14ac:dyDescent="0.2">
      <c r="A274" s="153"/>
      <c r="B274" s="154"/>
      <c r="C274" s="180" t="s">
        <v>88</v>
      </c>
      <c r="D274" s="157"/>
      <c r="E274" s="158">
        <v>2</v>
      </c>
      <c r="F274" s="156"/>
      <c r="G274" s="156"/>
      <c r="H274" s="156"/>
      <c r="I274" s="156"/>
      <c r="J274" s="156"/>
      <c r="K274" s="156"/>
      <c r="L274" s="156"/>
      <c r="M274" s="156"/>
      <c r="N274" s="155"/>
      <c r="O274" s="155"/>
      <c r="P274" s="155"/>
      <c r="Q274" s="155"/>
      <c r="R274" s="156"/>
      <c r="S274" s="156"/>
      <c r="T274" s="156"/>
      <c r="U274" s="156"/>
      <c r="V274" s="156"/>
      <c r="W274" s="156"/>
      <c r="X274" s="156"/>
      <c r="Y274" s="156"/>
      <c r="Z274" s="146"/>
      <c r="AA274" s="146"/>
      <c r="AB274" s="146"/>
      <c r="AC274" s="146"/>
      <c r="AD274" s="146"/>
      <c r="AE274" s="146"/>
      <c r="AF274" s="146"/>
      <c r="AG274" s="146" t="s">
        <v>215</v>
      </c>
      <c r="AH274" s="146">
        <v>0</v>
      </c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6"/>
      <c r="BB274" s="146"/>
      <c r="BC274" s="146"/>
      <c r="BD274" s="146"/>
      <c r="BE274" s="146"/>
      <c r="BF274" s="146"/>
      <c r="BG274" s="146"/>
      <c r="BH274" s="146"/>
    </row>
    <row r="275" spans="1:60" outlineLevel="1" x14ac:dyDescent="0.2">
      <c r="A275" s="170">
        <v>69</v>
      </c>
      <c r="B275" s="171" t="s">
        <v>1211</v>
      </c>
      <c r="C275" s="179" t="s">
        <v>1212</v>
      </c>
      <c r="D275" s="172" t="s">
        <v>260</v>
      </c>
      <c r="E275" s="173">
        <v>1</v>
      </c>
      <c r="F275" s="174"/>
      <c r="G275" s="175">
        <f>ROUND(E275*F275,2)</f>
        <v>0</v>
      </c>
      <c r="H275" s="174"/>
      <c r="I275" s="175">
        <f>ROUND(E275*H275,2)</f>
        <v>0</v>
      </c>
      <c r="J275" s="174"/>
      <c r="K275" s="175">
        <f>ROUND(E275*J275,2)</f>
        <v>0</v>
      </c>
      <c r="L275" s="175">
        <v>21</v>
      </c>
      <c r="M275" s="175">
        <f>G275*(1+L275/100)</f>
        <v>0</v>
      </c>
      <c r="N275" s="173">
        <v>0</v>
      </c>
      <c r="O275" s="173">
        <f>ROUND(E275*N275,2)</f>
        <v>0</v>
      </c>
      <c r="P275" s="173">
        <v>0</v>
      </c>
      <c r="Q275" s="173">
        <f>ROUND(E275*P275,2)</f>
        <v>0</v>
      </c>
      <c r="R275" s="175"/>
      <c r="S275" s="175" t="s">
        <v>242</v>
      </c>
      <c r="T275" s="176" t="s">
        <v>243</v>
      </c>
      <c r="U275" s="156">
        <v>0</v>
      </c>
      <c r="V275" s="156">
        <f>ROUND(E275*U275,2)</f>
        <v>0</v>
      </c>
      <c r="W275" s="156"/>
      <c r="X275" s="156" t="s">
        <v>212</v>
      </c>
      <c r="Y275" s="156" t="s">
        <v>213</v>
      </c>
      <c r="Z275" s="146"/>
      <c r="AA275" s="146"/>
      <c r="AB275" s="146"/>
      <c r="AC275" s="146"/>
      <c r="AD275" s="146"/>
      <c r="AE275" s="146"/>
      <c r="AF275" s="146"/>
      <c r="AG275" s="146" t="s">
        <v>214</v>
      </c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</row>
    <row r="276" spans="1:60" outlineLevel="2" x14ac:dyDescent="0.2">
      <c r="A276" s="153"/>
      <c r="B276" s="154"/>
      <c r="C276" s="247" t="s">
        <v>636</v>
      </c>
      <c r="D276" s="248"/>
      <c r="E276" s="248"/>
      <c r="F276" s="248"/>
      <c r="G276" s="248"/>
      <c r="H276" s="156"/>
      <c r="I276" s="156"/>
      <c r="J276" s="156"/>
      <c r="K276" s="156"/>
      <c r="L276" s="156"/>
      <c r="M276" s="156"/>
      <c r="N276" s="155"/>
      <c r="O276" s="155"/>
      <c r="P276" s="155"/>
      <c r="Q276" s="155"/>
      <c r="R276" s="156"/>
      <c r="S276" s="156"/>
      <c r="T276" s="156"/>
      <c r="U276" s="156"/>
      <c r="V276" s="156"/>
      <c r="W276" s="156"/>
      <c r="X276" s="156"/>
      <c r="Y276" s="156"/>
      <c r="Z276" s="146"/>
      <c r="AA276" s="146"/>
      <c r="AB276" s="146"/>
      <c r="AC276" s="146"/>
      <c r="AD276" s="146"/>
      <c r="AE276" s="146"/>
      <c r="AF276" s="146"/>
      <c r="AG276" s="146" t="s">
        <v>221</v>
      </c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</row>
    <row r="277" spans="1:60" outlineLevel="2" x14ac:dyDescent="0.2">
      <c r="A277" s="153"/>
      <c r="B277" s="154"/>
      <c r="C277" s="180" t="s">
        <v>84</v>
      </c>
      <c r="D277" s="157"/>
      <c r="E277" s="158">
        <v>1</v>
      </c>
      <c r="F277" s="156"/>
      <c r="G277" s="156"/>
      <c r="H277" s="156"/>
      <c r="I277" s="156"/>
      <c r="J277" s="156"/>
      <c r="K277" s="156"/>
      <c r="L277" s="156"/>
      <c r="M277" s="156"/>
      <c r="N277" s="155"/>
      <c r="O277" s="155"/>
      <c r="P277" s="155"/>
      <c r="Q277" s="155"/>
      <c r="R277" s="156"/>
      <c r="S277" s="156"/>
      <c r="T277" s="156"/>
      <c r="U277" s="156"/>
      <c r="V277" s="156"/>
      <c r="W277" s="156"/>
      <c r="X277" s="156"/>
      <c r="Y277" s="156"/>
      <c r="Z277" s="146"/>
      <c r="AA277" s="146"/>
      <c r="AB277" s="146"/>
      <c r="AC277" s="146"/>
      <c r="AD277" s="146"/>
      <c r="AE277" s="146"/>
      <c r="AF277" s="146"/>
      <c r="AG277" s="146" t="s">
        <v>215</v>
      </c>
      <c r="AH277" s="146">
        <v>0</v>
      </c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</row>
    <row r="278" spans="1:60" x14ac:dyDescent="0.2">
      <c r="A278" s="163" t="s">
        <v>204</v>
      </c>
      <c r="B278" s="164" t="s">
        <v>88</v>
      </c>
      <c r="C278" s="178" t="s">
        <v>89</v>
      </c>
      <c r="D278" s="165"/>
      <c r="E278" s="166"/>
      <c r="F278" s="167"/>
      <c r="G278" s="167">
        <f>SUMIF(AG279:AG285,"&lt;&gt;NOR",G279:G285)</f>
        <v>0</v>
      </c>
      <c r="H278" s="167"/>
      <c r="I278" s="167">
        <f>SUM(I279:I285)</f>
        <v>0</v>
      </c>
      <c r="J278" s="167"/>
      <c r="K278" s="167">
        <f>SUM(K279:K285)</f>
        <v>0</v>
      </c>
      <c r="L278" s="167"/>
      <c r="M278" s="167">
        <f>SUM(M279:M285)</f>
        <v>0</v>
      </c>
      <c r="N278" s="166"/>
      <c r="O278" s="166">
        <f>SUM(O279:O285)</f>
        <v>7.58</v>
      </c>
      <c r="P278" s="166"/>
      <c r="Q278" s="166">
        <f>SUM(Q279:Q285)</f>
        <v>0</v>
      </c>
      <c r="R278" s="167"/>
      <c r="S278" s="167"/>
      <c r="T278" s="168"/>
      <c r="U278" s="162"/>
      <c r="V278" s="162">
        <f>SUM(V279:V285)</f>
        <v>1.5</v>
      </c>
      <c r="W278" s="162"/>
      <c r="X278" s="162"/>
      <c r="Y278" s="162"/>
      <c r="AG278" t="s">
        <v>205</v>
      </c>
    </row>
    <row r="279" spans="1:60" outlineLevel="1" x14ac:dyDescent="0.2">
      <c r="A279" s="170">
        <v>70</v>
      </c>
      <c r="B279" s="171" t="s">
        <v>1213</v>
      </c>
      <c r="C279" s="179" t="s">
        <v>1214</v>
      </c>
      <c r="D279" s="172" t="s">
        <v>467</v>
      </c>
      <c r="E279" s="173">
        <v>0.6</v>
      </c>
      <c r="F279" s="174"/>
      <c r="G279" s="175">
        <f>ROUND(E279*F279,2)</f>
        <v>0</v>
      </c>
      <c r="H279" s="174"/>
      <c r="I279" s="175">
        <f>ROUND(E279*H279,2)</f>
        <v>0</v>
      </c>
      <c r="J279" s="174"/>
      <c r="K279" s="175">
        <f>ROUND(E279*J279,2)</f>
        <v>0</v>
      </c>
      <c r="L279" s="175">
        <v>21</v>
      </c>
      <c r="M279" s="175">
        <f>G279*(1+L279/100)</f>
        <v>0</v>
      </c>
      <c r="N279" s="173">
        <v>2.5249999999999999</v>
      </c>
      <c r="O279" s="173">
        <f>ROUND(E279*N279,2)</f>
        <v>1.52</v>
      </c>
      <c r="P279" s="173">
        <v>0</v>
      </c>
      <c r="Q279" s="173">
        <f>ROUND(E279*P279,2)</f>
        <v>0</v>
      </c>
      <c r="R279" s="175" t="s">
        <v>420</v>
      </c>
      <c r="S279" s="175" t="s">
        <v>210</v>
      </c>
      <c r="T279" s="176" t="s">
        <v>211</v>
      </c>
      <c r="U279" s="156">
        <v>0.59899999999999998</v>
      </c>
      <c r="V279" s="156">
        <f>ROUND(E279*U279,2)</f>
        <v>0.36</v>
      </c>
      <c r="W279" s="156"/>
      <c r="X279" s="156" t="s">
        <v>212</v>
      </c>
      <c r="Y279" s="156" t="s">
        <v>213</v>
      </c>
      <c r="Z279" s="146"/>
      <c r="AA279" s="146"/>
      <c r="AB279" s="146"/>
      <c r="AC279" s="146"/>
      <c r="AD279" s="146"/>
      <c r="AE279" s="146"/>
      <c r="AF279" s="146"/>
      <c r="AG279" s="146" t="s">
        <v>214</v>
      </c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</row>
    <row r="280" spans="1:60" outlineLevel="2" x14ac:dyDescent="0.2">
      <c r="A280" s="153"/>
      <c r="B280" s="154"/>
      <c r="C280" s="249" t="s">
        <v>1215</v>
      </c>
      <c r="D280" s="250"/>
      <c r="E280" s="250"/>
      <c r="F280" s="250"/>
      <c r="G280" s="250"/>
      <c r="H280" s="156"/>
      <c r="I280" s="156"/>
      <c r="J280" s="156"/>
      <c r="K280" s="156"/>
      <c r="L280" s="156"/>
      <c r="M280" s="156"/>
      <c r="N280" s="155"/>
      <c r="O280" s="155"/>
      <c r="P280" s="155"/>
      <c r="Q280" s="155"/>
      <c r="R280" s="156"/>
      <c r="S280" s="156"/>
      <c r="T280" s="156"/>
      <c r="U280" s="156"/>
      <c r="V280" s="156"/>
      <c r="W280" s="156"/>
      <c r="X280" s="156"/>
      <c r="Y280" s="156"/>
      <c r="Z280" s="146"/>
      <c r="AA280" s="146"/>
      <c r="AB280" s="146"/>
      <c r="AC280" s="146"/>
      <c r="AD280" s="146"/>
      <c r="AE280" s="146"/>
      <c r="AF280" s="146"/>
      <c r="AG280" s="146" t="s">
        <v>278</v>
      </c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</row>
    <row r="281" spans="1:60" outlineLevel="2" x14ac:dyDescent="0.2">
      <c r="A281" s="153"/>
      <c r="B281" s="154"/>
      <c r="C281" s="251" t="s">
        <v>1216</v>
      </c>
      <c r="D281" s="252"/>
      <c r="E281" s="252"/>
      <c r="F281" s="252"/>
      <c r="G281" s="252"/>
      <c r="H281" s="156"/>
      <c r="I281" s="156"/>
      <c r="J281" s="156"/>
      <c r="K281" s="156"/>
      <c r="L281" s="156"/>
      <c r="M281" s="156"/>
      <c r="N281" s="155"/>
      <c r="O281" s="155"/>
      <c r="P281" s="155"/>
      <c r="Q281" s="155"/>
      <c r="R281" s="156"/>
      <c r="S281" s="156"/>
      <c r="T281" s="156"/>
      <c r="U281" s="156"/>
      <c r="V281" s="156"/>
      <c r="W281" s="156"/>
      <c r="X281" s="156"/>
      <c r="Y281" s="156"/>
      <c r="Z281" s="146"/>
      <c r="AA281" s="146"/>
      <c r="AB281" s="146"/>
      <c r="AC281" s="146"/>
      <c r="AD281" s="146"/>
      <c r="AE281" s="146"/>
      <c r="AF281" s="146"/>
      <c r="AG281" s="146" t="s">
        <v>221</v>
      </c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</row>
    <row r="282" spans="1:60" outlineLevel="2" x14ac:dyDescent="0.2">
      <c r="A282" s="153"/>
      <c r="B282" s="154"/>
      <c r="C282" s="180" t="s">
        <v>1217</v>
      </c>
      <c r="D282" s="157"/>
      <c r="E282" s="158">
        <v>0.6</v>
      </c>
      <c r="F282" s="156"/>
      <c r="G282" s="156"/>
      <c r="H282" s="156"/>
      <c r="I282" s="156"/>
      <c r="J282" s="156"/>
      <c r="K282" s="156"/>
      <c r="L282" s="156"/>
      <c r="M282" s="156"/>
      <c r="N282" s="155"/>
      <c r="O282" s="155"/>
      <c r="P282" s="155"/>
      <c r="Q282" s="155"/>
      <c r="R282" s="156"/>
      <c r="S282" s="156"/>
      <c r="T282" s="156"/>
      <c r="U282" s="156"/>
      <c r="V282" s="156"/>
      <c r="W282" s="156"/>
      <c r="X282" s="156"/>
      <c r="Y282" s="156"/>
      <c r="Z282" s="146"/>
      <c r="AA282" s="146"/>
      <c r="AB282" s="146"/>
      <c r="AC282" s="146"/>
      <c r="AD282" s="146"/>
      <c r="AE282" s="146"/>
      <c r="AF282" s="146"/>
      <c r="AG282" s="146" t="s">
        <v>215</v>
      </c>
      <c r="AH282" s="146">
        <v>5</v>
      </c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</row>
    <row r="283" spans="1:60" outlineLevel="1" x14ac:dyDescent="0.2">
      <c r="A283" s="170">
        <v>71</v>
      </c>
      <c r="B283" s="171" t="s">
        <v>1218</v>
      </c>
      <c r="C283" s="179" t="s">
        <v>1219</v>
      </c>
      <c r="D283" s="172" t="s">
        <v>467</v>
      </c>
      <c r="E283" s="173">
        <v>2.4</v>
      </c>
      <c r="F283" s="174"/>
      <c r="G283" s="175">
        <f>ROUND(E283*F283,2)</f>
        <v>0</v>
      </c>
      <c r="H283" s="174"/>
      <c r="I283" s="175">
        <f>ROUND(E283*H283,2)</f>
        <v>0</v>
      </c>
      <c r="J283" s="174"/>
      <c r="K283" s="175">
        <f>ROUND(E283*J283,2)</f>
        <v>0</v>
      </c>
      <c r="L283" s="175">
        <v>21</v>
      </c>
      <c r="M283" s="175">
        <f>G283*(1+L283/100)</f>
        <v>0</v>
      </c>
      <c r="N283" s="173">
        <v>2.5249999999999999</v>
      </c>
      <c r="O283" s="173">
        <f>ROUND(E283*N283,2)</f>
        <v>6.06</v>
      </c>
      <c r="P283" s="173">
        <v>0</v>
      </c>
      <c r="Q283" s="173">
        <f>ROUND(E283*P283,2)</f>
        <v>0</v>
      </c>
      <c r="R283" s="175"/>
      <c r="S283" s="175" t="s">
        <v>242</v>
      </c>
      <c r="T283" s="176" t="s">
        <v>243</v>
      </c>
      <c r="U283" s="156">
        <v>0.47699999999999998</v>
      </c>
      <c r="V283" s="156">
        <f>ROUND(E283*U283,2)</f>
        <v>1.1399999999999999</v>
      </c>
      <c r="W283" s="156"/>
      <c r="X283" s="156" t="s">
        <v>212</v>
      </c>
      <c r="Y283" s="156" t="s">
        <v>213</v>
      </c>
      <c r="Z283" s="146"/>
      <c r="AA283" s="146"/>
      <c r="AB283" s="146"/>
      <c r="AC283" s="146"/>
      <c r="AD283" s="146"/>
      <c r="AE283" s="146"/>
      <c r="AF283" s="146"/>
      <c r="AG283" s="146" t="s">
        <v>214</v>
      </c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  <c r="BA283" s="146"/>
      <c r="BB283" s="146"/>
      <c r="BC283" s="146"/>
      <c r="BD283" s="146"/>
      <c r="BE283" s="146"/>
      <c r="BF283" s="146"/>
      <c r="BG283" s="146"/>
      <c r="BH283" s="146"/>
    </row>
    <row r="284" spans="1:60" outlineLevel="2" x14ac:dyDescent="0.2">
      <c r="A284" s="153"/>
      <c r="B284" s="154"/>
      <c r="C284" s="247" t="s">
        <v>1220</v>
      </c>
      <c r="D284" s="248"/>
      <c r="E284" s="248"/>
      <c r="F284" s="248"/>
      <c r="G284" s="248"/>
      <c r="H284" s="156"/>
      <c r="I284" s="156"/>
      <c r="J284" s="156"/>
      <c r="K284" s="156"/>
      <c r="L284" s="156"/>
      <c r="M284" s="156"/>
      <c r="N284" s="155"/>
      <c r="O284" s="155"/>
      <c r="P284" s="155"/>
      <c r="Q284" s="155"/>
      <c r="R284" s="156"/>
      <c r="S284" s="156"/>
      <c r="T284" s="156"/>
      <c r="U284" s="156"/>
      <c r="V284" s="156"/>
      <c r="W284" s="156"/>
      <c r="X284" s="156"/>
      <c r="Y284" s="156"/>
      <c r="Z284" s="146"/>
      <c r="AA284" s="146"/>
      <c r="AB284" s="146"/>
      <c r="AC284" s="146"/>
      <c r="AD284" s="146"/>
      <c r="AE284" s="146"/>
      <c r="AF284" s="146"/>
      <c r="AG284" s="146" t="s">
        <v>221</v>
      </c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</row>
    <row r="285" spans="1:60" outlineLevel="2" x14ac:dyDescent="0.2">
      <c r="A285" s="153"/>
      <c r="B285" s="154"/>
      <c r="C285" s="180" t="s">
        <v>1221</v>
      </c>
      <c r="D285" s="157"/>
      <c r="E285" s="158">
        <v>2.4</v>
      </c>
      <c r="F285" s="156"/>
      <c r="G285" s="156"/>
      <c r="H285" s="156"/>
      <c r="I285" s="156"/>
      <c r="J285" s="156"/>
      <c r="K285" s="156"/>
      <c r="L285" s="156"/>
      <c r="M285" s="156"/>
      <c r="N285" s="155"/>
      <c r="O285" s="155"/>
      <c r="P285" s="155"/>
      <c r="Q285" s="155"/>
      <c r="R285" s="156"/>
      <c r="S285" s="156"/>
      <c r="T285" s="156"/>
      <c r="U285" s="156"/>
      <c r="V285" s="156"/>
      <c r="W285" s="156"/>
      <c r="X285" s="156"/>
      <c r="Y285" s="156"/>
      <c r="Z285" s="146"/>
      <c r="AA285" s="146"/>
      <c r="AB285" s="146"/>
      <c r="AC285" s="146"/>
      <c r="AD285" s="146"/>
      <c r="AE285" s="146"/>
      <c r="AF285" s="146"/>
      <c r="AG285" s="146" t="s">
        <v>215</v>
      </c>
      <c r="AH285" s="146">
        <v>0</v>
      </c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</row>
    <row r="286" spans="1:60" x14ac:dyDescent="0.2">
      <c r="A286" s="163" t="s">
        <v>204</v>
      </c>
      <c r="B286" s="164" t="s">
        <v>92</v>
      </c>
      <c r="C286" s="178" t="s">
        <v>93</v>
      </c>
      <c r="D286" s="165"/>
      <c r="E286" s="166"/>
      <c r="F286" s="167"/>
      <c r="G286" s="167">
        <f>SUMIF(AG287:AG328,"&lt;&gt;NOR",G287:G328)</f>
        <v>0</v>
      </c>
      <c r="H286" s="167"/>
      <c r="I286" s="167">
        <f>SUM(I287:I328)</f>
        <v>0</v>
      </c>
      <c r="J286" s="167"/>
      <c r="K286" s="167">
        <f>SUM(K287:K328)</f>
        <v>0</v>
      </c>
      <c r="L286" s="167"/>
      <c r="M286" s="167">
        <f>SUM(M287:M328)</f>
        <v>0</v>
      </c>
      <c r="N286" s="166"/>
      <c r="O286" s="166">
        <f>SUM(O287:O328)</f>
        <v>168.85000000000002</v>
      </c>
      <c r="P286" s="166"/>
      <c r="Q286" s="166">
        <f>SUM(Q287:Q328)</f>
        <v>0</v>
      </c>
      <c r="R286" s="167"/>
      <c r="S286" s="167"/>
      <c r="T286" s="168"/>
      <c r="U286" s="162"/>
      <c r="V286" s="162">
        <f>SUM(V287:V328)</f>
        <v>105.50999999999999</v>
      </c>
      <c r="W286" s="162"/>
      <c r="X286" s="162"/>
      <c r="Y286" s="162"/>
      <c r="AG286" t="s">
        <v>205</v>
      </c>
    </row>
    <row r="287" spans="1:60" ht="22.5" outlineLevel="1" x14ac:dyDescent="0.2">
      <c r="A287" s="170">
        <v>72</v>
      </c>
      <c r="B287" s="171" t="s">
        <v>1222</v>
      </c>
      <c r="C287" s="179" t="s">
        <v>1223</v>
      </c>
      <c r="D287" s="172" t="s">
        <v>208</v>
      </c>
      <c r="E287" s="173">
        <v>27.4</v>
      </c>
      <c r="F287" s="174"/>
      <c r="G287" s="175">
        <f>ROUND(E287*F287,2)</f>
        <v>0</v>
      </c>
      <c r="H287" s="174"/>
      <c r="I287" s="175">
        <f>ROUND(E287*H287,2)</f>
        <v>0</v>
      </c>
      <c r="J287" s="174"/>
      <c r="K287" s="175">
        <f>ROUND(E287*J287,2)</f>
        <v>0</v>
      </c>
      <c r="L287" s="175">
        <v>21</v>
      </c>
      <c r="M287" s="175">
        <f>G287*(1+L287/100)</f>
        <v>0</v>
      </c>
      <c r="N287" s="173">
        <v>0.4284</v>
      </c>
      <c r="O287" s="173">
        <f>ROUND(E287*N287,2)</f>
        <v>11.74</v>
      </c>
      <c r="P287" s="173">
        <v>0</v>
      </c>
      <c r="Q287" s="173">
        <f>ROUND(E287*P287,2)</f>
        <v>0</v>
      </c>
      <c r="R287" s="175" t="s">
        <v>979</v>
      </c>
      <c r="S287" s="175" t="s">
        <v>210</v>
      </c>
      <c r="T287" s="176" t="s">
        <v>211</v>
      </c>
      <c r="U287" s="156">
        <v>2.5999999999999999E-2</v>
      </c>
      <c r="V287" s="156">
        <f>ROUND(E287*U287,2)</f>
        <v>0.71</v>
      </c>
      <c r="W287" s="156"/>
      <c r="X287" s="156" t="s">
        <v>212</v>
      </c>
      <c r="Y287" s="156" t="s">
        <v>213</v>
      </c>
      <c r="Z287" s="146"/>
      <c r="AA287" s="146"/>
      <c r="AB287" s="146"/>
      <c r="AC287" s="146"/>
      <c r="AD287" s="146"/>
      <c r="AE287" s="146"/>
      <c r="AF287" s="146"/>
      <c r="AG287" s="146" t="s">
        <v>214</v>
      </c>
      <c r="AH287" s="146"/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</row>
    <row r="288" spans="1:60" outlineLevel="2" x14ac:dyDescent="0.2">
      <c r="A288" s="153"/>
      <c r="B288" s="154"/>
      <c r="C288" s="247" t="s">
        <v>981</v>
      </c>
      <c r="D288" s="248"/>
      <c r="E288" s="248"/>
      <c r="F288" s="248"/>
      <c r="G288" s="248"/>
      <c r="H288" s="156"/>
      <c r="I288" s="156"/>
      <c r="J288" s="156"/>
      <c r="K288" s="156"/>
      <c r="L288" s="156"/>
      <c r="M288" s="156"/>
      <c r="N288" s="155"/>
      <c r="O288" s="155"/>
      <c r="P288" s="155"/>
      <c r="Q288" s="155"/>
      <c r="R288" s="156"/>
      <c r="S288" s="156"/>
      <c r="T288" s="156"/>
      <c r="U288" s="156"/>
      <c r="V288" s="156"/>
      <c r="W288" s="156"/>
      <c r="X288" s="156"/>
      <c r="Y288" s="156"/>
      <c r="Z288" s="146"/>
      <c r="AA288" s="146"/>
      <c r="AB288" s="146"/>
      <c r="AC288" s="146"/>
      <c r="AD288" s="146"/>
      <c r="AE288" s="146"/>
      <c r="AF288" s="146"/>
      <c r="AG288" s="146" t="s">
        <v>221</v>
      </c>
      <c r="AH288" s="146"/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</row>
    <row r="289" spans="1:60" outlineLevel="2" x14ac:dyDescent="0.2">
      <c r="A289" s="153"/>
      <c r="B289" s="154"/>
      <c r="C289" s="180" t="s">
        <v>1224</v>
      </c>
      <c r="D289" s="157"/>
      <c r="E289" s="158">
        <v>27.4</v>
      </c>
      <c r="F289" s="156"/>
      <c r="G289" s="156"/>
      <c r="H289" s="156"/>
      <c r="I289" s="156"/>
      <c r="J289" s="156"/>
      <c r="K289" s="156"/>
      <c r="L289" s="156"/>
      <c r="M289" s="156"/>
      <c r="N289" s="155"/>
      <c r="O289" s="155"/>
      <c r="P289" s="155"/>
      <c r="Q289" s="155"/>
      <c r="R289" s="156"/>
      <c r="S289" s="156"/>
      <c r="T289" s="156"/>
      <c r="U289" s="156"/>
      <c r="V289" s="156"/>
      <c r="W289" s="156"/>
      <c r="X289" s="156"/>
      <c r="Y289" s="156"/>
      <c r="Z289" s="146"/>
      <c r="AA289" s="146"/>
      <c r="AB289" s="146"/>
      <c r="AC289" s="146"/>
      <c r="AD289" s="146"/>
      <c r="AE289" s="146"/>
      <c r="AF289" s="146"/>
      <c r="AG289" s="146" t="s">
        <v>215</v>
      </c>
      <c r="AH289" s="146">
        <v>5</v>
      </c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</row>
    <row r="290" spans="1:60" ht="22.5" outlineLevel="1" x14ac:dyDescent="0.2">
      <c r="A290" s="170">
        <v>73</v>
      </c>
      <c r="B290" s="171" t="s">
        <v>1225</v>
      </c>
      <c r="C290" s="179" t="s">
        <v>1226</v>
      </c>
      <c r="D290" s="172" t="s">
        <v>208</v>
      </c>
      <c r="E290" s="173">
        <v>198.7</v>
      </c>
      <c r="F290" s="174"/>
      <c r="G290" s="175">
        <f>ROUND(E290*F290,2)</f>
        <v>0</v>
      </c>
      <c r="H290" s="174"/>
      <c r="I290" s="175">
        <f>ROUND(E290*H290,2)</f>
        <v>0</v>
      </c>
      <c r="J290" s="174"/>
      <c r="K290" s="175">
        <f>ROUND(E290*J290,2)</f>
        <v>0</v>
      </c>
      <c r="L290" s="175">
        <v>21</v>
      </c>
      <c r="M290" s="175">
        <f>G290*(1+L290/100)</f>
        <v>0</v>
      </c>
      <c r="N290" s="173">
        <v>0.55125000000000002</v>
      </c>
      <c r="O290" s="173">
        <f>ROUND(E290*N290,2)</f>
        <v>109.53</v>
      </c>
      <c r="P290" s="173">
        <v>0</v>
      </c>
      <c r="Q290" s="173">
        <f>ROUND(E290*P290,2)</f>
        <v>0</v>
      </c>
      <c r="R290" s="175" t="s">
        <v>979</v>
      </c>
      <c r="S290" s="175" t="s">
        <v>210</v>
      </c>
      <c r="T290" s="176" t="s">
        <v>211</v>
      </c>
      <c r="U290" s="156">
        <v>2.7E-2</v>
      </c>
      <c r="V290" s="156">
        <f>ROUND(E290*U290,2)</f>
        <v>5.36</v>
      </c>
      <c r="W290" s="156"/>
      <c r="X290" s="156" t="s">
        <v>212</v>
      </c>
      <c r="Y290" s="156" t="s">
        <v>213</v>
      </c>
      <c r="Z290" s="146"/>
      <c r="AA290" s="146"/>
      <c r="AB290" s="146"/>
      <c r="AC290" s="146"/>
      <c r="AD290" s="146"/>
      <c r="AE290" s="146"/>
      <c r="AF290" s="146"/>
      <c r="AG290" s="146" t="s">
        <v>214</v>
      </c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  <c r="BA290" s="146"/>
      <c r="BB290" s="146"/>
      <c r="BC290" s="146"/>
      <c r="BD290" s="146"/>
      <c r="BE290" s="146"/>
      <c r="BF290" s="146"/>
      <c r="BG290" s="146"/>
      <c r="BH290" s="146"/>
    </row>
    <row r="291" spans="1:60" outlineLevel="2" x14ac:dyDescent="0.2">
      <c r="A291" s="153"/>
      <c r="B291" s="154"/>
      <c r="C291" s="247" t="s">
        <v>981</v>
      </c>
      <c r="D291" s="248"/>
      <c r="E291" s="248"/>
      <c r="F291" s="248"/>
      <c r="G291" s="248"/>
      <c r="H291" s="156"/>
      <c r="I291" s="156"/>
      <c r="J291" s="156"/>
      <c r="K291" s="156"/>
      <c r="L291" s="156"/>
      <c r="M291" s="156"/>
      <c r="N291" s="155"/>
      <c r="O291" s="155"/>
      <c r="P291" s="155"/>
      <c r="Q291" s="155"/>
      <c r="R291" s="156"/>
      <c r="S291" s="156"/>
      <c r="T291" s="156"/>
      <c r="U291" s="156"/>
      <c r="V291" s="156"/>
      <c r="W291" s="156"/>
      <c r="X291" s="156"/>
      <c r="Y291" s="156"/>
      <c r="Z291" s="146"/>
      <c r="AA291" s="146"/>
      <c r="AB291" s="146"/>
      <c r="AC291" s="146"/>
      <c r="AD291" s="146"/>
      <c r="AE291" s="146"/>
      <c r="AF291" s="146"/>
      <c r="AG291" s="146" t="s">
        <v>221</v>
      </c>
      <c r="AH291" s="146"/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  <c r="BA291" s="146"/>
      <c r="BB291" s="146"/>
      <c r="BC291" s="146"/>
      <c r="BD291" s="146"/>
      <c r="BE291" s="146"/>
      <c r="BF291" s="146"/>
      <c r="BG291" s="146"/>
      <c r="BH291" s="146"/>
    </row>
    <row r="292" spans="1:60" outlineLevel="2" x14ac:dyDescent="0.2">
      <c r="A292" s="153"/>
      <c r="B292" s="154"/>
      <c r="C292" s="180" t="s">
        <v>1227</v>
      </c>
      <c r="D292" s="157"/>
      <c r="E292" s="158">
        <v>198.7</v>
      </c>
      <c r="F292" s="156"/>
      <c r="G292" s="156"/>
      <c r="H292" s="156"/>
      <c r="I292" s="156"/>
      <c r="J292" s="156"/>
      <c r="K292" s="156"/>
      <c r="L292" s="156"/>
      <c r="M292" s="156"/>
      <c r="N292" s="155"/>
      <c r="O292" s="155"/>
      <c r="P292" s="155"/>
      <c r="Q292" s="155"/>
      <c r="R292" s="156"/>
      <c r="S292" s="156"/>
      <c r="T292" s="156"/>
      <c r="U292" s="156"/>
      <c r="V292" s="156"/>
      <c r="W292" s="156"/>
      <c r="X292" s="156"/>
      <c r="Y292" s="156"/>
      <c r="Z292" s="146"/>
      <c r="AA292" s="146"/>
      <c r="AB292" s="146"/>
      <c r="AC292" s="146"/>
      <c r="AD292" s="146"/>
      <c r="AE292" s="146"/>
      <c r="AF292" s="146"/>
      <c r="AG292" s="146" t="s">
        <v>215</v>
      </c>
      <c r="AH292" s="146">
        <v>5</v>
      </c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  <c r="BA292" s="146"/>
      <c r="BB292" s="146"/>
      <c r="BC292" s="146"/>
      <c r="BD292" s="146"/>
      <c r="BE292" s="146"/>
      <c r="BF292" s="146"/>
      <c r="BG292" s="146"/>
      <c r="BH292" s="146"/>
    </row>
    <row r="293" spans="1:60" ht="22.5" outlineLevel="1" x14ac:dyDescent="0.2">
      <c r="A293" s="170">
        <v>74</v>
      </c>
      <c r="B293" s="171" t="s">
        <v>1228</v>
      </c>
      <c r="C293" s="179" t="s">
        <v>1229</v>
      </c>
      <c r="D293" s="172" t="s">
        <v>208</v>
      </c>
      <c r="E293" s="173">
        <v>27.4</v>
      </c>
      <c r="F293" s="174"/>
      <c r="G293" s="175">
        <f>ROUND(E293*F293,2)</f>
        <v>0</v>
      </c>
      <c r="H293" s="174"/>
      <c r="I293" s="175">
        <f>ROUND(E293*H293,2)</f>
        <v>0</v>
      </c>
      <c r="J293" s="174"/>
      <c r="K293" s="175">
        <f>ROUND(E293*J293,2)</f>
        <v>0</v>
      </c>
      <c r="L293" s="175">
        <v>21</v>
      </c>
      <c r="M293" s="175">
        <f>G293*(1+L293/100)</f>
        <v>0</v>
      </c>
      <c r="N293" s="173">
        <v>0.21099999999999999</v>
      </c>
      <c r="O293" s="173">
        <f>ROUND(E293*N293,2)</f>
        <v>5.78</v>
      </c>
      <c r="P293" s="173">
        <v>0</v>
      </c>
      <c r="Q293" s="173">
        <f>ROUND(E293*P293,2)</f>
        <v>0</v>
      </c>
      <c r="R293" s="175" t="s">
        <v>979</v>
      </c>
      <c r="S293" s="175" t="s">
        <v>210</v>
      </c>
      <c r="T293" s="176" t="s">
        <v>211</v>
      </c>
      <c r="U293" s="156">
        <v>7.1999999999999995E-2</v>
      </c>
      <c r="V293" s="156">
        <f>ROUND(E293*U293,2)</f>
        <v>1.97</v>
      </c>
      <c r="W293" s="156"/>
      <c r="X293" s="156" t="s">
        <v>212</v>
      </c>
      <c r="Y293" s="156" t="s">
        <v>213</v>
      </c>
      <c r="Z293" s="146"/>
      <c r="AA293" s="146"/>
      <c r="AB293" s="146"/>
      <c r="AC293" s="146"/>
      <c r="AD293" s="146"/>
      <c r="AE293" s="146"/>
      <c r="AF293" s="146"/>
      <c r="AG293" s="146" t="s">
        <v>454</v>
      </c>
      <c r="AH293" s="146"/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  <c r="BA293" s="146"/>
      <c r="BB293" s="146"/>
      <c r="BC293" s="146"/>
      <c r="BD293" s="146"/>
      <c r="BE293" s="146"/>
      <c r="BF293" s="146"/>
      <c r="BG293" s="146"/>
      <c r="BH293" s="146"/>
    </row>
    <row r="294" spans="1:60" outlineLevel="2" x14ac:dyDescent="0.2">
      <c r="A294" s="153"/>
      <c r="B294" s="154"/>
      <c r="C294" s="249" t="s">
        <v>1230</v>
      </c>
      <c r="D294" s="250"/>
      <c r="E294" s="250"/>
      <c r="F294" s="250"/>
      <c r="G294" s="250"/>
      <c r="H294" s="156"/>
      <c r="I294" s="156"/>
      <c r="J294" s="156"/>
      <c r="K294" s="156"/>
      <c r="L294" s="156"/>
      <c r="M294" s="156"/>
      <c r="N294" s="155"/>
      <c r="O294" s="155"/>
      <c r="P294" s="155"/>
      <c r="Q294" s="155"/>
      <c r="R294" s="156"/>
      <c r="S294" s="156"/>
      <c r="T294" s="156"/>
      <c r="U294" s="156"/>
      <c r="V294" s="156"/>
      <c r="W294" s="156"/>
      <c r="X294" s="156"/>
      <c r="Y294" s="156"/>
      <c r="Z294" s="146"/>
      <c r="AA294" s="146"/>
      <c r="AB294" s="146"/>
      <c r="AC294" s="146"/>
      <c r="AD294" s="146"/>
      <c r="AE294" s="146"/>
      <c r="AF294" s="146"/>
      <c r="AG294" s="146" t="s">
        <v>278</v>
      </c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</row>
    <row r="295" spans="1:60" outlineLevel="2" x14ac:dyDescent="0.2">
      <c r="A295" s="153"/>
      <c r="B295" s="154"/>
      <c r="C295" s="251" t="s">
        <v>981</v>
      </c>
      <c r="D295" s="252"/>
      <c r="E295" s="252"/>
      <c r="F295" s="252"/>
      <c r="G295" s="252"/>
      <c r="H295" s="156"/>
      <c r="I295" s="156"/>
      <c r="J295" s="156"/>
      <c r="K295" s="156"/>
      <c r="L295" s="156"/>
      <c r="M295" s="156"/>
      <c r="N295" s="155"/>
      <c r="O295" s="155"/>
      <c r="P295" s="155"/>
      <c r="Q295" s="155"/>
      <c r="R295" s="156"/>
      <c r="S295" s="156"/>
      <c r="T295" s="156"/>
      <c r="U295" s="156"/>
      <c r="V295" s="156"/>
      <c r="W295" s="156"/>
      <c r="X295" s="156"/>
      <c r="Y295" s="156"/>
      <c r="Z295" s="146"/>
      <c r="AA295" s="146"/>
      <c r="AB295" s="146"/>
      <c r="AC295" s="146"/>
      <c r="AD295" s="146"/>
      <c r="AE295" s="146"/>
      <c r="AF295" s="146"/>
      <c r="AG295" s="146" t="s">
        <v>221</v>
      </c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</row>
    <row r="296" spans="1:60" outlineLevel="2" x14ac:dyDescent="0.2">
      <c r="A296" s="153"/>
      <c r="B296" s="154"/>
      <c r="C296" s="180" t="s">
        <v>1001</v>
      </c>
      <c r="D296" s="157"/>
      <c r="E296" s="158">
        <v>27.4</v>
      </c>
      <c r="F296" s="156"/>
      <c r="G296" s="156"/>
      <c r="H296" s="156"/>
      <c r="I296" s="156"/>
      <c r="J296" s="156"/>
      <c r="K296" s="156"/>
      <c r="L296" s="156"/>
      <c r="M296" s="156"/>
      <c r="N296" s="155"/>
      <c r="O296" s="155"/>
      <c r="P296" s="155"/>
      <c r="Q296" s="155"/>
      <c r="R296" s="156"/>
      <c r="S296" s="156"/>
      <c r="T296" s="156"/>
      <c r="U296" s="156"/>
      <c r="V296" s="156"/>
      <c r="W296" s="156"/>
      <c r="X296" s="156"/>
      <c r="Y296" s="156"/>
      <c r="Z296" s="146"/>
      <c r="AA296" s="146"/>
      <c r="AB296" s="146"/>
      <c r="AC296" s="146"/>
      <c r="AD296" s="146"/>
      <c r="AE296" s="146"/>
      <c r="AF296" s="146"/>
      <c r="AG296" s="146" t="s">
        <v>215</v>
      </c>
      <c r="AH296" s="146">
        <v>5</v>
      </c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</row>
    <row r="297" spans="1:60" outlineLevel="1" x14ac:dyDescent="0.2">
      <c r="A297" s="170">
        <v>75</v>
      </c>
      <c r="B297" s="171" t="s">
        <v>1231</v>
      </c>
      <c r="C297" s="179" t="s">
        <v>1232</v>
      </c>
      <c r="D297" s="172" t="s">
        <v>208</v>
      </c>
      <c r="E297" s="173">
        <v>27.4</v>
      </c>
      <c r="F297" s="174"/>
      <c r="G297" s="175">
        <f>ROUND(E297*F297,2)</f>
        <v>0</v>
      </c>
      <c r="H297" s="174"/>
      <c r="I297" s="175">
        <f>ROUND(E297*H297,2)</f>
        <v>0</v>
      </c>
      <c r="J297" s="174"/>
      <c r="K297" s="175">
        <f>ROUND(E297*J297,2)</f>
        <v>0</v>
      </c>
      <c r="L297" s="175">
        <v>21</v>
      </c>
      <c r="M297" s="175">
        <f>G297*(1+L297/100)</f>
        <v>0</v>
      </c>
      <c r="N297" s="173">
        <v>0.51085999999999998</v>
      </c>
      <c r="O297" s="173">
        <f>ROUND(E297*N297,2)</f>
        <v>14</v>
      </c>
      <c r="P297" s="173">
        <v>0</v>
      </c>
      <c r="Q297" s="173">
        <f>ROUND(E297*P297,2)</f>
        <v>0</v>
      </c>
      <c r="R297" s="175" t="s">
        <v>979</v>
      </c>
      <c r="S297" s="175" t="s">
        <v>210</v>
      </c>
      <c r="T297" s="176" t="s">
        <v>211</v>
      </c>
      <c r="U297" s="156">
        <v>2.7E-2</v>
      </c>
      <c r="V297" s="156">
        <f>ROUND(E297*U297,2)</f>
        <v>0.74</v>
      </c>
      <c r="W297" s="156"/>
      <c r="X297" s="156" t="s">
        <v>212</v>
      </c>
      <c r="Y297" s="156" t="s">
        <v>213</v>
      </c>
      <c r="Z297" s="146"/>
      <c r="AA297" s="146"/>
      <c r="AB297" s="146"/>
      <c r="AC297" s="146"/>
      <c r="AD297" s="146"/>
      <c r="AE297" s="146"/>
      <c r="AF297" s="146"/>
      <c r="AG297" s="146" t="s">
        <v>214</v>
      </c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</row>
    <row r="298" spans="1:60" outlineLevel="2" x14ac:dyDescent="0.2">
      <c r="A298" s="153"/>
      <c r="B298" s="154"/>
      <c r="C298" s="249" t="s">
        <v>1233</v>
      </c>
      <c r="D298" s="250"/>
      <c r="E298" s="250"/>
      <c r="F298" s="250"/>
      <c r="G298" s="250"/>
      <c r="H298" s="156"/>
      <c r="I298" s="156"/>
      <c r="J298" s="156"/>
      <c r="K298" s="156"/>
      <c r="L298" s="156"/>
      <c r="M298" s="156"/>
      <c r="N298" s="155"/>
      <c r="O298" s="155"/>
      <c r="P298" s="155"/>
      <c r="Q298" s="155"/>
      <c r="R298" s="156"/>
      <c r="S298" s="156"/>
      <c r="T298" s="156"/>
      <c r="U298" s="156"/>
      <c r="V298" s="156"/>
      <c r="W298" s="156"/>
      <c r="X298" s="156"/>
      <c r="Y298" s="156"/>
      <c r="Z298" s="146"/>
      <c r="AA298" s="146"/>
      <c r="AB298" s="146"/>
      <c r="AC298" s="146"/>
      <c r="AD298" s="146"/>
      <c r="AE298" s="146"/>
      <c r="AF298" s="146"/>
      <c r="AG298" s="146" t="s">
        <v>278</v>
      </c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</row>
    <row r="299" spans="1:60" outlineLevel="2" x14ac:dyDescent="0.2">
      <c r="A299" s="153"/>
      <c r="B299" s="154"/>
      <c r="C299" s="251" t="s">
        <v>981</v>
      </c>
      <c r="D299" s="252"/>
      <c r="E299" s="252"/>
      <c r="F299" s="252"/>
      <c r="G299" s="252"/>
      <c r="H299" s="156"/>
      <c r="I299" s="156"/>
      <c r="J299" s="156"/>
      <c r="K299" s="156"/>
      <c r="L299" s="156"/>
      <c r="M299" s="156"/>
      <c r="N299" s="155"/>
      <c r="O299" s="155"/>
      <c r="P299" s="155"/>
      <c r="Q299" s="155"/>
      <c r="R299" s="156"/>
      <c r="S299" s="156"/>
      <c r="T299" s="156"/>
      <c r="U299" s="156"/>
      <c r="V299" s="156"/>
      <c r="W299" s="156"/>
      <c r="X299" s="156"/>
      <c r="Y299" s="156"/>
      <c r="Z299" s="146"/>
      <c r="AA299" s="146"/>
      <c r="AB299" s="146"/>
      <c r="AC299" s="146"/>
      <c r="AD299" s="146"/>
      <c r="AE299" s="146"/>
      <c r="AF299" s="146"/>
      <c r="AG299" s="146" t="s">
        <v>221</v>
      </c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</row>
    <row r="300" spans="1:60" outlineLevel="2" x14ac:dyDescent="0.2">
      <c r="A300" s="153"/>
      <c r="B300" s="154"/>
      <c r="C300" s="180" t="s">
        <v>989</v>
      </c>
      <c r="D300" s="157"/>
      <c r="E300" s="158">
        <v>27.4</v>
      </c>
      <c r="F300" s="156"/>
      <c r="G300" s="156"/>
      <c r="H300" s="156"/>
      <c r="I300" s="156"/>
      <c r="J300" s="156"/>
      <c r="K300" s="156"/>
      <c r="L300" s="156"/>
      <c r="M300" s="156"/>
      <c r="N300" s="155"/>
      <c r="O300" s="155"/>
      <c r="P300" s="155"/>
      <c r="Q300" s="155"/>
      <c r="R300" s="156"/>
      <c r="S300" s="156"/>
      <c r="T300" s="156"/>
      <c r="U300" s="156"/>
      <c r="V300" s="156"/>
      <c r="W300" s="156"/>
      <c r="X300" s="156"/>
      <c r="Y300" s="156"/>
      <c r="Z300" s="146"/>
      <c r="AA300" s="146"/>
      <c r="AB300" s="146"/>
      <c r="AC300" s="146"/>
      <c r="AD300" s="146"/>
      <c r="AE300" s="146"/>
      <c r="AF300" s="146"/>
      <c r="AG300" s="146" t="s">
        <v>215</v>
      </c>
      <c r="AH300" s="146">
        <v>5</v>
      </c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  <c r="BA300" s="146"/>
      <c r="BB300" s="146"/>
      <c r="BC300" s="146"/>
      <c r="BD300" s="146"/>
      <c r="BE300" s="146"/>
      <c r="BF300" s="146"/>
      <c r="BG300" s="146"/>
      <c r="BH300" s="146"/>
    </row>
    <row r="301" spans="1:60" outlineLevel="1" x14ac:dyDescent="0.2">
      <c r="A301" s="170">
        <v>76</v>
      </c>
      <c r="B301" s="171" t="s">
        <v>1234</v>
      </c>
      <c r="C301" s="179" t="s">
        <v>1235</v>
      </c>
      <c r="D301" s="172" t="s">
        <v>208</v>
      </c>
      <c r="E301" s="173">
        <v>27.4</v>
      </c>
      <c r="F301" s="174"/>
      <c r="G301" s="175">
        <f>ROUND(E301*F301,2)</f>
        <v>0</v>
      </c>
      <c r="H301" s="174"/>
      <c r="I301" s="175">
        <f>ROUND(E301*H301,2)</f>
        <v>0</v>
      </c>
      <c r="J301" s="174"/>
      <c r="K301" s="175">
        <f>ROUND(E301*J301,2)</f>
        <v>0</v>
      </c>
      <c r="L301" s="175">
        <v>21</v>
      </c>
      <c r="M301" s="175">
        <f>G301*(1+L301/100)</f>
        <v>0</v>
      </c>
      <c r="N301" s="173">
        <v>6.0099999999999997E-3</v>
      </c>
      <c r="O301" s="173">
        <f>ROUND(E301*N301,2)</f>
        <v>0.16</v>
      </c>
      <c r="P301" s="173">
        <v>0</v>
      </c>
      <c r="Q301" s="173">
        <f>ROUND(E301*P301,2)</f>
        <v>0</v>
      </c>
      <c r="R301" s="175" t="s">
        <v>979</v>
      </c>
      <c r="S301" s="175" t="s">
        <v>1236</v>
      </c>
      <c r="T301" s="176" t="s">
        <v>1236</v>
      </c>
      <c r="U301" s="156">
        <v>4.0000000000000001E-3</v>
      </c>
      <c r="V301" s="156">
        <f>ROUND(E301*U301,2)</f>
        <v>0.11</v>
      </c>
      <c r="W301" s="156"/>
      <c r="X301" s="156" t="s">
        <v>212</v>
      </c>
      <c r="Y301" s="156" t="s">
        <v>213</v>
      </c>
      <c r="Z301" s="146"/>
      <c r="AA301" s="146"/>
      <c r="AB301" s="146"/>
      <c r="AC301" s="146"/>
      <c r="AD301" s="146"/>
      <c r="AE301" s="146"/>
      <c r="AF301" s="146"/>
      <c r="AG301" s="146" t="s">
        <v>214</v>
      </c>
      <c r="AH301" s="146"/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6"/>
      <c r="AX301" s="146"/>
      <c r="AY301" s="146"/>
      <c r="AZ301" s="146"/>
      <c r="BA301" s="146"/>
      <c r="BB301" s="146"/>
      <c r="BC301" s="146"/>
      <c r="BD301" s="146"/>
      <c r="BE301" s="146"/>
      <c r="BF301" s="146"/>
      <c r="BG301" s="146"/>
      <c r="BH301" s="146"/>
    </row>
    <row r="302" spans="1:60" outlineLevel="2" x14ac:dyDescent="0.2">
      <c r="A302" s="153"/>
      <c r="B302" s="154"/>
      <c r="C302" s="249" t="s">
        <v>1237</v>
      </c>
      <c r="D302" s="250"/>
      <c r="E302" s="250"/>
      <c r="F302" s="250"/>
      <c r="G302" s="250"/>
      <c r="H302" s="156"/>
      <c r="I302" s="156"/>
      <c r="J302" s="156"/>
      <c r="K302" s="156"/>
      <c r="L302" s="156"/>
      <c r="M302" s="156"/>
      <c r="N302" s="155"/>
      <c r="O302" s="155"/>
      <c r="P302" s="155"/>
      <c r="Q302" s="155"/>
      <c r="R302" s="156"/>
      <c r="S302" s="156"/>
      <c r="T302" s="156"/>
      <c r="U302" s="156"/>
      <c r="V302" s="156"/>
      <c r="W302" s="156"/>
      <c r="X302" s="156"/>
      <c r="Y302" s="156"/>
      <c r="Z302" s="146"/>
      <c r="AA302" s="146"/>
      <c r="AB302" s="146"/>
      <c r="AC302" s="146"/>
      <c r="AD302" s="146"/>
      <c r="AE302" s="146"/>
      <c r="AF302" s="146"/>
      <c r="AG302" s="146" t="s">
        <v>278</v>
      </c>
      <c r="AH302" s="146"/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</row>
    <row r="303" spans="1:60" outlineLevel="2" x14ac:dyDescent="0.2">
      <c r="A303" s="153"/>
      <c r="B303" s="154"/>
      <c r="C303" s="251" t="s">
        <v>981</v>
      </c>
      <c r="D303" s="252"/>
      <c r="E303" s="252"/>
      <c r="F303" s="252"/>
      <c r="G303" s="252"/>
      <c r="H303" s="156"/>
      <c r="I303" s="156"/>
      <c r="J303" s="156"/>
      <c r="K303" s="156"/>
      <c r="L303" s="156"/>
      <c r="M303" s="156"/>
      <c r="N303" s="155"/>
      <c r="O303" s="155"/>
      <c r="P303" s="155"/>
      <c r="Q303" s="155"/>
      <c r="R303" s="156"/>
      <c r="S303" s="156"/>
      <c r="T303" s="156"/>
      <c r="U303" s="156"/>
      <c r="V303" s="156"/>
      <c r="W303" s="156"/>
      <c r="X303" s="156"/>
      <c r="Y303" s="156"/>
      <c r="Z303" s="146"/>
      <c r="AA303" s="146"/>
      <c r="AB303" s="146"/>
      <c r="AC303" s="146"/>
      <c r="AD303" s="146"/>
      <c r="AE303" s="146"/>
      <c r="AF303" s="146"/>
      <c r="AG303" s="146" t="s">
        <v>221</v>
      </c>
      <c r="AH303" s="146"/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6"/>
      <c r="BB303" s="146"/>
      <c r="BC303" s="146"/>
      <c r="BD303" s="146"/>
      <c r="BE303" s="146"/>
      <c r="BF303" s="146"/>
      <c r="BG303" s="146"/>
      <c r="BH303" s="146"/>
    </row>
    <row r="304" spans="1:60" outlineLevel="2" x14ac:dyDescent="0.2">
      <c r="A304" s="153"/>
      <c r="B304" s="154"/>
      <c r="C304" s="180" t="s">
        <v>1238</v>
      </c>
      <c r="D304" s="157"/>
      <c r="E304" s="158">
        <v>27.4</v>
      </c>
      <c r="F304" s="156"/>
      <c r="G304" s="156"/>
      <c r="H304" s="156"/>
      <c r="I304" s="156"/>
      <c r="J304" s="156"/>
      <c r="K304" s="156"/>
      <c r="L304" s="156"/>
      <c r="M304" s="156"/>
      <c r="N304" s="155"/>
      <c r="O304" s="155"/>
      <c r="P304" s="155"/>
      <c r="Q304" s="155"/>
      <c r="R304" s="156"/>
      <c r="S304" s="156"/>
      <c r="T304" s="156"/>
      <c r="U304" s="156"/>
      <c r="V304" s="156"/>
      <c r="W304" s="156"/>
      <c r="X304" s="156"/>
      <c r="Y304" s="156"/>
      <c r="Z304" s="146"/>
      <c r="AA304" s="146"/>
      <c r="AB304" s="146"/>
      <c r="AC304" s="146"/>
      <c r="AD304" s="146"/>
      <c r="AE304" s="146"/>
      <c r="AF304" s="146"/>
      <c r="AG304" s="146" t="s">
        <v>215</v>
      </c>
      <c r="AH304" s="146">
        <v>5</v>
      </c>
      <c r="AI304" s="146"/>
      <c r="AJ304" s="146"/>
      <c r="AK304" s="146"/>
      <c r="AL304" s="146"/>
      <c r="AM304" s="146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6"/>
      <c r="BB304" s="146"/>
      <c r="BC304" s="146"/>
      <c r="BD304" s="146"/>
      <c r="BE304" s="146"/>
      <c r="BF304" s="146"/>
      <c r="BG304" s="146"/>
      <c r="BH304" s="146"/>
    </row>
    <row r="305" spans="1:60" ht="22.5" outlineLevel="1" x14ac:dyDescent="0.2">
      <c r="A305" s="170">
        <v>77</v>
      </c>
      <c r="B305" s="171" t="s">
        <v>1239</v>
      </c>
      <c r="C305" s="179" t="s">
        <v>1240</v>
      </c>
      <c r="D305" s="172" t="s">
        <v>208</v>
      </c>
      <c r="E305" s="173">
        <v>78.400000000000006</v>
      </c>
      <c r="F305" s="174"/>
      <c r="G305" s="175">
        <f>ROUND(E305*F305,2)</f>
        <v>0</v>
      </c>
      <c r="H305" s="174"/>
      <c r="I305" s="175">
        <f>ROUND(E305*H305,2)</f>
        <v>0</v>
      </c>
      <c r="J305" s="174"/>
      <c r="K305" s="175">
        <f>ROUND(E305*J305,2)</f>
        <v>0</v>
      </c>
      <c r="L305" s="175">
        <v>21</v>
      </c>
      <c r="M305" s="175">
        <f>G305*(1+L305/100)</f>
        <v>0</v>
      </c>
      <c r="N305" s="173">
        <v>6.0999999999999997E-4</v>
      </c>
      <c r="O305" s="173">
        <f>ROUND(E305*N305,2)</f>
        <v>0.05</v>
      </c>
      <c r="P305" s="173">
        <v>0</v>
      </c>
      <c r="Q305" s="173">
        <f>ROUND(E305*P305,2)</f>
        <v>0</v>
      </c>
      <c r="R305" s="175" t="s">
        <v>979</v>
      </c>
      <c r="S305" s="175" t="s">
        <v>1236</v>
      </c>
      <c r="T305" s="176" t="s">
        <v>1236</v>
      </c>
      <c r="U305" s="156">
        <v>2E-3</v>
      </c>
      <c r="V305" s="156">
        <f>ROUND(E305*U305,2)</f>
        <v>0.16</v>
      </c>
      <c r="W305" s="156"/>
      <c r="X305" s="156" t="s">
        <v>212</v>
      </c>
      <c r="Y305" s="156" t="s">
        <v>213</v>
      </c>
      <c r="Z305" s="146"/>
      <c r="AA305" s="146"/>
      <c r="AB305" s="146"/>
      <c r="AC305" s="146"/>
      <c r="AD305" s="146"/>
      <c r="AE305" s="146"/>
      <c r="AF305" s="146"/>
      <c r="AG305" s="146" t="s">
        <v>214</v>
      </c>
      <c r="AH305" s="146"/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6"/>
      <c r="AX305" s="146"/>
      <c r="AY305" s="146"/>
      <c r="AZ305" s="146"/>
      <c r="BA305" s="146"/>
      <c r="BB305" s="146"/>
      <c r="BC305" s="146"/>
      <c r="BD305" s="146"/>
      <c r="BE305" s="146"/>
      <c r="BF305" s="146"/>
      <c r="BG305" s="146"/>
      <c r="BH305" s="146"/>
    </row>
    <row r="306" spans="1:60" outlineLevel="2" x14ac:dyDescent="0.2">
      <c r="A306" s="153"/>
      <c r="B306" s="154"/>
      <c r="C306" s="247" t="s">
        <v>981</v>
      </c>
      <c r="D306" s="248"/>
      <c r="E306" s="248"/>
      <c r="F306" s="248"/>
      <c r="G306" s="248"/>
      <c r="H306" s="156"/>
      <c r="I306" s="156"/>
      <c r="J306" s="156"/>
      <c r="K306" s="156"/>
      <c r="L306" s="156"/>
      <c r="M306" s="156"/>
      <c r="N306" s="155"/>
      <c r="O306" s="155"/>
      <c r="P306" s="155"/>
      <c r="Q306" s="155"/>
      <c r="R306" s="156"/>
      <c r="S306" s="156"/>
      <c r="T306" s="156"/>
      <c r="U306" s="156"/>
      <c r="V306" s="156"/>
      <c r="W306" s="156"/>
      <c r="X306" s="156"/>
      <c r="Y306" s="156"/>
      <c r="Z306" s="146"/>
      <c r="AA306" s="146"/>
      <c r="AB306" s="146"/>
      <c r="AC306" s="146"/>
      <c r="AD306" s="146"/>
      <c r="AE306" s="146"/>
      <c r="AF306" s="146"/>
      <c r="AG306" s="146" t="s">
        <v>221</v>
      </c>
      <c r="AH306" s="146"/>
      <c r="AI306" s="146"/>
      <c r="AJ306" s="146"/>
      <c r="AK306" s="146"/>
      <c r="AL306" s="146"/>
      <c r="AM306" s="146"/>
      <c r="AN306" s="146"/>
      <c r="AO306" s="146"/>
      <c r="AP306" s="146"/>
      <c r="AQ306" s="146"/>
      <c r="AR306" s="146"/>
      <c r="AS306" s="146"/>
      <c r="AT306" s="146"/>
      <c r="AU306" s="146"/>
      <c r="AV306" s="146"/>
      <c r="AW306" s="146"/>
      <c r="AX306" s="146"/>
      <c r="AY306" s="146"/>
      <c r="AZ306" s="146"/>
      <c r="BA306" s="146"/>
      <c r="BB306" s="146"/>
      <c r="BC306" s="146"/>
      <c r="BD306" s="146"/>
      <c r="BE306" s="146"/>
      <c r="BF306" s="146"/>
      <c r="BG306" s="146"/>
      <c r="BH306" s="146"/>
    </row>
    <row r="307" spans="1:60" outlineLevel="2" x14ac:dyDescent="0.2">
      <c r="A307" s="153"/>
      <c r="B307" s="154"/>
      <c r="C307" s="180" t="s">
        <v>994</v>
      </c>
      <c r="D307" s="157"/>
      <c r="E307" s="158">
        <v>39.200000000000003</v>
      </c>
      <c r="F307" s="156"/>
      <c r="G307" s="156"/>
      <c r="H307" s="156"/>
      <c r="I307" s="156"/>
      <c r="J307" s="156"/>
      <c r="K307" s="156"/>
      <c r="L307" s="156"/>
      <c r="M307" s="156"/>
      <c r="N307" s="155"/>
      <c r="O307" s="155"/>
      <c r="P307" s="155"/>
      <c r="Q307" s="155"/>
      <c r="R307" s="156"/>
      <c r="S307" s="156"/>
      <c r="T307" s="156"/>
      <c r="U307" s="156"/>
      <c r="V307" s="156"/>
      <c r="W307" s="156"/>
      <c r="X307" s="156"/>
      <c r="Y307" s="156"/>
      <c r="Z307" s="146"/>
      <c r="AA307" s="146"/>
      <c r="AB307" s="146"/>
      <c r="AC307" s="146"/>
      <c r="AD307" s="146"/>
      <c r="AE307" s="146"/>
      <c r="AF307" s="146"/>
      <c r="AG307" s="146" t="s">
        <v>215</v>
      </c>
      <c r="AH307" s="146">
        <v>5</v>
      </c>
      <c r="AI307" s="146"/>
      <c r="AJ307" s="146"/>
      <c r="AK307" s="146"/>
      <c r="AL307" s="146"/>
      <c r="AM307" s="146"/>
      <c r="AN307" s="146"/>
      <c r="AO307" s="146"/>
      <c r="AP307" s="146"/>
      <c r="AQ307" s="146"/>
      <c r="AR307" s="146"/>
      <c r="AS307" s="146"/>
      <c r="AT307" s="146"/>
      <c r="AU307" s="146"/>
      <c r="AV307" s="146"/>
      <c r="AW307" s="146"/>
      <c r="AX307" s="146"/>
      <c r="AY307" s="146"/>
      <c r="AZ307" s="146"/>
      <c r="BA307" s="146"/>
      <c r="BB307" s="146"/>
      <c r="BC307" s="146"/>
      <c r="BD307" s="146"/>
      <c r="BE307" s="146"/>
      <c r="BF307" s="146"/>
      <c r="BG307" s="146"/>
      <c r="BH307" s="146"/>
    </row>
    <row r="308" spans="1:60" outlineLevel="3" x14ac:dyDescent="0.2">
      <c r="A308" s="153"/>
      <c r="B308" s="154"/>
      <c r="C308" s="180" t="s">
        <v>995</v>
      </c>
      <c r="D308" s="157"/>
      <c r="E308" s="158">
        <v>39.200000000000003</v>
      </c>
      <c r="F308" s="156"/>
      <c r="G308" s="156"/>
      <c r="H308" s="156"/>
      <c r="I308" s="156"/>
      <c r="J308" s="156"/>
      <c r="K308" s="156"/>
      <c r="L308" s="156"/>
      <c r="M308" s="156"/>
      <c r="N308" s="155"/>
      <c r="O308" s="155"/>
      <c r="P308" s="155"/>
      <c r="Q308" s="155"/>
      <c r="R308" s="156"/>
      <c r="S308" s="156"/>
      <c r="T308" s="156"/>
      <c r="U308" s="156"/>
      <c r="V308" s="156"/>
      <c r="W308" s="156"/>
      <c r="X308" s="156"/>
      <c r="Y308" s="156"/>
      <c r="Z308" s="146"/>
      <c r="AA308" s="146"/>
      <c r="AB308" s="146"/>
      <c r="AC308" s="146"/>
      <c r="AD308" s="146"/>
      <c r="AE308" s="146"/>
      <c r="AF308" s="146"/>
      <c r="AG308" s="146" t="s">
        <v>215</v>
      </c>
      <c r="AH308" s="146">
        <v>5</v>
      </c>
      <c r="AI308" s="146"/>
      <c r="AJ308" s="146"/>
      <c r="AK308" s="146"/>
      <c r="AL308" s="146"/>
      <c r="AM308" s="146"/>
      <c r="AN308" s="146"/>
      <c r="AO308" s="146"/>
      <c r="AP308" s="146"/>
      <c r="AQ308" s="146"/>
      <c r="AR308" s="146"/>
      <c r="AS308" s="146"/>
      <c r="AT308" s="146"/>
      <c r="AU308" s="146"/>
      <c r="AV308" s="146"/>
      <c r="AW308" s="146"/>
      <c r="AX308" s="146"/>
      <c r="AY308" s="146"/>
      <c r="AZ308" s="146"/>
      <c r="BA308" s="146"/>
      <c r="BB308" s="146"/>
      <c r="BC308" s="146"/>
      <c r="BD308" s="146"/>
      <c r="BE308" s="146"/>
      <c r="BF308" s="146"/>
      <c r="BG308" s="146"/>
      <c r="BH308" s="146"/>
    </row>
    <row r="309" spans="1:60" ht="22.5" outlineLevel="1" x14ac:dyDescent="0.2">
      <c r="A309" s="170">
        <v>78</v>
      </c>
      <c r="B309" s="171" t="s">
        <v>1241</v>
      </c>
      <c r="C309" s="179" t="s">
        <v>1242</v>
      </c>
      <c r="D309" s="172" t="s">
        <v>208</v>
      </c>
      <c r="E309" s="173">
        <v>39.200000000000003</v>
      </c>
      <c r="F309" s="174"/>
      <c r="G309" s="175">
        <f>ROUND(E309*F309,2)</f>
        <v>0</v>
      </c>
      <c r="H309" s="174"/>
      <c r="I309" s="175">
        <f>ROUND(E309*H309,2)</f>
        <v>0</v>
      </c>
      <c r="J309" s="174"/>
      <c r="K309" s="175">
        <f>ROUND(E309*J309,2)</f>
        <v>0</v>
      </c>
      <c r="L309" s="175">
        <v>21</v>
      </c>
      <c r="M309" s="175">
        <f>G309*(1+L309/100)</f>
        <v>0</v>
      </c>
      <c r="N309" s="173">
        <v>0.10373</v>
      </c>
      <c r="O309" s="173">
        <f>ROUND(E309*N309,2)</f>
        <v>4.07</v>
      </c>
      <c r="P309" s="173">
        <v>0</v>
      </c>
      <c r="Q309" s="173">
        <f>ROUND(E309*P309,2)</f>
        <v>0</v>
      </c>
      <c r="R309" s="175" t="s">
        <v>979</v>
      </c>
      <c r="S309" s="175" t="s">
        <v>210</v>
      </c>
      <c r="T309" s="176" t="s">
        <v>211</v>
      </c>
      <c r="U309" s="156">
        <v>6.4000000000000001E-2</v>
      </c>
      <c r="V309" s="156">
        <f>ROUND(E309*U309,2)</f>
        <v>2.5099999999999998</v>
      </c>
      <c r="W309" s="156"/>
      <c r="X309" s="156" t="s">
        <v>212</v>
      </c>
      <c r="Y309" s="156" t="s">
        <v>213</v>
      </c>
      <c r="Z309" s="146"/>
      <c r="AA309" s="146"/>
      <c r="AB309" s="146"/>
      <c r="AC309" s="146"/>
      <c r="AD309" s="146"/>
      <c r="AE309" s="146"/>
      <c r="AF309" s="146"/>
      <c r="AG309" s="146" t="s">
        <v>214</v>
      </c>
      <c r="AH309" s="146"/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</row>
    <row r="310" spans="1:60" outlineLevel="2" x14ac:dyDescent="0.2">
      <c r="A310" s="153"/>
      <c r="B310" s="154"/>
      <c r="C310" s="247" t="s">
        <v>981</v>
      </c>
      <c r="D310" s="248"/>
      <c r="E310" s="248"/>
      <c r="F310" s="248"/>
      <c r="G310" s="248"/>
      <c r="H310" s="156"/>
      <c r="I310" s="156"/>
      <c r="J310" s="156"/>
      <c r="K310" s="156"/>
      <c r="L310" s="156"/>
      <c r="M310" s="156"/>
      <c r="N310" s="155"/>
      <c r="O310" s="155"/>
      <c r="P310" s="155"/>
      <c r="Q310" s="155"/>
      <c r="R310" s="156"/>
      <c r="S310" s="156"/>
      <c r="T310" s="156"/>
      <c r="U310" s="156"/>
      <c r="V310" s="156"/>
      <c r="W310" s="156"/>
      <c r="X310" s="156"/>
      <c r="Y310" s="156"/>
      <c r="Z310" s="146"/>
      <c r="AA310" s="146"/>
      <c r="AB310" s="146"/>
      <c r="AC310" s="146"/>
      <c r="AD310" s="146"/>
      <c r="AE310" s="146"/>
      <c r="AF310" s="146"/>
      <c r="AG310" s="146" t="s">
        <v>221</v>
      </c>
      <c r="AH310" s="146"/>
      <c r="AI310" s="146"/>
      <c r="AJ310" s="146"/>
      <c r="AK310" s="146"/>
      <c r="AL310" s="146"/>
      <c r="AM310" s="146"/>
      <c r="AN310" s="146"/>
      <c r="AO310" s="146"/>
      <c r="AP310" s="146"/>
      <c r="AQ310" s="146"/>
      <c r="AR310" s="146"/>
      <c r="AS310" s="146"/>
      <c r="AT310" s="146"/>
      <c r="AU310" s="146"/>
      <c r="AV310" s="146"/>
      <c r="AW310" s="146"/>
      <c r="AX310" s="146"/>
      <c r="AY310" s="146"/>
      <c r="AZ310" s="146"/>
      <c r="BA310" s="146"/>
      <c r="BB310" s="146"/>
      <c r="BC310" s="146"/>
      <c r="BD310" s="146"/>
      <c r="BE310" s="146"/>
      <c r="BF310" s="146"/>
      <c r="BG310" s="146"/>
      <c r="BH310" s="146"/>
    </row>
    <row r="311" spans="1:60" outlineLevel="2" x14ac:dyDescent="0.2">
      <c r="A311" s="153"/>
      <c r="B311" s="154"/>
      <c r="C311" s="180" t="s">
        <v>1243</v>
      </c>
      <c r="D311" s="157"/>
      <c r="E311" s="158">
        <v>39.200000000000003</v>
      </c>
      <c r="F311" s="156"/>
      <c r="G311" s="156"/>
      <c r="H311" s="156"/>
      <c r="I311" s="156"/>
      <c r="J311" s="156"/>
      <c r="K311" s="156"/>
      <c r="L311" s="156"/>
      <c r="M311" s="156"/>
      <c r="N311" s="155"/>
      <c r="O311" s="155"/>
      <c r="P311" s="155"/>
      <c r="Q311" s="155"/>
      <c r="R311" s="156"/>
      <c r="S311" s="156"/>
      <c r="T311" s="156"/>
      <c r="U311" s="156"/>
      <c r="V311" s="156"/>
      <c r="W311" s="156"/>
      <c r="X311" s="156"/>
      <c r="Y311" s="156"/>
      <c r="Z311" s="146"/>
      <c r="AA311" s="146"/>
      <c r="AB311" s="146"/>
      <c r="AC311" s="146"/>
      <c r="AD311" s="146"/>
      <c r="AE311" s="146"/>
      <c r="AF311" s="146"/>
      <c r="AG311" s="146" t="s">
        <v>215</v>
      </c>
      <c r="AH311" s="146">
        <v>0</v>
      </c>
      <c r="AI311" s="146"/>
      <c r="AJ311" s="146"/>
      <c r="AK311" s="146"/>
      <c r="AL311" s="146"/>
      <c r="AM311" s="146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46"/>
      <c r="BB311" s="146"/>
      <c r="BC311" s="146"/>
      <c r="BD311" s="146"/>
      <c r="BE311" s="146"/>
      <c r="BF311" s="146"/>
      <c r="BG311" s="146"/>
      <c r="BH311" s="146"/>
    </row>
    <row r="312" spans="1:60" ht="22.5" outlineLevel="1" x14ac:dyDescent="0.2">
      <c r="A312" s="170">
        <v>79</v>
      </c>
      <c r="B312" s="171" t="s">
        <v>1244</v>
      </c>
      <c r="C312" s="179" t="s">
        <v>1245</v>
      </c>
      <c r="D312" s="172" t="s">
        <v>208</v>
      </c>
      <c r="E312" s="173">
        <v>39.200000000000003</v>
      </c>
      <c r="F312" s="174"/>
      <c r="G312" s="175">
        <f>ROUND(E312*F312,2)</f>
        <v>0</v>
      </c>
      <c r="H312" s="174"/>
      <c r="I312" s="175">
        <f>ROUND(E312*H312,2)</f>
        <v>0</v>
      </c>
      <c r="J312" s="174"/>
      <c r="K312" s="175">
        <f>ROUND(E312*J312,2)</f>
        <v>0</v>
      </c>
      <c r="L312" s="175">
        <v>21</v>
      </c>
      <c r="M312" s="175">
        <f>G312*(1+L312/100)</f>
        <v>0</v>
      </c>
      <c r="N312" s="173">
        <v>0.12966</v>
      </c>
      <c r="O312" s="173">
        <f>ROUND(E312*N312,2)</f>
        <v>5.08</v>
      </c>
      <c r="P312" s="173">
        <v>0</v>
      </c>
      <c r="Q312" s="173">
        <f>ROUND(E312*P312,2)</f>
        <v>0</v>
      </c>
      <c r="R312" s="175" t="s">
        <v>979</v>
      </c>
      <c r="S312" s="175" t="s">
        <v>210</v>
      </c>
      <c r="T312" s="176" t="s">
        <v>211</v>
      </c>
      <c r="U312" s="156">
        <v>7.1999999999999995E-2</v>
      </c>
      <c r="V312" s="156">
        <f>ROUND(E312*U312,2)</f>
        <v>2.82</v>
      </c>
      <c r="W312" s="156"/>
      <c r="X312" s="156" t="s">
        <v>212</v>
      </c>
      <c r="Y312" s="156" t="s">
        <v>213</v>
      </c>
      <c r="Z312" s="146"/>
      <c r="AA312" s="146"/>
      <c r="AB312" s="146"/>
      <c r="AC312" s="146"/>
      <c r="AD312" s="146"/>
      <c r="AE312" s="146"/>
      <c r="AF312" s="146"/>
      <c r="AG312" s="146" t="s">
        <v>214</v>
      </c>
      <c r="AH312" s="146"/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6"/>
      <c r="BB312" s="146"/>
      <c r="BC312" s="146"/>
      <c r="BD312" s="146"/>
      <c r="BE312" s="146"/>
      <c r="BF312" s="146"/>
      <c r="BG312" s="146"/>
      <c r="BH312" s="146"/>
    </row>
    <row r="313" spans="1:60" outlineLevel="2" x14ac:dyDescent="0.2">
      <c r="A313" s="153"/>
      <c r="B313" s="154"/>
      <c r="C313" s="247" t="s">
        <v>981</v>
      </c>
      <c r="D313" s="248"/>
      <c r="E313" s="248"/>
      <c r="F313" s="248"/>
      <c r="G313" s="248"/>
      <c r="H313" s="156"/>
      <c r="I313" s="156"/>
      <c r="J313" s="156"/>
      <c r="K313" s="156"/>
      <c r="L313" s="156"/>
      <c r="M313" s="156"/>
      <c r="N313" s="155"/>
      <c r="O313" s="155"/>
      <c r="P313" s="155"/>
      <c r="Q313" s="155"/>
      <c r="R313" s="156"/>
      <c r="S313" s="156"/>
      <c r="T313" s="156"/>
      <c r="U313" s="156"/>
      <c r="V313" s="156"/>
      <c r="W313" s="156"/>
      <c r="X313" s="156"/>
      <c r="Y313" s="156"/>
      <c r="Z313" s="146"/>
      <c r="AA313" s="146"/>
      <c r="AB313" s="146"/>
      <c r="AC313" s="146"/>
      <c r="AD313" s="146"/>
      <c r="AE313" s="146"/>
      <c r="AF313" s="146"/>
      <c r="AG313" s="146" t="s">
        <v>221</v>
      </c>
      <c r="AH313" s="146"/>
      <c r="AI313" s="146"/>
      <c r="AJ313" s="146"/>
      <c r="AK313" s="146"/>
      <c r="AL313" s="146"/>
      <c r="AM313" s="146"/>
      <c r="AN313" s="146"/>
      <c r="AO313" s="146"/>
      <c r="AP313" s="146"/>
      <c r="AQ313" s="146"/>
      <c r="AR313" s="146"/>
      <c r="AS313" s="146"/>
      <c r="AT313" s="146"/>
      <c r="AU313" s="146"/>
      <c r="AV313" s="146"/>
      <c r="AW313" s="146"/>
      <c r="AX313" s="146"/>
      <c r="AY313" s="146"/>
      <c r="AZ313" s="146"/>
      <c r="BA313" s="146"/>
      <c r="BB313" s="146"/>
      <c r="BC313" s="146"/>
      <c r="BD313" s="146"/>
      <c r="BE313" s="146"/>
      <c r="BF313" s="146"/>
      <c r="BG313" s="146"/>
      <c r="BH313" s="146"/>
    </row>
    <row r="314" spans="1:60" outlineLevel="2" x14ac:dyDescent="0.2">
      <c r="A314" s="153"/>
      <c r="B314" s="154"/>
      <c r="C314" s="180" t="s">
        <v>994</v>
      </c>
      <c r="D314" s="157"/>
      <c r="E314" s="158">
        <v>39.200000000000003</v>
      </c>
      <c r="F314" s="156"/>
      <c r="G314" s="156"/>
      <c r="H314" s="156"/>
      <c r="I314" s="156"/>
      <c r="J314" s="156"/>
      <c r="K314" s="156"/>
      <c r="L314" s="156"/>
      <c r="M314" s="156"/>
      <c r="N314" s="155"/>
      <c r="O314" s="155"/>
      <c r="P314" s="155"/>
      <c r="Q314" s="155"/>
      <c r="R314" s="156"/>
      <c r="S314" s="156"/>
      <c r="T314" s="156"/>
      <c r="U314" s="156"/>
      <c r="V314" s="156"/>
      <c r="W314" s="156"/>
      <c r="X314" s="156"/>
      <c r="Y314" s="156"/>
      <c r="Z314" s="146"/>
      <c r="AA314" s="146"/>
      <c r="AB314" s="146"/>
      <c r="AC314" s="146"/>
      <c r="AD314" s="146"/>
      <c r="AE314" s="146"/>
      <c r="AF314" s="146"/>
      <c r="AG314" s="146" t="s">
        <v>215</v>
      </c>
      <c r="AH314" s="146">
        <v>5</v>
      </c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</row>
    <row r="315" spans="1:60" outlineLevel="1" x14ac:dyDescent="0.2">
      <c r="A315" s="170">
        <v>80</v>
      </c>
      <c r="B315" s="171" t="s">
        <v>1246</v>
      </c>
      <c r="C315" s="179" t="s">
        <v>1247</v>
      </c>
      <c r="D315" s="172" t="s">
        <v>208</v>
      </c>
      <c r="E315" s="173">
        <v>147.9</v>
      </c>
      <c r="F315" s="174"/>
      <c r="G315" s="175">
        <f>ROUND(E315*F315,2)</f>
        <v>0</v>
      </c>
      <c r="H315" s="174"/>
      <c r="I315" s="175">
        <f>ROUND(E315*H315,2)</f>
        <v>0</v>
      </c>
      <c r="J315" s="174"/>
      <c r="K315" s="175">
        <f>ROUND(E315*J315,2)</f>
        <v>0</v>
      </c>
      <c r="L315" s="175">
        <v>21</v>
      </c>
      <c r="M315" s="175">
        <f>G315*(1+L315/100)</f>
        <v>0</v>
      </c>
      <c r="N315" s="173">
        <v>7.3899999999999993E-2</v>
      </c>
      <c r="O315" s="173">
        <f>ROUND(E315*N315,2)</f>
        <v>10.93</v>
      </c>
      <c r="P315" s="173">
        <v>0</v>
      </c>
      <c r="Q315" s="173">
        <f>ROUND(E315*P315,2)</f>
        <v>0</v>
      </c>
      <c r="R315" s="175" t="s">
        <v>979</v>
      </c>
      <c r="S315" s="175" t="s">
        <v>210</v>
      </c>
      <c r="T315" s="176" t="s">
        <v>211</v>
      </c>
      <c r="U315" s="156">
        <v>0.45200000000000001</v>
      </c>
      <c r="V315" s="156">
        <f>ROUND(E315*U315,2)</f>
        <v>66.849999999999994</v>
      </c>
      <c r="W315" s="156"/>
      <c r="X315" s="156" t="s">
        <v>212</v>
      </c>
      <c r="Y315" s="156" t="s">
        <v>213</v>
      </c>
      <c r="Z315" s="146"/>
      <c r="AA315" s="146"/>
      <c r="AB315" s="146"/>
      <c r="AC315" s="146"/>
      <c r="AD315" s="146"/>
      <c r="AE315" s="146"/>
      <c r="AF315" s="146"/>
      <c r="AG315" s="146" t="s">
        <v>214</v>
      </c>
      <c r="AH315" s="146"/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6"/>
      <c r="BB315" s="146"/>
      <c r="BC315" s="146"/>
      <c r="BD315" s="146"/>
      <c r="BE315" s="146"/>
      <c r="BF315" s="146"/>
      <c r="BG315" s="146"/>
      <c r="BH315" s="146"/>
    </row>
    <row r="316" spans="1:60" ht="22.5" outlineLevel="2" x14ac:dyDescent="0.2">
      <c r="A316" s="153"/>
      <c r="B316" s="154"/>
      <c r="C316" s="249" t="s">
        <v>1248</v>
      </c>
      <c r="D316" s="250"/>
      <c r="E316" s="250"/>
      <c r="F316" s="250"/>
      <c r="G316" s="250"/>
      <c r="H316" s="156"/>
      <c r="I316" s="156"/>
      <c r="J316" s="156"/>
      <c r="K316" s="156"/>
      <c r="L316" s="156"/>
      <c r="M316" s="156"/>
      <c r="N316" s="155"/>
      <c r="O316" s="155"/>
      <c r="P316" s="155"/>
      <c r="Q316" s="155"/>
      <c r="R316" s="156"/>
      <c r="S316" s="156"/>
      <c r="T316" s="156"/>
      <c r="U316" s="156"/>
      <c r="V316" s="156"/>
      <c r="W316" s="156"/>
      <c r="X316" s="156"/>
      <c r="Y316" s="156"/>
      <c r="Z316" s="146"/>
      <c r="AA316" s="146"/>
      <c r="AB316" s="146"/>
      <c r="AC316" s="146"/>
      <c r="AD316" s="146"/>
      <c r="AE316" s="146"/>
      <c r="AF316" s="146"/>
      <c r="AG316" s="146" t="s">
        <v>278</v>
      </c>
      <c r="AH316" s="146"/>
      <c r="AI316" s="146"/>
      <c r="AJ316" s="146"/>
      <c r="AK316" s="146"/>
      <c r="AL316" s="146"/>
      <c r="AM316" s="146"/>
      <c r="AN316" s="146"/>
      <c r="AO316" s="146"/>
      <c r="AP316" s="146"/>
      <c r="AQ316" s="146"/>
      <c r="AR316" s="146"/>
      <c r="AS316" s="146"/>
      <c r="AT316" s="146"/>
      <c r="AU316" s="146"/>
      <c r="AV316" s="146"/>
      <c r="AW316" s="146"/>
      <c r="AX316" s="146"/>
      <c r="AY316" s="146"/>
      <c r="AZ316" s="146"/>
      <c r="BA316" s="177" t="str">
        <f>C316</f>
        <v>s provedením lože z kameniva drceného, s vyplněním spár, s dvojitým hutněním a se smetením přebytečného materiálu na krajnici. S dodáním hmot pro lože a výplň spár.</v>
      </c>
      <c r="BB316" s="146"/>
      <c r="BC316" s="146"/>
      <c r="BD316" s="146"/>
      <c r="BE316" s="146"/>
      <c r="BF316" s="146"/>
      <c r="BG316" s="146"/>
      <c r="BH316" s="146"/>
    </row>
    <row r="317" spans="1:60" outlineLevel="2" x14ac:dyDescent="0.2">
      <c r="A317" s="153"/>
      <c r="B317" s="154"/>
      <c r="C317" s="251" t="s">
        <v>981</v>
      </c>
      <c r="D317" s="252"/>
      <c r="E317" s="252"/>
      <c r="F317" s="252"/>
      <c r="G317" s="252"/>
      <c r="H317" s="156"/>
      <c r="I317" s="156"/>
      <c r="J317" s="156"/>
      <c r="K317" s="156"/>
      <c r="L317" s="156"/>
      <c r="M317" s="156"/>
      <c r="N317" s="155"/>
      <c r="O317" s="155"/>
      <c r="P317" s="155"/>
      <c r="Q317" s="155"/>
      <c r="R317" s="156"/>
      <c r="S317" s="156"/>
      <c r="T317" s="156"/>
      <c r="U317" s="156"/>
      <c r="V317" s="156"/>
      <c r="W317" s="156"/>
      <c r="X317" s="156"/>
      <c r="Y317" s="156"/>
      <c r="Z317" s="146"/>
      <c r="AA317" s="146"/>
      <c r="AB317" s="146"/>
      <c r="AC317" s="146"/>
      <c r="AD317" s="146"/>
      <c r="AE317" s="146"/>
      <c r="AF317" s="146"/>
      <c r="AG317" s="146" t="s">
        <v>221</v>
      </c>
      <c r="AH317" s="146"/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</row>
    <row r="318" spans="1:60" outlineLevel="2" x14ac:dyDescent="0.2">
      <c r="A318" s="153"/>
      <c r="B318" s="154"/>
      <c r="C318" s="180" t="s">
        <v>1249</v>
      </c>
      <c r="D318" s="157"/>
      <c r="E318" s="158">
        <v>147.9</v>
      </c>
      <c r="F318" s="156"/>
      <c r="G318" s="156"/>
      <c r="H318" s="156"/>
      <c r="I318" s="156"/>
      <c r="J318" s="156"/>
      <c r="K318" s="156"/>
      <c r="L318" s="156"/>
      <c r="M318" s="156"/>
      <c r="N318" s="155"/>
      <c r="O318" s="155"/>
      <c r="P318" s="155"/>
      <c r="Q318" s="155"/>
      <c r="R318" s="156"/>
      <c r="S318" s="156"/>
      <c r="T318" s="156"/>
      <c r="U318" s="156"/>
      <c r="V318" s="156"/>
      <c r="W318" s="156"/>
      <c r="X318" s="156"/>
      <c r="Y318" s="156"/>
      <c r="Z318" s="146"/>
      <c r="AA318" s="146"/>
      <c r="AB318" s="146"/>
      <c r="AC318" s="146"/>
      <c r="AD318" s="146"/>
      <c r="AE318" s="146"/>
      <c r="AF318" s="146"/>
      <c r="AG318" s="146" t="s">
        <v>215</v>
      </c>
      <c r="AH318" s="146">
        <v>0</v>
      </c>
      <c r="AI318" s="146"/>
      <c r="AJ318" s="146"/>
      <c r="AK318" s="146"/>
      <c r="AL318" s="146"/>
      <c r="AM318" s="146"/>
      <c r="AN318" s="146"/>
      <c r="AO318" s="146"/>
      <c r="AP318" s="146"/>
      <c r="AQ318" s="146"/>
      <c r="AR318" s="146"/>
      <c r="AS318" s="146"/>
      <c r="AT318" s="146"/>
      <c r="AU318" s="146"/>
      <c r="AV318" s="146"/>
      <c r="AW318" s="146"/>
      <c r="AX318" s="146"/>
      <c r="AY318" s="146"/>
      <c r="AZ318" s="146"/>
      <c r="BA318" s="146"/>
      <c r="BB318" s="146"/>
      <c r="BC318" s="146"/>
      <c r="BD318" s="146"/>
      <c r="BE318" s="146"/>
      <c r="BF318" s="146"/>
      <c r="BG318" s="146"/>
      <c r="BH318" s="146"/>
    </row>
    <row r="319" spans="1:60" outlineLevel="1" x14ac:dyDescent="0.2">
      <c r="A319" s="170">
        <v>81</v>
      </c>
      <c r="B319" s="171" t="s">
        <v>1250</v>
      </c>
      <c r="C319" s="179" t="s">
        <v>1251</v>
      </c>
      <c r="D319" s="172" t="s">
        <v>208</v>
      </c>
      <c r="E319" s="173">
        <v>50.8</v>
      </c>
      <c r="F319" s="174"/>
      <c r="G319" s="175">
        <f>ROUND(E319*F319,2)</f>
        <v>0</v>
      </c>
      <c r="H319" s="174"/>
      <c r="I319" s="175">
        <f>ROUND(E319*H319,2)</f>
        <v>0</v>
      </c>
      <c r="J319" s="174"/>
      <c r="K319" s="175">
        <f>ROUND(E319*J319,2)</f>
        <v>0</v>
      </c>
      <c r="L319" s="175">
        <v>21</v>
      </c>
      <c r="M319" s="175">
        <f>G319*(1+L319/100)</f>
        <v>0</v>
      </c>
      <c r="N319" s="173">
        <v>9.2799999999999994E-2</v>
      </c>
      <c r="O319" s="173">
        <f>ROUND(E319*N319,2)</f>
        <v>4.71</v>
      </c>
      <c r="P319" s="173">
        <v>0</v>
      </c>
      <c r="Q319" s="173">
        <f>ROUND(E319*P319,2)</f>
        <v>0</v>
      </c>
      <c r="R319" s="175" t="s">
        <v>979</v>
      </c>
      <c r="S319" s="175" t="s">
        <v>210</v>
      </c>
      <c r="T319" s="176" t="s">
        <v>211</v>
      </c>
      <c r="U319" s="156">
        <v>0.47799999999999998</v>
      </c>
      <c r="V319" s="156">
        <f>ROUND(E319*U319,2)</f>
        <v>24.28</v>
      </c>
      <c r="W319" s="156"/>
      <c r="X319" s="156" t="s">
        <v>212</v>
      </c>
      <c r="Y319" s="156" t="s">
        <v>213</v>
      </c>
      <c r="Z319" s="146"/>
      <c r="AA319" s="146"/>
      <c r="AB319" s="146"/>
      <c r="AC319" s="146"/>
      <c r="AD319" s="146"/>
      <c r="AE319" s="146"/>
      <c r="AF319" s="146"/>
      <c r="AG319" s="146" t="s">
        <v>214</v>
      </c>
      <c r="AH319" s="146"/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6"/>
      <c r="BB319" s="146"/>
      <c r="BC319" s="146"/>
      <c r="BD319" s="146"/>
      <c r="BE319" s="146"/>
      <c r="BF319" s="146"/>
      <c r="BG319" s="146"/>
      <c r="BH319" s="146"/>
    </row>
    <row r="320" spans="1:60" ht="22.5" outlineLevel="2" x14ac:dyDescent="0.2">
      <c r="A320" s="153"/>
      <c r="B320" s="154"/>
      <c r="C320" s="249" t="s">
        <v>1248</v>
      </c>
      <c r="D320" s="250"/>
      <c r="E320" s="250"/>
      <c r="F320" s="250"/>
      <c r="G320" s="250"/>
      <c r="H320" s="156"/>
      <c r="I320" s="156"/>
      <c r="J320" s="156"/>
      <c r="K320" s="156"/>
      <c r="L320" s="156"/>
      <c r="M320" s="156"/>
      <c r="N320" s="155"/>
      <c r="O320" s="155"/>
      <c r="P320" s="155"/>
      <c r="Q320" s="155"/>
      <c r="R320" s="156"/>
      <c r="S320" s="156"/>
      <c r="T320" s="156"/>
      <c r="U320" s="156"/>
      <c r="V320" s="156"/>
      <c r="W320" s="156"/>
      <c r="X320" s="156"/>
      <c r="Y320" s="156"/>
      <c r="Z320" s="146"/>
      <c r="AA320" s="146"/>
      <c r="AB320" s="146"/>
      <c r="AC320" s="146"/>
      <c r="AD320" s="146"/>
      <c r="AE320" s="146"/>
      <c r="AF320" s="146"/>
      <c r="AG320" s="146" t="s">
        <v>278</v>
      </c>
      <c r="AH320" s="146"/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77" t="str">
        <f>C320</f>
        <v>s provedením lože z kameniva drceného, s vyplněním spár, s dvojitým hutněním a se smetením přebytečného materiálu na krajnici. S dodáním hmot pro lože a výplň spár.</v>
      </c>
      <c r="BB320" s="146"/>
      <c r="BC320" s="146"/>
      <c r="BD320" s="146"/>
      <c r="BE320" s="146"/>
      <c r="BF320" s="146"/>
      <c r="BG320" s="146"/>
      <c r="BH320" s="146"/>
    </row>
    <row r="321" spans="1:60" outlineLevel="2" x14ac:dyDescent="0.2">
      <c r="A321" s="153"/>
      <c r="B321" s="154"/>
      <c r="C321" s="251" t="s">
        <v>981</v>
      </c>
      <c r="D321" s="252"/>
      <c r="E321" s="252"/>
      <c r="F321" s="252"/>
      <c r="G321" s="252"/>
      <c r="H321" s="156"/>
      <c r="I321" s="156"/>
      <c r="J321" s="156"/>
      <c r="K321" s="156"/>
      <c r="L321" s="156"/>
      <c r="M321" s="156"/>
      <c r="N321" s="155"/>
      <c r="O321" s="155"/>
      <c r="P321" s="155"/>
      <c r="Q321" s="155"/>
      <c r="R321" s="156"/>
      <c r="S321" s="156"/>
      <c r="T321" s="156"/>
      <c r="U321" s="156"/>
      <c r="V321" s="156"/>
      <c r="W321" s="156"/>
      <c r="X321" s="156"/>
      <c r="Y321" s="156"/>
      <c r="Z321" s="146"/>
      <c r="AA321" s="146"/>
      <c r="AB321" s="146"/>
      <c r="AC321" s="146"/>
      <c r="AD321" s="146"/>
      <c r="AE321" s="146"/>
      <c r="AF321" s="146"/>
      <c r="AG321" s="146" t="s">
        <v>221</v>
      </c>
      <c r="AH321" s="146"/>
      <c r="AI321" s="146"/>
      <c r="AJ321" s="146"/>
      <c r="AK321" s="146"/>
      <c r="AL321" s="146"/>
      <c r="AM321" s="146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</row>
    <row r="322" spans="1:60" outlineLevel="2" x14ac:dyDescent="0.2">
      <c r="A322" s="153"/>
      <c r="B322" s="154"/>
      <c r="C322" s="180" t="s">
        <v>1252</v>
      </c>
      <c r="D322" s="157"/>
      <c r="E322" s="158">
        <v>50.8</v>
      </c>
      <c r="F322" s="156"/>
      <c r="G322" s="156"/>
      <c r="H322" s="156"/>
      <c r="I322" s="156"/>
      <c r="J322" s="156"/>
      <c r="K322" s="156"/>
      <c r="L322" s="156"/>
      <c r="M322" s="156"/>
      <c r="N322" s="155"/>
      <c r="O322" s="155"/>
      <c r="P322" s="155"/>
      <c r="Q322" s="155"/>
      <c r="R322" s="156"/>
      <c r="S322" s="156"/>
      <c r="T322" s="156"/>
      <c r="U322" s="156"/>
      <c r="V322" s="156"/>
      <c r="W322" s="156"/>
      <c r="X322" s="156"/>
      <c r="Y322" s="156"/>
      <c r="Z322" s="146"/>
      <c r="AA322" s="146"/>
      <c r="AB322" s="146"/>
      <c r="AC322" s="146"/>
      <c r="AD322" s="146"/>
      <c r="AE322" s="146"/>
      <c r="AF322" s="146"/>
      <c r="AG322" s="146" t="s">
        <v>215</v>
      </c>
      <c r="AH322" s="146">
        <v>0</v>
      </c>
      <c r="AI322" s="146"/>
      <c r="AJ322" s="146"/>
      <c r="AK322" s="146"/>
      <c r="AL322" s="146"/>
      <c r="AM322" s="146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46"/>
      <c r="BB322" s="146"/>
      <c r="BC322" s="146"/>
      <c r="BD322" s="146"/>
      <c r="BE322" s="146"/>
      <c r="BF322" s="146"/>
      <c r="BG322" s="146"/>
      <c r="BH322" s="146"/>
    </row>
    <row r="323" spans="1:60" outlineLevel="1" x14ac:dyDescent="0.2">
      <c r="A323" s="170">
        <v>82</v>
      </c>
      <c r="B323" s="171" t="s">
        <v>1253</v>
      </c>
      <c r="C323" s="179" t="s">
        <v>1254</v>
      </c>
      <c r="D323" s="172" t="s">
        <v>208</v>
      </c>
      <c r="E323" s="173">
        <v>14.79</v>
      </c>
      <c r="F323" s="174"/>
      <c r="G323" s="175">
        <f>ROUND(E323*F323,2)</f>
        <v>0</v>
      </c>
      <c r="H323" s="174"/>
      <c r="I323" s="175">
        <f>ROUND(E323*H323,2)</f>
        <v>0</v>
      </c>
      <c r="J323" s="174"/>
      <c r="K323" s="175">
        <f>ROUND(E323*J323,2)</f>
        <v>0</v>
      </c>
      <c r="L323" s="175">
        <v>21</v>
      </c>
      <c r="M323" s="175">
        <f>G323*(1+L323/100)</f>
        <v>0</v>
      </c>
      <c r="N323" s="173">
        <v>0.12959999999999999</v>
      </c>
      <c r="O323" s="173">
        <f>ROUND(E323*N323,2)</f>
        <v>1.92</v>
      </c>
      <c r="P323" s="173">
        <v>0</v>
      </c>
      <c r="Q323" s="173">
        <f>ROUND(E323*P323,2)</f>
        <v>0</v>
      </c>
      <c r="R323" s="175" t="s">
        <v>516</v>
      </c>
      <c r="S323" s="175" t="s">
        <v>210</v>
      </c>
      <c r="T323" s="176" t="s">
        <v>211</v>
      </c>
      <c r="U323" s="156">
        <v>0</v>
      </c>
      <c r="V323" s="156">
        <f>ROUND(E323*U323,2)</f>
        <v>0</v>
      </c>
      <c r="W323" s="156"/>
      <c r="X323" s="156" t="s">
        <v>493</v>
      </c>
      <c r="Y323" s="156" t="s">
        <v>213</v>
      </c>
      <c r="Z323" s="146"/>
      <c r="AA323" s="146"/>
      <c r="AB323" s="146"/>
      <c r="AC323" s="146"/>
      <c r="AD323" s="146"/>
      <c r="AE323" s="146"/>
      <c r="AF323" s="146"/>
      <c r="AG323" s="146" t="s">
        <v>494</v>
      </c>
      <c r="AH323" s="146"/>
      <c r="AI323" s="146"/>
      <c r="AJ323" s="146"/>
      <c r="AK323" s="146"/>
      <c r="AL323" s="146"/>
      <c r="AM323" s="146"/>
      <c r="AN323" s="146"/>
      <c r="AO323" s="146"/>
      <c r="AP323" s="146"/>
      <c r="AQ323" s="146"/>
      <c r="AR323" s="146"/>
      <c r="AS323" s="146"/>
      <c r="AT323" s="146"/>
      <c r="AU323" s="146"/>
      <c r="AV323" s="146"/>
      <c r="AW323" s="146"/>
      <c r="AX323" s="146"/>
      <c r="AY323" s="146"/>
      <c r="AZ323" s="146"/>
      <c r="BA323" s="146"/>
      <c r="BB323" s="146"/>
      <c r="BC323" s="146"/>
      <c r="BD323" s="146"/>
      <c r="BE323" s="146"/>
      <c r="BF323" s="146"/>
      <c r="BG323" s="146"/>
      <c r="BH323" s="146"/>
    </row>
    <row r="324" spans="1:60" outlineLevel="2" x14ac:dyDescent="0.2">
      <c r="A324" s="153"/>
      <c r="B324" s="154"/>
      <c r="C324" s="247" t="s">
        <v>981</v>
      </c>
      <c r="D324" s="248"/>
      <c r="E324" s="248"/>
      <c r="F324" s="248"/>
      <c r="G324" s="248"/>
      <c r="H324" s="156"/>
      <c r="I324" s="156"/>
      <c r="J324" s="156"/>
      <c r="K324" s="156"/>
      <c r="L324" s="156"/>
      <c r="M324" s="156"/>
      <c r="N324" s="155"/>
      <c r="O324" s="155"/>
      <c r="P324" s="155"/>
      <c r="Q324" s="155"/>
      <c r="R324" s="156"/>
      <c r="S324" s="156"/>
      <c r="T324" s="156"/>
      <c r="U324" s="156"/>
      <c r="V324" s="156"/>
      <c r="W324" s="156"/>
      <c r="X324" s="156"/>
      <c r="Y324" s="156"/>
      <c r="Z324" s="146"/>
      <c r="AA324" s="146"/>
      <c r="AB324" s="146"/>
      <c r="AC324" s="146"/>
      <c r="AD324" s="146"/>
      <c r="AE324" s="146"/>
      <c r="AF324" s="146"/>
      <c r="AG324" s="146" t="s">
        <v>221</v>
      </c>
      <c r="AH324" s="146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46"/>
      <c r="AV324" s="146"/>
      <c r="AW324" s="146"/>
      <c r="AX324" s="146"/>
      <c r="AY324" s="146"/>
      <c r="AZ324" s="146"/>
      <c r="BA324" s="146"/>
      <c r="BB324" s="146"/>
      <c r="BC324" s="146"/>
      <c r="BD324" s="146"/>
      <c r="BE324" s="146"/>
      <c r="BF324" s="146"/>
      <c r="BG324" s="146"/>
      <c r="BH324" s="146"/>
    </row>
    <row r="325" spans="1:60" outlineLevel="2" x14ac:dyDescent="0.2">
      <c r="A325" s="153"/>
      <c r="B325" s="154"/>
      <c r="C325" s="180" t="s">
        <v>1255</v>
      </c>
      <c r="D325" s="157"/>
      <c r="E325" s="158">
        <v>14.79</v>
      </c>
      <c r="F325" s="156"/>
      <c r="G325" s="156"/>
      <c r="H325" s="156"/>
      <c r="I325" s="156"/>
      <c r="J325" s="156"/>
      <c r="K325" s="156"/>
      <c r="L325" s="156"/>
      <c r="M325" s="156"/>
      <c r="N325" s="155"/>
      <c r="O325" s="155"/>
      <c r="P325" s="155"/>
      <c r="Q325" s="155"/>
      <c r="R325" s="156"/>
      <c r="S325" s="156"/>
      <c r="T325" s="156"/>
      <c r="U325" s="156"/>
      <c r="V325" s="156"/>
      <c r="W325" s="156"/>
      <c r="X325" s="156"/>
      <c r="Y325" s="156"/>
      <c r="Z325" s="146"/>
      <c r="AA325" s="146"/>
      <c r="AB325" s="146"/>
      <c r="AC325" s="146"/>
      <c r="AD325" s="146"/>
      <c r="AE325" s="146"/>
      <c r="AF325" s="146"/>
      <c r="AG325" s="146" t="s">
        <v>215</v>
      </c>
      <c r="AH325" s="146">
        <v>5</v>
      </c>
      <c r="AI325" s="146"/>
      <c r="AJ325" s="146"/>
      <c r="AK325" s="146"/>
      <c r="AL325" s="146"/>
      <c r="AM325" s="146"/>
      <c r="AN325" s="146"/>
      <c r="AO325" s="146"/>
      <c r="AP325" s="146"/>
      <c r="AQ325" s="146"/>
      <c r="AR325" s="146"/>
      <c r="AS325" s="146"/>
      <c r="AT325" s="146"/>
      <c r="AU325" s="146"/>
      <c r="AV325" s="146"/>
      <c r="AW325" s="146"/>
      <c r="AX325" s="146"/>
      <c r="AY325" s="146"/>
      <c r="AZ325" s="146"/>
      <c r="BA325" s="146"/>
      <c r="BB325" s="146"/>
      <c r="BC325" s="146"/>
      <c r="BD325" s="146"/>
      <c r="BE325" s="146"/>
      <c r="BF325" s="146"/>
      <c r="BG325" s="146"/>
      <c r="BH325" s="146"/>
    </row>
    <row r="326" spans="1:60" outlineLevel="1" x14ac:dyDescent="0.2">
      <c r="A326" s="170">
        <v>83</v>
      </c>
      <c r="B326" s="171" t="s">
        <v>1256</v>
      </c>
      <c r="C326" s="179" t="s">
        <v>1257</v>
      </c>
      <c r="D326" s="172" t="s">
        <v>208</v>
      </c>
      <c r="E326" s="173">
        <v>5.08</v>
      </c>
      <c r="F326" s="174"/>
      <c r="G326" s="175">
        <f>ROUND(E326*F326,2)</f>
        <v>0</v>
      </c>
      <c r="H326" s="174"/>
      <c r="I326" s="175">
        <f>ROUND(E326*H326,2)</f>
        <v>0</v>
      </c>
      <c r="J326" s="174"/>
      <c r="K326" s="175">
        <f>ROUND(E326*J326,2)</f>
        <v>0</v>
      </c>
      <c r="L326" s="175">
        <v>21</v>
      </c>
      <c r="M326" s="175">
        <f>G326*(1+L326/100)</f>
        <v>0</v>
      </c>
      <c r="N326" s="173">
        <v>0.17280000000000001</v>
      </c>
      <c r="O326" s="173">
        <f>ROUND(E326*N326,2)</f>
        <v>0.88</v>
      </c>
      <c r="P326" s="173">
        <v>0</v>
      </c>
      <c r="Q326" s="173">
        <f>ROUND(E326*P326,2)</f>
        <v>0</v>
      </c>
      <c r="R326" s="175" t="s">
        <v>516</v>
      </c>
      <c r="S326" s="175" t="s">
        <v>210</v>
      </c>
      <c r="T326" s="176" t="s">
        <v>211</v>
      </c>
      <c r="U326" s="156">
        <v>0</v>
      </c>
      <c r="V326" s="156">
        <f>ROUND(E326*U326,2)</f>
        <v>0</v>
      </c>
      <c r="W326" s="156"/>
      <c r="X326" s="156" t="s">
        <v>493</v>
      </c>
      <c r="Y326" s="156" t="s">
        <v>213</v>
      </c>
      <c r="Z326" s="146"/>
      <c r="AA326" s="146"/>
      <c r="AB326" s="146"/>
      <c r="AC326" s="146"/>
      <c r="AD326" s="146"/>
      <c r="AE326" s="146"/>
      <c r="AF326" s="146"/>
      <c r="AG326" s="146" t="s">
        <v>494</v>
      </c>
      <c r="AH326" s="146"/>
      <c r="AI326" s="146"/>
      <c r="AJ326" s="146"/>
      <c r="AK326" s="146"/>
      <c r="AL326" s="146"/>
      <c r="AM326" s="146"/>
      <c r="AN326" s="146"/>
      <c r="AO326" s="146"/>
      <c r="AP326" s="146"/>
      <c r="AQ326" s="146"/>
      <c r="AR326" s="146"/>
      <c r="AS326" s="146"/>
      <c r="AT326" s="146"/>
      <c r="AU326" s="146"/>
      <c r="AV326" s="146"/>
      <c r="AW326" s="146"/>
      <c r="AX326" s="146"/>
      <c r="AY326" s="146"/>
      <c r="AZ326" s="146"/>
      <c r="BA326" s="146"/>
      <c r="BB326" s="146"/>
      <c r="BC326" s="146"/>
      <c r="BD326" s="146"/>
      <c r="BE326" s="146"/>
      <c r="BF326" s="146"/>
      <c r="BG326" s="146"/>
      <c r="BH326" s="146"/>
    </row>
    <row r="327" spans="1:60" outlineLevel="2" x14ac:dyDescent="0.2">
      <c r="A327" s="153"/>
      <c r="B327" s="154"/>
      <c r="C327" s="247" t="s">
        <v>981</v>
      </c>
      <c r="D327" s="248"/>
      <c r="E327" s="248"/>
      <c r="F327" s="248"/>
      <c r="G327" s="248"/>
      <c r="H327" s="156"/>
      <c r="I327" s="156"/>
      <c r="J327" s="156"/>
      <c r="K327" s="156"/>
      <c r="L327" s="156"/>
      <c r="M327" s="156"/>
      <c r="N327" s="155"/>
      <c r="O327" s="155"/>
      <c r="P327" s="155"/>
      <c r="Q327" s="155"/>
      <c r="R327" s="156"/>
      <c r="S327" s="156"/>
      <c r="T327" s="156"/>
      <c r="U327" s="156"/>
      <c r="V327" s="156"/>
      <c r="W327" s="156"/>
      <c r="X327" s="156"/>
      <c r="Y327" s="156"/>
      <c r="Z327" s="146"/>
      <c r="AA327" s="146"/>
      <c r="AB327" s="146"/>
      <c r="AC327" s="146"/>
      <c r="AD327" s="146"/>
      <c r="AE327" s="146"/>
      <c r="AF327" s="146"/>
      <c r="AG327" s="146" t="s">
        <v>221</v>
      </c>
      <c r="AH327" s="146"/>
      <c r="AI327" s="146"/>
      <c r="AJ327" s="146"/>
      <c r="AK327" s="146"/>
      <c r="AL327" s="146"/>
      <c r="AM327" s="146"/>
      <c r="AN327" s="146"/>
      <c r="AO327" s="146"/>
      <c r="AP327" s="146"/>
      <c r="AQ327" s="146"/>
      <c r="AR327" s="146"/>
      <c r="AS327" s="146"/>
      <c r="AT327" s="146"/>
      <c r="AU327" s="146"/>
      <c r="AV327" s="146"/>
      <c r="AW327" s="146"/>
      <c r="AX327" s="146"/>
      <c r="AY327" s="146"/>
      <c r="AZ327" s="146"/>
      <c r="BA327" s="146"/>
      <c r="BB327" s="146"/>
      <c r="BC327" s="146"/>
      <c r="BD327" s="146"/>
      <c r="BE327" s="146"/>
      <c r="BF327" s="146"/>
      <c r="BG327" s="146"/>
      <c r="BH327" s="146"/>
    </row>
    <row r="328" spans="1:60" outlineLevel="2" x14ac:dyDescent="0.2">
      <c r="A328" s="153"/>
      <c r="B328" s="154"/>
      <c r="C328" s="180" t="s">
        <v>1258</v>
      </c>
      <c r="D328" s="157"/>
      <c r="E328" s="158">
        <v>5.08</v>
      </c>
      <c r="F328" s="156"/>
      <c r="G328" s="156"/>
      <c r="H328" s="156"/>
      <c r="I328" s="156"/>
      <c r="J328" s="156"/>
      <c r="K328" s="156"/>
      <c r="L328" s="156"/>
      <c r="M328" s="156"/>
      <c r="N328" s="155"/>
      <c r="O328" s="155"/>
      <c r="P328" s="155"/>
      <c r="Q328" s="155"/>
      <c r="R328" s="156"/>
      <c r="S328" s="156"/>
      <c r="T328" s="156"/>
      <c r="U328" s="156"/>
      <c r="V328" s="156"/>
      <c r="W328" s="156"/>
      <c r="X328" s="156"/>
      <c r="Y328" s="156"/>
      <c r="Z328" s="146"/>
      <c r="AA328" s="146"/>
      <c r="AB328" s="146"/>
      <c r="AC328" s="146"/>
      <c r="AD328" s="146"/>
      <c r="AE328" s="146"/>
      <c r="AF328" s="146"/>
      <c r="AG328" s="146" t="s">
        <v>215</v>
      </c>
      <c r="AH328" s="146">
        <v>5</v>
      </c>
      <c r="AI328" s="146"/>
      <c r="AJ328" s="146"/>
      <c r="AK328" s="146"/>
      <c r="AL328" s="146"/>
      <c r="AM328" s="146"/>
      <c r="AN328" s="146"/>
      <c r="AO328" s="146"/>
      <c r="AP328" s="146"/>
      <c r="AQ328" s="146"/>
      <c r="AR328" s="146"/>
      <c r="AS328" s="146"/>
      <c r="AT328" s="146"/>
      <c r="AU328" s="146"/>
      <c r="AV328" s="146"/>
      <c r="AW328" s="146"/>
      <c r="AX328" s="146"/>
      <c r="AY328" s="146"/>
      <c r="AZ328" s="146"/>
      <c r="BA328" s="146"/>
      <c r="BB328" s="146"/>
      <c r="BC328" s="146"/>
      <c r="BD328" s="146"/>
      <c r="BE328" s="146"/>
      <c r="BF328" s="146"/>
      <c r="BG328" s="146"/>
      <c r="BH328" s="146"/>
    </row>
    <row r="329" spans="1:60" x14ac:dyDescent="0.2">
      <c r="A329" s="163" t="s">
        <v>204</v>
      </c>
      <c r="B329" s="164" t="s">
        <v>96</v>
      </c>
      <c r="C329" s="178" t="s">
        <v>97</v>
      </c>
      <c r="D329" s="165"/>
      <c r="E329" s="166"/>
      <c r="F329" s="167"/>
      <c r="G329" s="167">
        <f>SUMIF(AG330:AG338,"&lt;&gt;NOR",G330:G338)</f>
        <v>0</v>
      </c>
      <c r="H329" s="167"/>
      <c r="I329" s="167">
        <f>SUM(I330:I338)</f>
        <v>0</v>
      </c>
      <c r="J329" s="167"/>
      <c r="K329" s="167">
        <f>SUM(K330:K338)</f>
        <v>0</v>
      </c>
      <c r="L329" s="167"/>
      <c r="M329" s="167">
        <f>SUM(M330:M338)</f>
        <v>0</v>
      </c>
      <c r="N329" s="166"/>
      <c r="O329" s="166">
        <f>SUM(O330:O338)</f>
        <v>0.08</v>
      </c>
      <c r="P329" s="166"/>
      <c r="Q329" s="166">
        <f>SUM(Q330:Q338)</f>
        <v>0</v>
      </c>
      <c r="R329" s="167"/>
      <c r="S329" s="167"/>
      <c r="T329" s="168"/>
      <c r="U329" s="162"/>
      <c r="V329" s="162">
        <f>SUM(V330:V338)</f>
        <v>2.64</v>
      </c>
      <c r="W329" s="162"/>
      <c r="X329" s="162"/>
      <c r="Y329" s="162"/>
      <c r="AG329" t="s">
        <v>205</v>
      </c>
    </row>
    <row r="330" spans="1:60" outlineLevel="1" x14ac:dyDescent="0.2">
      <c r="A330" s="170">
        <v>84</v>
      </c>
      <c r="B330" s="171" t="s">
        <v>1259</v>
      </c>
      <c r="C330" s="179" t="s">
        <v>1260</v>
      </c>
      <c r="D330" s="172" t="s">
        <v>252</v>
      </c>
      <c r="E330" s="173">
        <v>3</v>
      </c>
      <c r="F330" s="174"/>
      <c r="G330" s="175">
        <f>ROUND(E330*F330,2)</f>
        <v>0</v>
      </c>
      <c r="H330" s="174"/>
      <c r="I330" s="175">
        <f>ROUND(E330*H330,2)</f>
        <v>0</v>
      </c>
      <c r="J330" s="174"/>
      <c r="K330" s="175">
        <f>ROUND(E330*J330,2)</f>
        <v>0</v>
      </c>
      <c r="L330" s="175">
        <v>21</v>
      </c>
      <c r="M330" s="175">
        <f>G330*(1+L330/100)</f>
        <v>0</v>
      </c>
      <c r="N330" s="173">
        <v>1E-4</v>
      </c>
      <c r="O330" s="173">
        <f>ROUND(E330*N330,2)</f>
        <v>0</v>
      </c>
      <c r="P330" s="173">
        <v>0</v>
      </c>
      <c r="Q330" s="173">
        <f>ROUND(E330*P330,2)</f>
        <v>0</v>
      </c>
      <c r="R330" s="175" t="s">
        <v>420</v>
      </c>
      <c r="S330" s="175" t="s">
        <v>210</v>
      </c>
      <c r="T330" s="176" t="s">
        <v>211</v>
      </c>
      <c r="U330" s="156">
        <v>5.5E-2</v>
      </c>
      <c r="V330" s="156">
        <f>ROUND(E330*U330,2)</f>
        <v>0.17</v>
      </c>
      <c r="W330" s="156"/>
      <c r="X330" s="156" t="s">
        <v>212</v>
      </c>
      <c r="Y330" s="156" t="s">
        <v>213</v>
      </c>
      <c r="Z330" s="146"/>
      <c r="AA330" s="146"/>
      <c r="AB330" s="146"/>
      <c r="AC330" s="146"/>
      <c r="AD330" s="146"/>
      <c r="AE330" s="146"/>
      <c r="AF330" s="146"/>
      <c r="AG330" s="146" t="s">
        <v>214</v>
      </c>
      <c r="AH330" s="146"/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</row>
    <row r="331" spans="1:60" outlineLevel="2" x14ac:dyDescent="0.2">
      <c r="A331" s="153"/>
      <c r="B331" s="154"/>
      <c r="C331" s="247" t="s">
        <v>1261</v>
      </c>
      <c r="D331" s="248"/>
      <c r="E331" s="248"/>
      <c r="F331" s="248"/>
      <c r="G331" s="248"/>
      <c r="H331" s="156"/>
      <c r="I331" s="156"/>
      <c r="J331" s="156"/>
      <c r="K331" s="156"/>
      <c r="L331" s="156"/>
      <c r="M331" s="156"/>
      <c r="N331" s="155"/>
      <c r="O331" s="155"/>
      <c r="P331" s="155"/>
      <c r="Q331" s="155"/>
      <c r="R331" s="156"/>
      <c r="S331" s="156"/>
      <c r="T331" s="156"/>
      <c r="U331" s="156"/>
      <c r="V331" s="156"/>
      <c r="W331" s="156"/>
      <c r="X331" s="156"/>
      <c r="Y331" s="156"/>
      <c r="Z331" s="146"/>
      <c r="AA331" s="146"/>
      <c r="AB331" s="146"/>
      <c r="AC331" s="146"/>
      <c r="AD331" s="146"/>
      <c r="AE331" s="146"/>
      <c r="AF331" s="146"/>
      <c r="AG331" s="146" t="s">
        <v>221</v>
      </c>
      <c r="AH331" s="146"/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</row>
    <row r="332" spans="1:60" outlineLevel="2" x14ac:dyDescent="0.2">
      <c r="A332" s="153"/>
      <c r="B332" s="154"/>
      <c r="C332" s="180" t="s">
        <v>1262</v>
      </c>
      <c r="D332" s="157"/>
      <c r="E332" s="158">
        <v>3</v>
      </c>
      <c r="F332" s="156"/>
      <c r="G332" s="156"/>
      <c r="H332" s="156"/>
      <c r="I332" s="156"/>
      <c r="J332" s="156"/>
      <c r="K332" s="156"/>
      <c r="L332" s="156"/>
      <c r="M332" s="156"/>
      <c r="N332" s="155"/>
      <c r="O332" s="155"/>
      <c r="P332" s="155"/>
      <c r="Q332" s="155"/>
      <c r="R332" s="156"/>
      <c r="S332" s="156"/>
      <c r="T332" s="156"/>
      <c r="U332" s="156"/>
      <c r="V332" s="156"/>
      <c r="W332" s="156"/>
      <c r="X332" s="156"/>
      <c r="Y332" s="156"/>
      <c r="Z332" s="146"/>
      <c r="AA332" s="146"/>
      <c r="AB332" s="146"/>
      <c r="AC332" s="146"/>
      <c r="AD332" s="146"/>
      <c r="AE332" s="146"/>
      <c r="AF332" s="146"/>
      <c r="AG332" s="146" t="s">
        <v>215</v>
      </c>
      <c r="AH332" s="146">
        <v>0</v>
      </c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</row>
    <row r="333" spans="1:60" outlineLevel="1" x14ac:dyDescent="0.2">
      <c r="A333" s="170">
        <v>85</v>
      </c>
      <c r="B333" s="171" t="s">
        <v>1263</v>
      </c>
      <c r="C333" s="179" t="s">
        <v>1264</v>
      </c>
      <c r="D333" s="172" t="s">
        <v>208</v>
      </c>
      <c r="E333" s="173">
        <v>5</v>
      </c>
      <c r="F333" s="174"/>
      <c r="G333" s="175">
        <f>ROUND(E333*F333,2)</f>
        <v>0</v>
      </c>
      <c r="H333" s="174"/>
      <c r="I333" s="175">
        <f>ROUND(E333*H333,2)</f>
        <v>0</v>
      </c>
      <c r="J333" s="174"/>
      <c r="K333" s="175">
        <f>ROUND(E333*J333,2)</f>
        <v>0</v>
      </c>
      <c r="L333" s="175">
        <v>21</v>
      </c>
      <c r="M333" s="175">
        <f>G333*(1+L333/100)</f>
        <v>0</v>
      </c>
      <c r="N333" s="173">
        <v>0</v>
      </c>
      <c r="O333" s="173">
        <f>ROUND(E333*N333,2)</f>
        <v>0</v>
      </c>
      <c r="P333" s="173">
        <v>0</v>
      </c>
      <c r="Q333" s="173">
        <f>ROUND(E333*P333,2)</f>
        <v>0</v>
      </c>
      <c r="R333" s="175" t="s">
        <v>420</v>
      </c>
      <c r="S333" s="175" t="s">
        <v>210</v>
      </c>
      <c r="T333" s="176" t="s">
        <v>211</v>
      </c>
      <c r="U333" s="156">
        <v>0.49299999999999999</v>
      </c>
      <c r="V333" s="156">
        <f>ROUND(E333*U333,2)</f>
        <v>2.4700000000000002</v>
      </c>
      <c r="W333" s="156"/>
      <c r="X333" s="156" t="s">
        <v>212</v>
      </c>
      <c r="Y333" s="156" t="s">
        <v>213</v>
      </c>
      <c r="Z333" s="146"/>
      <c r="AA333" s="146"/>
      <c r="AB333" s="146"/>
      <c r="AC333" s="146"/>
      <c r="AD333" s="146"/>
      <c r="AE333" s="146"/>
      <c r="AF333" s="146"/>
      <c r="AG333" s="146" t="s">
        <v>214</v>
      </c>
      <c r="AH333" s="146"/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</row>
    <row r="334" spans="1:60" outlineLevel="2" x14ac:dyDescent="0.2">
      <c r="A334" s="153"/>
      <c r="B334" s="154"/>
      <c r="C334" s="180" t="s">
        <v>1265</v>
      </c>
      <c r="D334" s="157"/>
      <c r="E334" s="158">
        <v>5</v>
      </c>
      <c r="F334" s="156"/>
      <c r="G334" s="156"/>
      <c r="H334" s="156"/>
      <c r="I334" s="156"/>
      <c r="J334" s="156"/>
      <c r="K334" s="156"/>
      <c r="L334" s="156"/>
      <c r="M334" s="156"/>
      <c r="N334" s="155"/>
      <c r="O334" s="155"/>
      <c r="P334" s="155"/>
      <c r="Q334" s="155"/>
      <c r="R334" s="156"/>
      <c r="S334" s="156"/>
      <c r="T334" s="156"/>
      <c r="U334" s="156"/>
      <c r="V334" s="156"/>
      <c r="W334" s="156"/>
      <c r="X334" s="156"/>
      <c r="Y334" s="156"/>
      <c r="Z334" s="146"/>
      <c r="AA334" s="146"/>
      <c r="AB334" s="146"/>
      <c r="AC334" s="146"/>
      <c r="AD334" s="146"/>
      <c r="AE334" s="146"/>
      <c r="AF334" s="146"/>
      <c r="AG334" s="146" t="s">
        <v>215</v>
      </c>
      <c r="AH334" s="146">
        <v>5</v>
      </c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</row>
    <row r="335" spans="1:60" ht="33.75" outlineLevel="1" x14ac:dyDescent="0.2">
      <c r="A335" s="170">
        <v>86</v>
      </c>
      <c r="B335" s="171" t="s">
        <v>1266</v>
      </c>
      <c r="C335" s="179" t="s">
        <v>1267</v>
      </c>
      <c r="D335" s="172" t="s">
        <v>208</v>
      </c>
      <c r="E335" s="173">
        <v>5</v>
      </c>
      <c r="F335" s="174"/>
      <c r="G335" s="175">
        <f>ROUND(E335*F335,2)</f>
        <v>0</v>
      </c>
      <c r="H335" s="174"/>
      <c r="I335" s="175">
        <f>ROUND(E335*H335,2)</f>
        <v>0</v>
      </c>
      <c r="J335" s="174"/>
      <c r="K335" s="175">
        <f>ROUND(E335*J335,2)</f>
        <v>0</v>
      </c>
      <c r="L335" s="175">
        <v>21</v>
      </c>
      <c r="M335" s="175">
        <f>G335*(1+L335/100)</f>
        <v>0</v>
      </c>
      <c r="N335" s="173">
        <v>3.5000000000000001E-3</v>
      </c>
      <c r="O335" s="173">
        <f>ROUND(E335*N335,2)</f>
        <v>0.02</v>
      </c>
      <c r="P335" s="173">
        <v>0</v>
      </c>
      <c r="Q335" s="173">
        <f>ROUND(E335*P335,2)</f>
        <v>0</v>
      </c>
      <c r="R335" s="175" t="s">
        <v>516</v>
      </c>
      <c r="S335" s="175" t="s">
        <v>210</v>
      </c>
      <c r="T335" s="176" t="s">
        <v>1268</v>
      </c>
      <c r="U335" s="156">
        <v>0</v>
      </c>
      <c r="V335" s="156">
        <f>ROUND(E335*U335,2)</f>
        <v>0</v>
      </c>
      <c r="W335" s="156"/>
      <c r="X335" s="156" t="s">
        <v>493</v>
      </c>
      <c r="Y335" s="156" t="s">
        <v>213</v>
      </c>
      <c r="Z335" s="146"/>
      <c r="AA335" s="146"/>
      <c r="AB335" s="146"/>
      <c r="AC335" s="146"/>
      <c r="AD335" s="146"/>
      <c r="AE335" s="146"/>
      <c r="AF335" s="146"/>
      <c r="AG335" s="146" t="s">
        <v>494</v>
      </c>
      <c r="AH335" s="146"/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</row>
    <row r="336" spans="1:60" outlineLevel="2" x14ac:dyDescent="0.2">
      <c r="A336" s="153"/>
      <c r="B336" s="154"/>
      <c r="C336" s="180" t="s">
        <v>1269</v>
      </c>
      <c r="D336" s="157"/>
      <c r="E336" s="158">
        <v>5</v>
      </c>
      <c r="F336" s="156"/>
      <c r="G336" s="156"/>
      <c r="H336" s="156"/>
      <c r="I336" s="156"/>
      <c r="J336" s="156"/>
      <c r="K336" s="156"/>
      <c r="L336" s="156"/>
      <c r="M336" s="156"/>
      <c r="N336" s="155"/>
      <c r="O336" s="155"/>
      <c r="P336" s="155"/>
      <c r="Q336" s="155"/>
      <c r="R336" s="156"/>
      <c r="S336" s="156"/>
      <c r="T336" s="156"/>
      <c r="U336" s="156"/>
      <c r="V336" s="156"/>
      <c r="W336" s="156"/>
      <c r="X336" s="156"/>
      <c r="Y336" s="156"/>
      <c r="Z336" s="146"/>
      <c r="AA336" s="146"/>
      <c r="AB336" s="146"/>
      <c r="AC336" s="146"/>
      <c r="AD336" s="146"/>
      <c r="AE336" s="146"/>
      <c r="AF336" s="146"/>
      <c r="AG336" s="146" t="s">
        <v>215</v>
      </c>
      <c r="AH336" s="146">
        <v>0</v>
      </c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</row>
    <row r="337" spans="1:60" ht="33.75" outlineLevel="1" x14ac:dyDescent="0.2">
      <c r="A337" s="170">
        <v>87</v>
      </c>
      <c r="B337" s="171" t="s">
        <v>1270</v>
      </c>
      <c r="C337" s="179" t="s">
        <v>1271</v>
      </c>
      <c r="D337" s="172" t="s">
        <v>1160</v>
      </c>
      <c r="E337" s="173">
        <v>60</v>
      </c>
      <c r="F337" s="174"/>
      <c r="G337" s="175">
        <f>ROUND(E337*F337,2)</f>
        <v>0</v>
      </c>
      <c r="H337" s="174"/>
      <c r="I337" s="175">
        <f>ROUND(E337*H337,2)</f>
        <v>0</v>
      </c>
      <c r="J337" s="174"/>
      <c r="K337" s="175">
        <f>ROUND(E337*J337,2)</f>
        <v>0</v>
      </c>
      <c r="L337" s="175">
        <v>21</v>
      </c>
      <c r="M337" s="175">
        <f>G337*(1+L337/100)</f>
        <v>0</v>
      </c>
      <c r="N337" s="173">
        <v>1E-3</v>
      </c>
      <c r="O337" s="173">
        <f>ROUND(E337*N337,2)</f>
        <v>0.06</v>
      </c>
      <c r="P337" s="173">
        <v>0</v>
      </c>
      <c r="Q337" s="173">
        <f>ROUND(E337*P337,2)</f>
        <v>0</v>
      </c>
      <c r="R337" s="175" t="s">
        <v>516</v>
      </c>
      <c r="S337" s="175" t="s">
        <v>210</v>
      </c>
      <c r="T337" s="176" t="s">
        <v>211</v>
      </c>
      <c r="U337" s="156">
        <v>0</v>
      </c>
      <c r="V337" s="156">
        <f>ROUND(E337*U337,2)</f>
        <v>0</v>
      </c>
      <c r="W337" s="156"/>
      <c r="X337" s="156" t="s">
        <v>493</v>
      </c>
      <c r="Y337" s="156" t="s">
        <v>213</v>
      </c>
      <c r="Z337" s="146"/>
      <c r="AA337" s="146"/>
      <c r="AB337" s="146"/>
      <c r="AC337" s="146"/>
      <c r="AD337" s="146"/>
      <c r="AE337" s="146"/>
      <c r="AF337" s="146"/>
      <c r="AG337" s="146" t="s">
        <v>494</v>
      </c>
      <c r="AH337" s="146"/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6"/>
      <c r="BB337" s="146"/>
      <c r="BC337" s="146"/>
      <c r="BD337" s="146"/>
      <c r="BE337" s="146"/>
      <c r="BF337" s="146"/>
      <c r="BG337" s="146"/>
      <c r="BH337" s="146"/>
    </row>
    <row r="338" spans="1:60" outlineLevel="2" x14ac:dyDescent="0.2">
      <c r="A338" s="153"/>
      <c r="B338" s="154"/>
      <c r="C338" s="180" t="s">
        <v>1272</v>
      </c>
      <c r="D338" s="157"/>
      <c r="E338" s="158">
        <v>60</v>
      </c>
      <c r="F338" s="156"/>
      <c r="G338" s="156"/>
      <c r="H338" s="156"/>
      <c r="I338" s="156"/>
      <c r="J338" s="156"/>
      <c r="K338" s="156"/>
      <c r="L338" s="156"/>
      <c r="M338" s="156"/>
      <c r="N338" s="155"/>
      <c r="O338" s="155"/>
      <c r="P338" s="155"/>
      <c r="Q338" s="155"/>
      <c r="R338" s="156"/>
      <c r="S338" s="156"/>
      <c r="T338" s="156"/>
      <c r="U338" s="156"/>
      <c r="V338" s="156"/>
      <c r="W338" s="156"/>
      <c r="X338" s="156"/>
      <c r="Y338" s="156"/>
      <c r="Z338" s="146"/>
      <c r="AA338" s="146"/>
      <c r="AB338" s="146"/>
      <c r="AC338" s="146"/>
      <c r="AD338" s="146"/>
      <c r="AE338" s="146"/>
      <c r="AF338" s="146"/>
      <c r="AG338" s="146" t="s">
        <v>215</v>
      </c>
      <c r="AH338" s="146">
        <v>5</v>
      </c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</row>
    <row r="339" spans="1:60" x14ac:dyDescent="0.2">
      <c r="A339" s="163" t="s">
        <v>204</v>
      </c>
      <c r="B339" s="164" t="s">
        <v>106</v>
      </c>
      <c r="C339" s="178" t="s">
        <v>107</v>
      </c>
      <c r="D339" s="165"/>
      <c r="E339" s="166"/>
      <c r="F339" s="167"/>
      <c r="G339" s="167">
        <f>SUMIF(AG340:AG369,"&lt;&gt;NOR",G340:G369)</f>
        <v>0</v>
      </c>
      <c r="H339" s="167"/>
      <c r="I339" s="167">
        <f>SUM(I340:I369)</f>
        <v>0</v>
      </c>
      <c r="J339" s="167"/>
      <c r="K339" s="167">
        <f>SUM(K340:K369)</f>
        <v>0</v>
      </c>
      <c r="L339" s="167"/>
      <c r="M339" s="167">
        <f>SUM(M340:M369)</f>
        <v>0</v>
      </c>
      <c r="N339" s="166"/>
      <c r="O339" s="166">
        <f>SUM(O340:O369)</f>
        <v>15.31</v>
      </c>
      <c r="P339" s="166"/>
      <c r="Q339" s="166">
        <f>SUM(Q340:Q369)</f>
        <v>0</v>
      </c>
      <c r="R339" s="167"/>
      <c r="S339" s="167"/>
      <c r="T339" s="168"/>
      <c r="U339" s="162"/>
      <c r="V339" s="162">
        <f>SUM(V340:V369)</f>
        <v>37.540000000000006</v>
      </c>
      <c r="W339" s="162"/>
      <c r="X339" s="162"/>
      <c r="Y339" s="162"/>
      <c r="AG339" t="s">
        <v>205</v>
      </c>
    </row>
    <row r="340" spans="1:60" ht="22.5" outlineLevel="1" x14ac:dyDescent="0.2">
      <c r="A340" s="170">
        <v>88</v>
      </c>
      <c r="B340" s="171" t="s">
        <v>1273</v>
      </c>
      <c r="C340" s="179" t="s">
        <v>1274</v>
      </c>
      <c r="D340" s="172" t="s">
        <v>252</v>
      </c>
      <c r="E340" s="173">
        <v>74.16</v>
      </c>
      <c r="F340" s="174"/>
      <c r="G340" s="175">
        <f>ROUND(E340*F340,2)</f>
        <v>0</v>
      </c>
      <c r="H340" s="174"/>
      <c r="I340" s="175">
        <f>ROUND(E340*H340,2)</f>
        <v>0</v>
      </c>
      <c r="J340" s="174"/>
      <c r="K340" s="175">
        <f>ROUND(E340*J340,2)</f>
        <v>0</v>
      </c>
      <c r="L340" s="175">
        <v>21</v>
      </c>
      <c r="M340" s="175">
        <f>G340*(1+L340/100)</f>
        <v>0</v>
      </c>
      <c r="N340" s="173">
        <v>0.18806</v>
      </c>
      <c r="O340" s="173">
        <f>ROUND(E340*N340,2)</f>
        <v>13.95</v>
      </c>
      <c r="P340" s="173">
        <v>0</v>
      </c>
      <c r="Q340" s="173">
        <f>ROUND(E340*P340,2)</f>
        <v>0</v>
      </c>
      <c r="R340" s="175" t="s">
        <v>979</v>
      </c>
      <c r="S340" s="175" t="s">
        <v>210</v>
      </c>
      <c r="T340" s="176" t="s">
        <v>211</v>
      </c>
      <c r="U340" s="156">
        <v>0.38661000000000001</v>
      </c>
      <c r="V340" s="156">
        <f>ROUND(E340*U340,2)</f>
        <v>28.67</v>
      </c>
      <c r="W340" s="156"/>
      <c r="X340" s="156" t="s">
        <v>212</v>
      </c>
      <c r="Y340" s="156" t="s">
        <v>213</v>
      </c>
      <c r="Z340" s="146"/>
      <c r="AA340" s="146"/>
      <c r="AB340" s="146"/>
      <c r="AC340" s="146"/>
      <c r="AD340" s="146"/>
      <c r="AE340" s="146"/>
      <c r="AF340" s="146"/>
      <c r="AG340" s="146" t="s">
        <v>214</v>
      </c>
      <c r="AH340" s="146"/>
      <c r="AI340" s="146"/>
      <c r="AJ340" s="146"/>
      <c r="AK340" s="146"/>
      <c r="AL340" s="146"/>
      <c r="AM340" s="146"/>
      <c r="AN340" s="146"/>
      <c r="AO340" s="146"/>
      <c r="AP340" s="146"/>
      <c r="AQ340" s="146"/>
      <c r="AR340" s="146"/>
      <c r="AS340" s="146"/>
      <c r="AT340" s="146"/>
      <c r="AU340" s="146"/>
      <c r="AV340" s="146"/>
      <c r="AW340" s="146"/>
      <c r="AX340" s="146"/>
      <c r="AY340" s="146"/>
      <c r="AZ340" s="146"/>
      <c r="BA340" s="146"/>
      <c r="BB340" s="146"/>
      <c r="BC340" s="146"/>
      <c r="BD340" s="146"/>
      <c r="BE340" s="146"/>
      <c r="BF340" s="146"/>
      <c r="BG340" s="146"/>
      <c r="BH340" s="146"/>
    </row>
    <row r="341" spans="1:60" outlineLevel="2" x14ac:dyDescent="0.2">
      <c r="A341" s="153"/>
      <c r="B341" s="154"/>
      <c r="C341" s="249" t="s">
        <v>1275</v>
      </c>
      <c r="D341" s="250"/>
      <c r="E341" s="250"/>
      <c r="F341" s="250"/>
      <c r="G341" s="250"/>
      <c r="H341" s="156"/>
      <c r="I341" s="156"/>
      <c r="J341" s="156"/>
      <c r="K341" s="156"/>
      <c r="L341" s="156"/>
      <c r="M341" s="156"/>
      <c r="N341" s="155"/>
      <c r="O341" s="155"/>
      <c r="P341" s="155"/>
      <c r="Q341" s="155"/>
      <c r="R341" s="156"/>
      <c r="S341" s="156"/>
      <c r="T341" s="156"/>
      <c r="U341" s="156"/>
      <c r="V341" s="156"/>
      <c r="W341" s="156"/>
      <c r="X341" s="156"/>
      <c r="Y341" s="156"/>
      <c r="Z341" s="146"/>
      <c r="AA341" s="146"/>
      <c r="AB341" s="146"/>
      <c r="AC341" s="146"/>
      <c r="AD341" s="146"/>
      <c r="AE341" s="146"/>
      <c r="AF341" s="146"/>
      <c r="AG341" s="146" t="s">
        <v>278</v>
      </c>
      <c r="AH341" s="146"/>
      <c r="AI341" s="146"/>
      <c r="AJ341" s="146"/>
      <c r="AK341" s="146"/>
      <c r="AL341" s="146"/>
      <c r="AM341" s="146"/>
      <c r="AN341" s="146"/>
      <c r="AO341" s="146"/>
      <c r="AP341" s="146"/>
      <c r="AQ341" s="146"/>
      <c r="AR341" s="146"/>
      <c r="AS341" s="146"/>
      <c r="AT341" s="146"/>
      <c r="AU341" s="146"/>
      <c r="AV341" s="146"/>
      <c r="AW341" s="146"/>
      <c r="AX341" s="146"/>
      <c r="AY341" s="146"/>
      <c r="AZ341" s="146"/>
      <c r="BA341" s="146"/>
      <c r="BB341" s="146"/>
      <c r="BC341" s="146"/>
      <c r="BD341" s="146"/>
      <c r="BE341" s="146"/>
      <c r="BF341" s="146"/>
      <c r="BG341" s="146"/>
      <c r="BH341" s="146"/>
    </row>
    <row r="342" spans="1:60" outlineLevel="2" x14ac:dyDescent="0.2">
      <c r="A342" s="153"/>
      <c r="B342" s="154"/>
      <c r="C342" s="251" t="s">
        <v>981</v>
      </c>
      <c r="D342" s="252"/>
      <c r="E342" s="252"/>
      <c r="F342" s="252"/>
      <c r="G342" s="252"/>
      <c r="H342" s="156"/>
      <c r="I342" s="156"/>
      <c r="J342" s="156"/>
      <c r="K342" s="156"/>
      <c r="L342" s="156"/>
      <c r="M342" s="156"/>
      <c r="N342" s="155"/>
      <c r="O342" s="155"/>
      <c r="P342" s="155"/>
      <c r="Q342" s="155"/>
      <c r="R342" s="156"/>
      <c r="S342" s="156"/>
      <c r="T342" s="156"/>
      <c r="U342" s="156"/>
      <c r="V342" s="156"/>
      <c r="W342" s="156"/>
      <c r="X342" s="156"/>
      <c r="Y342" s="156"/>
      <c r="Z342" s="146"/>
      <c r="AA342" s="146"/>
      <c r="AB342" s="146"/>
      <c r="AC342" s="146"/>
      <c r="AD342" s="146"/>
      <c r="AE342" s="146"/>
      <c r="AF342" s="146"/>
      <c r="AG342" s="146" t="s">
        <v>221</v>
      </c>
      <c r="AH342" s="146"/>
      <c r="AI342" s="146"/>
      <c r="AJ342" s="146"/>
      <c r="AK342" s="146"/>
      <c r="AL342" s="146"/>
      <c r="AM342" s="146"/>
      <c r="AN342" s="146"/>
      <c r="AO342" s="146"/>
      <c r="AP342" s="146"/>
      <c r="AQ342" s="146"/>
      <c r="AR342" s="146"/>
      <c r="AS342" s="146"/>
      <c r="AT342" s="146"/>
      <c r="AU342" s="146"/>
      <c r="AV342" s="146"/>
      <c r="AW342" s="146"/>
      <c r="AX342" s="146"/>
      <c r="AY342" s="146"/>
      <c r="AZ342" s="146"/>
      <c r="BA342" s="146"/>
      <c r="BB342" s="146"/>
      <c r="BC342" s="146"/>
      <c r="BD342" s="146"/>
      <c r="BE342" s="146"/>
      <c r="BF342" s="146"/>
      <c r="BG342" s="146"/>
      <c r="BH342" s="146"/>
    </row>
    <row r="343" spans="1:60" outlineLevel="2" x14ac:dyDescent="0.2">
      <c r="A343" s="153"/>
      <c r="B343" s="154"/>
      <c r="C343" s="180" t="s">
        <v>1276</v>
      </c>
      <c r="D343" s="157"/>
      <c r="E343" s="158">
        <v>74.900000000000006</v>
      </c>
      <c r="F343" s="156"/>
      <c r="G343" s="156"/>
      <c r="H343" s="156"/>
      <c r="I343" s="156"/>
      <c r="J343" s="156"/>
      <c r="K343" s="156"/>
      <c r="L343" s="156"/>
      <c r="M343" s="156"/>
      <c r="N343" s="155"/>
      <c r="O343" s="155"/>
      <c r="P343" s="155"/>
      <c r="Q343" s="155"/>
      <c r="R343" s="156"/>
      <c r="S343" s="156"/>
      <c r="T343" s="156"/>
      <c r="U343" s="156"/>
      <c r="V343" s="156"/>
      <c r="W343" s="156"/>
      <c r="X343" s="156"/>
      <c r="Y343" s="156"/>
      <c r="Z343" s="146"/>
      <c r="AA343" s="146"/>
      <c r="AB343" s="146"/>
      <c r="AC343" s="146"/>
      <c r="AD343" s="146"/>
      <c r="AE343" s="146"/>
      <c r="AF343" s="146"/>
      <c r="AG343" s="146" t="s">
        <v>215</v>
      </c>
      <c r="AH343" s="146">
        <v>5</v>
      </c>
      <c r="AI343" s="146"/>
      <c r="AJ343" s="146"/>
      <c r="AK343" s="146"/>
      <c r="AL343" s="146"/>
      <c r="AM343" s="146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</row>
    <row r="344" spans="1:60" outlineLevel="3" x14ac:dyDescent="0.2">
      <c r="A344" s="153"/>
      <c r="B344" s="154"/>
      <c r="C344" s="180" t="s">
        <v>1277</v>
      </c>
      <c r="D344" s="157"/>
      <c r="E344" s="158">
        <v>7.5</v>
      </c>
      <c r="F344" s="156"/>
      <c r="G344" s="156"/>
      <c r="H344" s="156"/>
      <c r="I344" s="156"/>
      <c r="J344" s="156"/>
      <c r="K344" s="156"/>
      <c r="L344" s="156"/>
      <c r="M344" s="156"/>
      <c r="N344" s="155"/>
      <c r="O344" s="155"/>
      <c r="P344" s="155"/>
      <c r="Q344" s="155"/>
      <c r="R344" s="156"/>
      <c r="S344" s="156"/>
      <c r="T344" s="156"/>
      <c r="U344" s="156"/>
      <c r="V344" s="156"/>
      <c r="W344" s="156"/>
      <c r="X344" s="156"/>
      <c r="Y344" s="156"/>
      <c r="Z344" s="146"/>
      <c r="AA344" s="146"/>
      <c r="AB344" s="146"/>
      <c r="AC344" s="146"/>
      <c r="AD344" s="146"/>
      <c r="AE344" s="146"/>
      <c r="AF344" s="146"/>
      <c r="AG344" s="146" t="s">
        <v>215</v>
      </c>
      <c r="AH344" s="146">
        <v>5</v>
      </c>
      <c r="AI344" s="146"/>
      <c r="AJ344" s="146"/>
      <c r="AK344" s="146"/>
      <c r="AL344" s="146"/>
      <c r="AM344" s="146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</row>
    <row r="345" spans="1:60" outlineLevel="3" x14ac:dyDescent="0.2">
      <c r="A345" s="153"/>
      <c r="B345" s="154"/>
      <c r="C345" s="180" t="s">
        <v>1278</v>
      </c>
      <c r="D345" s="157"/>
      <c r="E345" s="158">
        <v>-7.49</v>
      </c>
      <c r="F345" s="156"/>
      <c r="G345" s="156"/>
      <c r="H345" s="156"/>
      <c r="I345" s="156"/>
      <c r="J345" s="156"/>
      <c r="K345" s="156"/>
      <c r="L345" s="156"/>
      <c r="M345" s="156"/>
      <c r="N345" s="155"/>
      <c r="O345" s="155"/>
      <c r="P345" s="155"/>
      <c r="Q345" s="155"/>
      <c r="R345" s="156"/>
      <c r="S345" s="156"/>
      <c r="T345" s="156"/>
      <c r="U345" s="156"/>
      <c r="V345" s="156"/>
      <c r="W345" s="156"/>
      <c r="X345" s="156"/>
      <c r="Y345" s="156"/>
      <c r="Z345" s="146"/>
      <c r="AA345" s="146"/>
      <c r="AB345" s="146"/>
      <c r="AC345" s="146"/>
      <c r="AD345" s="146"/>
      <c r="AE345" s="146"/>
      <c r="AF345" s="146"/>
      <c r="AG345" s="146" t="s">
        <v>215</v>
      </c>
      <c r="AH345" s="146">
        <v>5</v>
      </c>
      <c r="AI345" s="146"/>
      <c r="AJ345" s="146"/>
      <c r="AK345" s="146"/>
      <c r="AL345" s="146"/>
      <c r="AM345" s="146"/>
      <c r="AN345" s="146"/>
      <c r="AO345" s="146"/>
      <c r="AP345" s="146"/>
      <c r="AQ345" s="146"/>
      <c r="AR345" s="146"/>
      <c r="AS345" s="146"/>
      <c r="AT345" s="146"/>
      <c r="AU345" s="146"/>
      <c r="AV345" s="146"/>
      <c r="AW345" s="146"/>
      <c r="AX345" s="146"/>
      <c r="AY345" s="146"/>
      <c r="AZ345" s="146"/>
      <c r="BA345" s="146"/>
      <c r="BB345" s="146"/>
      <c r="BC345" s="146"/>
      <c r="BD345" s="146"/>
      <c r="BE345" s="146"/>
      <c r="BF345" s="146"/>
      <c r="BG345" s="146"/>
      <c r="BH345" s="146"/>
    </row>
    <row r="346" spans="1:60" outlineLevel="3" x14ac:dyDescent="0.2">
      <c r="A346" s="153"/>
      <c r="B346" s="154"/>
      <c r="C346" s="180" t="s">
        <v>1279</v>
      </c>
      <c r="D346" s="157"/>
      <c r="E346" s="158">
        <v>-0.75</v>
      </c>
      <c r="F346" s="156"/>
      <c r="G346" s="156"/>
      <c r="H346" s="156"/>
      <c r="I346" s="156"/>
      <c r="J346" s="156"/>
      <c r="K346" s="156"/>
      <c r="L346" s="156"/>
      <c r="M346" s="156"/>
      <c r="N346" s="155"/>
      <c r="O346" s="155"/>
      <c r="P346" s="155"/>
      <c r="Q346" s="155"/>
      <c r="R346" s="156"/>
      <c r="S346" s="156"/>
      <c r="T346" s="156"/>
      <c r="U346" s="156"/>
      <c r="V346" s="156"/>
      <c r="W346" s="156"/>
      <c r="X346" s="156"/>
      <c r="Y346" s="156"/>
      <c r="Z346" s="146"/>
      <c r="AA346" s="146"/>
      <c r="AB346" s="146"/>
      <c r="AC346" s="146"/>
      <c r="AD346" s="146"/>
      <c r="AE346" s="146"/>
      <c r="AF346" s="146"/>
      <c r="AG346" s="146" t="s">
        <v>215</v>
      </c>
      <c r="AH346" s="146">
        <v>5</v>
      </c>
      <c r="AI346" s="146"/>
      <c r="AJ346" s="146"/>
      <c r="AK346" s="146"/>
      <c r="AL346" s="146"/>
      <c r="AM346" s="146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</row>
    <row r="347" spans="1:60" ht="33.75" outlineLevel="1" x14ac:dyDescent="0.2">
      <c r="A347" s="170">
        <v>89</v>
      </c>
      <c r="B347" s="171" t="s">
        <v>1280</v>
      </c>
      <c r="C347" s="179" t="s">
        <v>1281</v>
      </c>
      <c r="D347" s="172" t="s">
        <v>252</v>
      </c>
      <c r="E347" s="173">
        <v>7.49</v>
      </c>
      <c r="F347" s="174"/>
      <c r="G347" s="175">
        <f>ROUND(E347*F347,2)</f>
        <v>0</v>
      </c>
      <c r="H347" s="174"/>
      <c r="I347" s="175">
        <f>ROUND(E347*H347,2)</f>
        <v>0</v>
      </c>
      <c r="J347" s="174"/>
      <c r="K347" s="175">
        <f>ROUND(E347*J347,2)</f>
        <v>0</v>
      </c>
      <c r="L347" s="175">
        <v>21</v>
      </c>
      <c r="M347" s="175">
        <f>G347*(1+L347/100)</f>
        <v>0</v>
      </c>
      <c r="N347" s="173">
        <v>0.16108</v>
      </c>
      <c r="O347" s="173">
        <f>ROUND(E347*N347,2)</f>
        <v>1.21</v>
      </c>
      <c r="P347" s="173">
        <v>0</v>
      </c>
      <c r="Q347" s="173">
        <f>ROUND(E347*P347,2)</f>
        <v>0</v>
      </c>
      <c r="R347" s="175" t="s">
        <v>979</v>
      </c>
      <c r="S347" s="175" t="s">
        <v>210</v>
      </c>
      <c r="T347" s="176" t="s">
        <v>211</v>
      </c>
      <c r="U347" s="156">
        <v>0.22503999999999999</v>
      </c>
      <c r="V347" s="156">
        <f>ROUND(E347*U347,2)</f>
        <v>1.69</v>
      </c>
      <c r="W347" s="156"/>
      <c r="X347" s="156" t="s">
        <v>212</v>
      </c>
      <c r="Y347" s="156" t="s">
        <v>213</v>
      </c>
      <c r="Z347" s="146"/>
      <c r="AA347" s="146"/>
      <c r="AB347" s="146"/>
      <c r="AC347" s="146"/>
      <c r="AD347" s="146"/>
      <c r="AE347" s="146"/>
      <c r="AF347" s="146"/>
      <c r="AG347" s="146" t="s">
        <v>214</v>
      </c>
      <c r="AH347" s="146"/>
      <c r="AI347" s="146"/>
      <c r="AJ347" s="146"/>
      <c r="AK347" s="146"/>
      <c r="AL347" s="146"/>
      <c r="AM347" s="146"/>
      <c r="AN347" s="146"/>
      <c r="AO347" s="146"/>
      <c r="AP347" s="146"/>
      <c r="AQ347" s="146"/>
      <c r="AR347" s="146"/>
      <c r="AS347" s="146"/>
      <c r="AT347" s="146"/>
      <c r="AU347" s="146"/>
      <c r="AV347" s="146"/>
      <c r="AW347" s="146"/>
      <c r="AX347" s="146"/>
      <c r="AY347" s="146"/>
      <c r="AZ347" s="146"/>
      <c r="BA347" s="146"/>
      <c r="BB347" s="146"/>
      <c r="BC347" s="146"/>
      <c r="BD347" s="146"/>
      <c r="BE347" s="146"/>
      <c r="BF347" s="146"/>
      <c r="BG347" s="146"/>
      <c r="BH347" s="146"/>
    </row>
    <row r="348" spans="1:60" outlineLevel="2" x14ac:dyDescent="0.2">
      <c r="A348" s="153"/>
      <c r="B348" s="154"/>
      <c r="C348" s="249" t="s">
        <v>1282</v>
      </c>
      <c r="D348" s="250"/>
      <c r="E348" s="250"/>
      <c r="F348" s="250"/>
      <c r="G348" s="250"/>
      <c r="H348" s="156"/>
      <c r="I348" s="156"/>
      <c r="J348" s="156"/>
      <c r="K348" s="156"/>
      <c r="L348" s="156"/>
      <c r="M348" s="156"/>
      <c r="N348" s="155"/>
      <c r="O348" s="155"/>
      <c r="P348" s="155"/>
      <c r="Q348" s="155"/>
      <c r="R348" s="156"/>
      <c r="S348" s="156"/>
      <c r="T348" s="156"/>
      <c r="U348" s="156"/>
      <c r="V348" s="156"/>
      <c r="W348" s="156"/>
      <c r="X348" s="156"/>
      <c r="Y348" s="156"/>
      <c r="Z348" s="146"/>
      <c r="AA348" s="146"/>
      <c r="AB348" s="146"/>
      <c r="AC348" s="146"/>
      <c r="AD348" s="146"/>
      <c r="AE348" s="146"/>
      <c r="AF348" s="146"/>
      <c r="AG348" s="146" t="s">
        <v>278</v>
      </c>
      <c r="AH348" s="146"/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6"/>
      <c r="BB348" s="146"/>
      <c r="BC348" s="146"/>
      <c r="BD348" s="146"/>
      <c r="BE348" s="146"/>
      <c r="BF348" s="146"/>
      <c r="BG348" s="146"/>
      <c r="BH348" s="146"/>
    </row>
    <row r="349" spans="1:60" outlineLevel="2" x14ac:dyDescent="0.2">
      <c r="A349" s="153"/>
      <c r="B349" s="154"/>
      <c r="C349" s="251" t="s">
        <v>981</v>
      </c>
      <c r="D349" s="252"/>
      <c r="E349" s="252"/>
      <c r="F349" s="252"/>
      <c r="G349" s="252"/>
      <c r="H349" s="156"/>
      <c r="I349" s="156"/>
      <c r="J349" s="156"/>
      <c r="K349" s="156"/>
      <c r="L349" s="156"/>
      <c r="M349" s="156"/>
      <c r="N349" s="155"/>
      <c r="O349" s="155"/>
      <c r="P349" s="155"/>
      <c r="Q349" s="155"/>
      <c r="R349" s="156"/>
      <c r="S349" s="156"/>
      <c r="T349" s="156"/>
      <c r="U349" s="156"/>
      <c r="V349" s="156"/>
      <c r="W349" s="156"/>
      <c r="X349" s="156"/>
      <c r="Y349" s="156"/>
      <c r="Z349" s="146"/>
      <c r="AA349" s="146"/>
      <c r="AB349" s="146"/>
      <c r="AC349" s="146"/>
      <c r="AD349" s="146"/>
      <c r="AE349" s="146"/>
      <c r="AF349" s="146"/>
      <c r="AG349" s="146" t="s">
        <v>221</v>
      </c>
      <c r="AH349" s="146"/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</row>
    <row r="350" spans="1:60" outlineLevel="2" x14ac:dyDescent="0.2">
      <c r="A350" s="153"/>
      <c r="B350" s="154"/>
      <c r="C350" s="180" t="s">
        <v>1283</v>
      </c>
      <c r="D350" s="157"/>
      <c r="E350" s="158">
        <v>7.49</v>
      </c>
      <c r="F350" s="156"/>
      <c r="G350" s="156"/>
      <c r="H350" s="156"/>
      <c r="I350" s="156"/>
      <c r="J350" s="156"/>
      <c r="K350" s="156"/>
      <c r="L350" s="156"/>
      <c r="M350" s="156"/>
      <c r="N350" s="155"/>
      <c r="O350" s="155"/>
      <c r="P350" s="155"/>
      <c r="Q350" s="155"/>
      <c r="R350" s="156"/>
      <c r="S350" s="156"/>
      <c r="T350" s="156"/>
      <c r="U350" s="156"/>
      <c r="V350" s="156"/>
      <c r="W350" s="156"/>
      <c r="X350" s="156"/>
      <c r="Y350" s="156"/>
      <c r="Z350" s="146"/>
      <c r="AA350" s="146"/>
      <c r="AB350" s="146"/>
      <c r="AC350" s="146"/>
      <c r="AD350" s="146"/>
      <c r="AE350" s="146"/>
      <c r="AF350" s="146"/>
      <c r="AG350" s="146" t="s">
        <v>215</v>
      </c>
      <c r="AH350" s="146">
        <v>5</v>
      </c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</row>
    <row r="351" spans="1:60" ht="33.75" outlineLevel="1" x14ac:dyDescent="0.2">
      <c r="A351" s="170">
        <v>90</v>
      </c>
      <c r="B351" s="171" t="s">
        <v>1284</v>
      </c>
      <c r="C351" s="179" t="s">
        <v>1285</v>
      </c>
      <c r="D351" s="172" t="s">
        <v>252</v>
      </c>
      <c r="E351" s="173">
        <v>0.75</v>
      </c>
      <c r="F351" s="174"/>
      <c r="G351" s="175">
        <f>ROUND(E351*F351,2)</f>
        <v>0</v>
      </c>
      <c r="H351" s="174"/>
      <c r="I351" s="175">
        <f>ROUND(E351*H351,2)</f>
        <v>0</v>
      </c>
      <c r="J351" s="174"/>
      <c r="K351" s="175">
        <f>ROUND(E351*J351,2)</f>
        <v>0</v>
      </c>
      <c r="L351" s="175">
        <v>21</v>
      </c>
      <c r="M351" s="175">
        <f>G351*(1+L351/100)</f>
        <v>0</v>
      </c>
      <c r="N351" s="173">
        <v>0.18431</v>
      </c>
      <c r="O351" s="173">
        <f>ROUND(E351*N351,2)</f>
        <v>0.14000000000000001</v>
      </c>
      <c r="P351" s="173">
        <v>0</v>
      </c>
      <c r="Q351" s="173">
        <f>ROUND(E351*P351,2)</f>
        <v>0</v>
      </c>
      <c r="R351" s="175" t="s">
        <v>979</v>
      </c>
      <c r="S351" s="175" t="s">
        <v>210</v>
      </c>
      <c r="T351" s="176" t="s">
        <v>211</v>
      </c>
      <c r="U351" s="156">
        <v>0.22503999999999999</v>
      </c>
      <c r="V351" s="156">
        <f>ROUND(E351*U351,2)</f>
        <v>0.17</v>
      </c>
      <c r="W351" s="156"/>
      <c r="X351" s="156" t="s">
        <v>212</v>
      </c>
      <c r="Y351" s="156" t="s">
        <v>213</v>
      </c>
      <c r="Z351" s="146"/>
      <c r="AA351" s="146"/>
      <c r="AB351" s="146"/>
      <c r="AC351" s="146"/>
      <c r="AD351" s="146"/>
      <c r="AE351" s="146"/>
      <c r="AF351" s="146"/>
      <c r="AG351" s="146" t="s">
        <v>214</v>
      </c>
      <c r="AH351" s="146"/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</row>
    <row r="352" spans="1:60" outlineLevel="2" x14ac:dyDescent="0.2">
      <c r="A352" s="153"/>
      <c r="B352" s="154"/>
      <c r="C352" s="249" t="s">
        <v>1282</v>
      </c>
      <c r="D352" s="250"/>
      <c r="E352" s="250"/>
      <c r="F352" s="250"/>
      <c r="G352" s="250"/>
      <c r="H352" s="156"/>
      <c r="I352" s="156"/>
      <c r="J352" s="156"/>
      <c r="K352" s="156"/>
      <c r="L352" s="156"/>
      <c r="M352" s="156"/>
      <c r="N352" s="155"/>
      <c r="O352" s="155"/>
      <c r="P352" s="155"/>
      <c r="Q352" s="155"/>
      <c r="R352" s="156"/>
      <c r="S352" s="156"/>
      <c r="T352" s="156"/>
      <c r="U352" s="156"/>
      <c r="V352" s="156"/>
      <c r="W352" s="156"/>
      <c r="X352" s="156"/>
      <c r="Y352" s="156"/>
      <c r="Z352" s="146"/>
      <c r="AA352" s="146"/>
      <c r="AB352" s="146"/>
      <c r="AC352" s="146"/>
      <c r="AD352" s="146"/>
      <c r="AE352" s="146"/>
      <c r="AF352" s="146"/>
      <c r="AG352" s="146" t="s">
        <v>278</v>
      </c>
      <c r="AH352" s="146"/>
      <c r="AI352" s="146"/>
      <c r="AJ352" s="146"/>
      <c r="AK352" s="146"/>
      <c r="AL352" s="146"/>
      <c r="AM352" s="146"/>
      <c r="AN352" s="146"/>
      <c r="AO352" s="146"/>
      <c r="AP352" s="146"/>
      <c r="AQ352" s="146"/>
      <c r="AR352" s="146"/>
      <c r="AS352" s="146"/>
      <c r="AT352" s="146"/>
      <c r="AU352" s="146"/>
      <c r="AV352" s="146"/>
      <c r="AW352" s="146"/>
      <c r="AX352" s="146"/>
      <c r="AY352" s="146"/>
      <c r="AZ352" s="146"/>
      <c r="BA352" s="146"/>
      <c r="BB352" s="146"/>
      <c r="BC352" s="146"/>
      <c r="BD352" s="146"/>
      <c r="BE352" s="146"/>
      <c r="BF352" s="146"/>
      <c r="BG352" s="146"/>
      <c r="BH352" s="146"/>
    </row>
    <row r="353" spans="1:60" outlineLevel="2" x14ac:dyDescent="0.2">
      <c r="A353" s="153"/>
      <c r="B353" s="154"/>
      <c r="C353" s="251" t="s">
        <v>981</v>
      </c>
      <c r="D353" s="252"/>
      <c r="E353" s="252"/>
      <c r="F353" s="252"/>
      <c r="G353" s="252"/>
      <c r="H353" s="156"/>
      <c r="I353" s="156"/>
      <c r="J353" s="156"/>
      <c r="K353" s="156"/>
      <c r="L353" s="156"/>
      <c r="M353" s="156"/>
      <c r="N353" s="155"/>
      <c r="O353" s="155"/>
      <c r="P353" s="155"/>
      <c r="Q353" s="155"/>
      <c r="R353" s="156"/>
      <c r="S353" s="156"/>
      <c r="T353" s="156"/>
      <c r="U353" s="156"/>
      <c r="V353" s="156"/>
      <c r="W353" s="156"/>
      <c r="X353" s="156"/>
      <c r="Y353" s="156"/>
      <c r="Z353" s="146"/>
      <c r="AA353" s="146"/>
      <c r="AB353" s="146"/>
      <c r="AC353" s="146"/>
      <c r="AD353" s="146"/>
      <c r="AE353" s="146"/>
      <c r="AF353" s="146"/>
      <c r="AG353" s="146" t="s">
        <v>221</v>
      </c>
      <c r="AH353" s="146"/>
      <c r="AI353" s="146"/>
      <c r="AJ353" s="146"/>
      <c r="AK353" s="146"/>
      <c r="AL353" s="146"/>
      <c r="AM353" s="146"/>
      <c r="AN353" s="146"/>
      <c r="AO353" s="146"/>
      <c r="AP353" s="146"/>
      <c r="AQ353" s="146"/>
      <c r="AR353" s="146"/>
      <c r="AS353" s="146"/>
      <c r="AT353" s="146"/>
      <c r="AU353" s="146"/>
      <c r="AV353" s="146"/>
      <c r="AW353" s="146"/>
      <c r="AX353" s="146"/>
      <c r="AY353" s="146"/>
      <c r="AZ353" s="146"/>
      <c r="BA353" s="146"/>
      <c r="BB353" s="146"/>
      <c r="BC353" s="146"/>
      <c r="BD353" s="146"/>
      <c r="BE353" s="146"/>
      <c r="BF353" s="146"/>
      <c r="BG353" s="146"/>
      <c r="BH353" s="146"/>
    </row>
    <row r="354" spans="1:60" outlineLevel="2" x14ac:dyDescent="0.2">
      <c r="A354" s="153"/>
      <c r="B354" s="154"/>
      <c r="C354" s="180" t="s">
        <v>1286</v>
      </c>
      <c r="D354" s="157"/>
      <c r="E354" s="158">
        <v>0.75</v>
      </c>
      <c r="F354" s="156"/>
      <c r="G354" s="156"/>
      <c r="H354" s="156"/>
      <c r="I354" s="156"/>
      <c r="J354" s="156"/>
      <c r="K354" s="156"/>
      <c r="L354" s="156"/>
      <c r="M354" s="156"/>
      <c r="N354" s="155"/>
      <c r="O354" s="155"/>
      <c r="P354" s="155"/>
      <c r="Q354" s="155"/>
      <c r="R354" s="156"/>
      <c r="S354" s="156"/>
      <c r="T354" s="156"/>
      <c r="U354" s="156"/>
      <c r="V354" s="156"/>
      <c r="W354" s="156"/>
      <c r="X354" s="156"/>
      <c r="Y354" s="156"/>
      <c r="Z354" s="146"/>
      <c r="AA354" s="146"/>
      <c r="AB354" s="146"/>
      <c r="AC354" s="146"/>
      <c r="AD354" s="146"/>
      <c r="AE354" s="146"/>
      <c r="AF354" s="146"/>
      <c r="AG354" s="146" t="s">
        <v>215</v>
      </c>
      <c r="AH354" s="146">
        <v>5</v>
      </c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</row>
    <row r="355" spans="1:60" outlineLevel="1" x14ac:dyDescent="0.2">
      <c r="A355" s="170">
        <v>91</v>
      </c>
      <c r="B355" s="171" t="s">
        <v>1287</v>
      </c>
      <c r="C355" s="179" t="s">
        <v>1288</v>
      </c>
      <c r="D355" s="172" t="s">
        <v>252</v>
      </c>
      <c r="E355" s="173">
        <v>37</v>
      </c>
      <c r="F355" s="174"/>
      <c r="G355" s="175">
        <f>ROUND(E355*F355,2)</f>
        <v>0</v>
      </c>
      <c r="H355" s="174"/>
      <c r="I355" s="175">
        <f>ROUND(E355*H355,2)</f>
        <v>0</v>
      </c>
      <c r="J355" s="174"/>
      <c r="K355" s="175">
        <f>ROUND(E355*J355,2)</f>
        <v>0</v>
      </c>
      <c r="L355" s="175">
        <v>21</v>
      </c>
      <c r="M355" s="175">
        <f>G355*(1+L355/100)</f>
        <v>0</v>
      </c>
      <c r="N355" s="173">
        <v>0</v>
      </c>
      <c r="O355" s="173">
        <f>ROUND(E355*N355,2)</f>
        <v>0</v>
      </c>
      <c r="P355" s="173">
        <v>0</v>
      </c>
      <c r="Q355" s="173">
        <f>ROUND(E355*P355,2)</f>
        <v>0</v>
      </c>
      <c r="R355" s="175" t="s">
        <v>979</v>
      </c>
      <c r="S355" s="175" t="s">
        <v>210</v>
      </c>
      <c r="T355" s="176" t="s">
        <v>211</v>
      </c>
      <c r="U355" s="156">
        <v>6.7000000000000004E-2</v>
      </c>
      <c r="V355" s="156">
        <f>ROUND(E355*U355,2)</f>
        <v>2.48</v>
      </c>
      <c r="W355" s="156"/>
      <c r="X355" s="156" t="s">
        <v>212</v>
      </c>
      <c r="Y355" s="156" t="s">
        <v>213</v>
      </c>
      <c r="Z355" s="146"/>
      <c r="AA355" s="146"/>
      <c r="AB355" s="146"/>
      <c r="AC355" s="146"/>
      <c r="AD355" s="146"/>
      <c r="AE355" s="146"/>
      <c r="AF355" s="146"/>
      <c r="AG355" s="146" t="s">
        <v>214</v>
      </c>
      <c r="AH355" s="146"/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</row>
    <row r="356" spans="1:60" outlineLevel="2" x14ac:dyDescent="0.2">
      <c r="A356" s="153"/>
      <c r="B356" s="154"/>
      <c r="C356" s="249" t="s">
        <v>1289</v>
      </c>
      <c r="D356" s="250"/>
      <c r="E356" s="250"/>
      <c r="F356" s="250"/>
      <c r="G356" s="250"/>
      <c r="H356" s="156"/>
      <c r="I356" s="156"/>
      <c r="J356" s="156"/>
      <c r="K356" s="156"/>
      <c r="L356" s="156"/>
      <c r="M356" s="156"/>
      <c r="N356" s="155"/>
      <c r="O356" s="155"/>
      <c r="P356" s="155"/>
      <c r="Q356" s="155"/>
      <c r="R356" s="156"/>
      <c r="S356" s="156"/>
      <c r="T356" s="156"/>
      <c r="U356" s="156"/>
      <c r="V356" s="156"/>
      <c r="W356" s="156"/>
      <c r="X356" s="156"/>
      <c r="Y356" s="156"/>
      <c r="Z356" s="146"/>
      <c r="AA356" s="146"/>
      <c r="AB356" s="146"/>
      <c r="AC356" s="146"/>
      <c r="AD356" s="146"/>
      <c r="AE356" s="146"/>
      <c r="AF356" s="146"/>
      <c r="AG356" s="146" t="s">
        <v>278</v>
      </c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6"/>
      <c r="AX356" s="146"/>
      <c r="AY356" s="146"/>
      <c r="AZ356" s="146"/>
      <c r="BA356" s="146"/>
      <c r="BB356" s="146"/>
      <c r="BC356" s="146"/>
      <c r="BD356" s="146"/>
      <c r="BE356" s="146"/>
      <c r="BF356" s="146"/>
      <c r="BG356" s="146"/>
      <c r="BH356" s="146"/>
    </row>
    <row r="357" spans="1:60" outlineLevel="2" x14ac:dyDescent="0.2">
      <c r="A357" s="153"/>
      <c r="B357" s="154"/>
      <c r="C357" s="251" t="s">
        <v>981</v>
      </c>
      <c r="D357" s="252"/>
      <c r="E357" s="252"/>
      <c r="F357" s="252"/>
      <c r="G357" s="252"/>
      <c r="H357" s="156"/>
      <c r="I357" s="156"/>
      <c r="J357" s="156"/>
      <c r="K357" s="156"/>
      <c r="L357" s="156"/>
      <c r="M357" s="156"/>
      <c r="N357" s="155"/>
      <c r="O357" s="155"/>
      <c r="P357" s="155"/>
      <c r="Q357" s="155"/>
      <c r="R357" s="156"/>
      <c r="S357" s="156"/>
      <c r="T357" s="156"/>
      <c r="U357" s="156"/>
      <c r="V357" s="156"/>
      <c r="W357" s="156"/>
      <c r="X357" s="156"/>
      <c r="Y357" s="156"/>
      <c r="Z357" s="146"/>
      <c r="AA357" s="146"/>
      <c r="AB357" s="146"/>
      <c r="AC357" s="146"/>
      <c r="AD357" s="146"/>
      <c r="AE357" s="146"/>
      <c r="AF357" s="146"/>
      <c r="AG357" s="146" t="s">
        <v>221</v>
      </c>
      <c r="AH357" s="146"/>
      <c r="AI357" s="146"/>
      <c r="AJ357" s="146"/>
      <c r="AK357" s="146"/>
      <c r="AL357" s="146"/>
      <c r="AM357" s="146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</row>
    <row r="358" spans="1:60" outlineLevel="2" x14ac:dyDescent="0.2">
      <c r="A358" s="153"/>
      <c r="B358" s="154"/>
      <c r="C358" s="180" t="s">
        <v>1290</v>
      </c>
      <c r="D358" s="157"/>
      <c r="E358" s="158">
        <v>37</v>
      </c>
      <c r="F358" s="156"/>
      <c r="G358" s="156"/>
      <c r="H358" s="156"/>
      <c r="I358" s="156"/>
      <c r="J358" s="156"/>
      <c r="K358" s="156"/>
      <c r="L358" s="156"/>
      <c r="M358" s="156"/>
      <c r="N358" s="155"/>
      <c r="O358" s="155"/>
      <c r="P358" s="155"/>
      <c r="Q358" s="155"/>
      <c r="R358" s="156"/>
      <c r="S358" s="156"/>
      <c r="T358" s="156"/>
      <c r="U358" s="156"/>
      <c r="V358" s="156"/>
      <c r="W358" s="156"/>
      <c r="X358" s="156"/>
      <c r="Y358" s="156"/>
      <c r="Z358" s="146"/>
      <c r="AA358" s="146"/>
      <c r="AB358" s="146"/>
      <c r="AC358" s="146"/>
      <c r="AD358" s="146"/>
      <c r="AE358" s="146"/>
      <c r="AF358" s="146"/>
      <c r="AG358" s="146" t="s">
        <v>215</v>
      </c>
      <c r="AH358" s="146">
        <v>5</v>
      </c>
      <c r="AI358" s="146"/>
      <c r="AJ358" s="146"/>
      <c r="AK358" s="146"/>
      <c r="AL358" s="146"/>
      <c r="AM358" s="146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  <c r="BA358" s="146"/>
      <c r="BB358" s="146"/>
      <c r="BC358" s="146"/>
      <c r="BD358" s="146"/>
      <c r="BE358" s="146"/>
      <c r="BF358" s="146"/>
      <c r="BG358" s="146"/>
      <c r="BH358" s="146"/>
    </row>
    <row r="359" spans="1:60" outlineLevel="1" x14ac:dyDescent="0.2">
      <c r="A359" s="170">
        <v>92</v>
      </c>
      <c r="B359" s="171" t="s">
        <v>1291</v>
      </c>
      <c r="C359" s="179" t="s">
        <v>1292</v>
      </c>
      <c r="D359" s="172" t="s">
        <v>252</v>
      </c>
      <c r="E359" s="173">
        <v>36</v>
      </c>
      <c r="F359" s="174"/>
      <c r="G359" s="175">
        <f>ROUND(E359*F359,2)</f>
        <v>0</v>
      </c>
      <c r="H359" s="174"/>
      <c r="I359" s="175">
        <f>ROUND(E359*H359,2)</f>
        <v>0</v>
      </c>
      <c r="J359" s="174"/>
      <c r="K359" s="175">
        <f>ROUND(E359*J359,2)</f>
        <v>0</v>
      </c>
      <c r="L359" s="175">
        <v>21</v>
      </c>
      <c r="M359" s="175">
        <f>G359*(1+L359/100)</f>
        <v>0</v>
      </c>
      <c r="N359" s="173">
        <v>0</v>
      </c>
      <c r="O359" s="173">
        <f>ROUND(E359*N359,2)</f>
        <v>0</v>
      </c>
      <c r="P359" s="173">
        <v>0</v>
      </c>
      <c r="Q359" s="173">
        <f>ROUND(E359*P359,2)</f>
        <v>0</v>
      </c>
      <c r="R359" s="175" t="s">
        <v>979</v>
      </c>
      <c r="S359" s="175" t="s">
        <v>210</v>
      </c>
      <c r="T359" s="176" t="s">
        <v>211</v>
      </c>
      <c r="U359" s="156">
        <v>9.2999999999999999E-2</v>
      </c>
      <c r="V359" s="156">
        <f>ROUND(E359*U359,2)</f>
        <v>3.35</v>
      </c>
      <c r="W359" s="156"/>
      <c r="X359" s="156" t="s">
        <v>212</v>
      </c>
      <c r="Y359" s="156" t="s">
        <v>213</v>
      </c>
      <c r="Z359" s="146"/>
      <c r="AA359" s="146"/>
      <c r="AB359" s="146"/>
      <c r="AC359" s="146"/>
      <c r="AD359" s="146"/>
      <c r="AE359" s="146"/>
      <c r="AF359" s="146"/>
      <c r="AG359" s="146" t="s">
        <v>214</v>
      </c>
      <c r="AH359" s="146"/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  <c r="AU359" s="146"/>
      <c r="AV359" s="146"/>
      <c r="AW359" s="146"/>
      <c r="AX359" s="146"/>
      <c r="AY359" s="146"/>
      <c r="AZ359" s="146"/>
      <c r="BA359" s="146"/>
      <c r="BB359" s="146"/>
      <c r="BC359" s="146"/>
      <c r="BD359" s="146"/>
      <c r="BE359" s="146"/>
      <c r="BF359" s="146"/>
      <c r="BG359" s="146"/>
      <c r="BH359" s="146"/>
    </row>
    <row r="360" spans="1:60" outlineLevel="2" x14ac:dyDescent="0.2">
      <c r="A360" s="153"/>
      <c r="B360" s="154"/>
      <c r="C360" s="249" t="s">
        <v>1289</v>
      </c>
      <c r="D360" s="250"/>
      <c r="E360" s="250"/>
      <c r="F360" s="250"/>
      <c r="G360" s="250"/>
      <c r="H360" s="156"/>
      <c r="I360" s="156"/>
      <c r="J360" s="156"/>
      <c r="K360" s="156"/>
      <c r="L360" s="156"/>
      <c r="M360" s="156"/>
      <c r="N360" s="155"/>
      <c r="O360" s="155"/>
      <c r="P360" s="155"/>
      <c r="Q360" s="155"/>
      <c r="R360" s="156"/>
      <c r="S360" s="156"/>
      <c r="T360" s="156"/>
      <c r="U360" s="156"/>
      <c r="V360" s="156"/>
      <c r="W360" s="156"/>
      <c r="X360" s="156"/>
      <c r="Y360" s="156"/>
      <c r="Z360" s="146"/>
      <c r="AA360" s="146"/>
      <c r="AB360" s="146"/>
      <c r="AC360" s="146"/>
      <c r="AD360" s="146"/>
      <c r="AE360" s="146"/>
      <c r="AF360" s="146"/>
      <c r="AG360" s="146" t="s">
        <v>278</v>
      </c>
      <c r="AH360" s="146"/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  <c r="AU360" s="146"/>
      <c r="AV360" s="146"/>
      <c r="AW360" s="146"/>
      <c r="AX360" s="146"/>
      <c r="AY360" s="146"/>
      <c r="AZ360" s="146"/>
      <c r="BA360" s="146"/>
      <c r="BB360" s="146"/>
      <c r="BC360" s="146"/>
      <c r="BD360" s="146"/>
      <c r="BE360" s="146"/>
      <c r="BF360" s="146"/>
      <c r="BG360" s="146"/>
      <c r="BH360" s="146"/>
    </row>
    <row r="361" spans="1:60" outlineLevel="2" x14ac:dyDescent="0.2">
      <c r="A361" s="153"/>
      <c r="B361" s="154"/>
      <c r="C361" s="251" t="s">
        <v>981</v>
      </c>
      <c r="D361" s="252"/>
      <c r="E361" s="252"/>
      <c r="F361" s="252"/>
      <c r="G361" s="252"/>
      <c r="H361" s="156"/>
      <c r="I361" s="156"/>
      <c r="J361" s="156"/>
      <c r="K361" s="156"/>
      <c r="L361" s="156"/>
      <c r="M361" s="156"/>
      <c r="N361" s="155"/>
      <c r="O361" s="155"/>
      <c r="P361" s="155"/>
      <c r="Q361" s="155"/>
      <c r="R361" s="156"/>
      <c r="S361" s="156"/>
      <c r="T361" s="156"/>
      <c r="U361" s="156"/>
      <c r="V361" s="156"/>
      <c r="W361" s="156"/>
      <c r="X361" s="156"/>
      <c r="Y361" s="156"/>
      <c r="Z361" s="146"/>
      <c r="AA361" s="146"/>
      <c r="AB361" s="146"/>
      <c r="AC361" s="146"/>
      <c r="AD361" s="146"/>
      <c r="AE361" s="146"/>
      <c r="AF361" s="146"/>
      <c r="AG361" s="146" t="s">
        <v>221</v>
      </c>
      <c r="AH361" s="146"/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  <c r="BA361" s="146"/>
      <c r="BB361" s="146"/>
      <c r="BC361" s="146"/>
      <c r="BD361" s="146"/>
      <c r="BE361" s="146"/>
      <c r="BF361" s="146"/>
      <c r="BG361" s="146"/>
      <c r="BH361" s="146"/>
    </row>
    <row r="362" spans="1:60" outlineLevel="2" x14ac:dyDescent="0.2">
      <c r="A362" s="153"/>
      <c r="B362" s="154"/>
      <c r="C362" s="180" t="s">
        <v>1293</v>
      </c>
      <c r="D362" s="157"/>
      <c r="E362" s="158">
        <v>36</v>
      </c>
      <c r="F362" s="156"/>
      <c r="G362" s="156"/>
      <c r="H362" s="156"/>
      <c r="I362" s="156"/>
      <c r="J362" s="156"/>
      <c r="K362" s="156"/>
      <c r="L362" s="156"/>
      <c r="M362" s="156"/>
      <c r="N362" s="155"/>
      <c r="O362" s="155"/>
      <c r="P362" s="155"/>
      <c r="Q362" s="155"/>
      <c r="R362" s="156"/>
      <c r="S362" s="156"/>
      <c r="T362" s="156"/>
      <c r="U362" s="156"/>
      <c r="V362" s="156"/>
      <c r="W362" s="156"/>
      <c r="X362" s="156"/>
      <c r="Y362" s="156"/>
      <c r="Z362" s="146"/>
      <c r="AA362" s="146"/>
      <c r="AB362" s="146"/>
      <c r="AC362" s="146"/>
      <c r="AD362" s="146"/>
      <c r="AE362" s="146"/>
      <c r="AF362" s="146"/>
      <c r="AG362" s="146" t="s">
        <v>215</v>
      </c>
      <c r="AH362" s="146">
        <v>0</v>
      </c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  <c r="BA362" s="146"/>
      <c r="BB362" s="146"/>
      <c r="BC362" s="146"/>
      <c r="BD362" s="146"/>
      <c r="BE362" s="146"/>
      <c r="BF362" s="146"/>
      <c r="BG362" s="146"/>
      <c r="BH362" s="146"/>
    </row>
    <row r="363" spans="1:60" outlineLevel="1" x14ac:dyDescent="0.2">
      <c r="A363" s="170">
        <v>93</v>
      </c>
      <c r="B363" s="171" t="s">
        <v>1294</v>
      </c>
      <c r="C363" s="179" t="s">
        <v>1295</v>
      </c>
      <c r="D363" s="172" t="s">
        <v>252</v>
      </c>
      <c r="E363" s="173">
        <v>37</v>
      </c>
      <c r="F363" s="174"/>
      <c r="G363" s="175">
        <f>ROUND(E363*F363,2)</f>
        <v>0</v>
      </c>
      <c r="H363" s="174"/>
      <c r="I363" s="175">
        <f>ROUND(E363*H363,2)</f>
        <v>0</v>
      </c>
      <c r="J363" s="174"/>
      <c r="K363" s="175">
        <f>ROUND(E363*J363,2)</f>
        <v>0</v>
      </c>
      <c r="L363" s="175">
        <v>21</v>
      </c>
      <c r="M363" s="175">
        <f>G363*(1+L363/100)</f>
        <v>0</v>
      </c>
      <c r="N363" s="173">
        <v>0</v>
      </c>
      <c r="O363" s="173">
        <f>ROUND(E363*N363,2)</f>
        <v>0</v>
      </c>
      <c r="P363" s="173">
        <v>0</v>
      </c>
      <c r="Q363" s="173">
        <f>ROUND(E363*P363,2)</f>
        <v>0</v>
      </c>
      <c r="R363" s="175" t="s">
        <v>979</v>
      </c>
      <c r="S363" s="175" t="s">
        <v>210</v>
      </c>
      <c r="T363" s="176" t="s">
        <v>211</v>
      </c>
      <c r="U363" s="156">
        <v>3.2000000000000001E-2</v>
      </c>
      <c r="V363" s="156">
        <f>ROUND(E363*U363,2)</f>
        <v>1.18</v>
      </c>
      <c r="W363" s="156"/>
      <c r="X363" s="156" t="s">
        <v>212</v>
      </c>
      <c r="Y363" s="156" t="s">
        <v>213</v>
      </c>
      <c r="Z363" s="146"/>
      <c r="AA363" s="146"/>
      <c r="AB363" s="146"/>
      <c r="AC363" s="146"/>
      <c r="AD363" s="146"/>
      <c r="AE363" s="146"/>
      <c r="AF363" s="146"/>
      <c r="AG363" s="146" t="s">
        <v>454</v>
      </c>
      <c r="AH363" s="146"/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  <c r="BA363" s="146"/>
      <c r="BB363" s="146"/>
      <c r="BC363" s="146"/>
      <c r="BD363" s="146"/>
      <c r="BE363" s="146"/>
      <c r="BF363" s="146"/>
      <c r="BG363" s="146"/>
      <c r="BH363" s="146"/>
    </row>
    <row r="364" spans="1:60" outlineLevel="2" x14ac:dyDescent="0.2">
      <c r="A364" s="153"/>
      <c r="B364" s="154"/>
      <c r="C364" s="249" t="s">
        <v>1296</v>
      </c>
      <c r="D364" s="250"/>
      <c r="E364" s="250"/>
      <c r="F364" s="250"/>
      <c r="G364" s="250"/>
      <c r="H364" s="156"/>
      <c r="I364" s="156"/>
      <c r="J364" s="156"/>
      <c r="K364" s="156"/>
      <c r="L364" s="156"/>
      <c r="M364" s="156"/>
      <c r="N364" s="155"/>
      <c r="O364" s="155"/>
      <c r="P364" s="155"/>
      <c r="Q364" s="155"/>
      <c r="R364" s="156"/>
      <c r="S364" s="156"/>
      <c r="T364" s="156"/>
      <c r="U364" s="156"/>
      <c r="V364" s="156"/>
      <c r="W364" s="156"/>
      <c r="X364" s="156"/>
      <c r="Y364" s="156"/>
      <c r="Z364" s="146"/>
      <c r="AA364" s="146"/>
      <c r="AB364" s="146"/>
      <c r="AC364" s="146"/>
      <c r="AD364" s="146"/>
      <c r="AE364" s="146"/>
      <c r="AF364" s="146"/>
      <c r="AG364" s="146" t="s">
        <v>278</v>
      </c>
      <c r="AH364" s="146"/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146"/>
      <c r="BB364" s="146"/>
      <c r="BC364" s="146"/>
      <c r="BD364" s="146"/>
      <c r="BE364" s="146"/>
      <c r="BF364" s="146"/>
      <c r="BG364" s="146"/>
      <c r="BH364" s="146"/>
    </row>
    <row r="365" spans="1:60" outlineLevel="2" x14ac:dyDescent="0.2">
      <c r="A365" s="153"/>
      <c r="B365" s="154"/>
      <c r="C365" s="251" t="s">
        <v>981</v>
      </c>
      <c r="D365" s="252"/>
      <c r="E365" s="252"/>
      <c r="F365" s="252"/>
      <c r="G365" s="252"/>
      <c r="H365" s="156"/>
      <c r="I365" s="156"/>
      <c r="J365" s="156"/>
      <c r="K365" s="156"/>
      <c r="L365" s="156"/>
      <c r="M365" s="156"/>
      <c r="N365" s="155"/>
      <c r="O365" s="155"/>
      <c r="P365" s="155"/>
      <c r="Q365" s="155"/>
      <c r="R365" s="156"/>
      <c r="S365" s="156"/>
      <c r="T365" s="156"/>
      <c r="U365" s="156"/>
      <c r="V365" s="156"/>
      <c r="W365" s="156"/>
      <c r="X365" s="156"/>
      <c r="Y365" s="156"/>
      <c r="Z365" s="146"/>
      <c r="AA365" s="146"/>
      <c r="AB365" s="146"/>
      <c r="AC365" s="146"/>
      <c r="AD365" s="146"/>
      <c r="AE365" s="146"/>
      <c r="AF365" s="146"/>
      <c r="AG365" s="146" t="s">
        <v>221</v>
      </c>
      <c r="AH365" s="146"/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6"/>
      <c r="BB365" s="146"/>
      <c r="BC365" s="146"/>
      <c r="BD365" s="146"/>
      <c r="BE365" s="146"/>
      <c r="BF365" s="146"/>
      <c r="BG365" s="146"/>
      <c r="BH365" s="146"/>
    </row>
    <row r="366" spans="1:60" outlineLevel="2" x14ac:dyDescent="0.2">
      <c r="A366" s="153"/>
      <c r="B366" s="154"/>
      <c r="C366" s="180" t="s">
        <v>1297</v>
      </c>
      <c r="D366" s="157"/>
      <c r="E366" s="158">
        <v>37</v>
      </c>
      <c r="F366" s="156"/>
      <c r="G366" s="156"/>
      <c r="H366" s="156"/>
      <c r="I366" s="156"/>
      <c r="J366" s="156"/>
      <c r="K366" s="156"/>
      <c r="L366" s="156"/>
      <c r="M366" s="156"/>
      <c r="N366" s="155"/>
      <c r="O366" s="155"/>
      <c r="P366" s="155"/>
      <c r="Q366" s="155"/>
      <c r="R366" s="156"/>
      <c r="S366" s="156"/>
      <c r="T366" s="156"/>
      <c r="U366" s="156"/>
      <c r="V366" s="156"/>
      <c r="W366" s="156"/>
      <c r="X366" s="156"/>
      <c r="Y366" s="156"/>
      <c r="Z366" s="146"/>
      <c r="AA366" s="146"/>
      <c r="AB366" s="146"/>
      <c r="AC366" s="146"/>
      <c r="AD366" s="146"/>
      <c r="AE366" s="146"/>
      <c r="AF366" s="146"/>
      <c r="AG366" s="146" t="s">
        <v>215</v>
      </c>
      <c r="AH366" s="146">
        <v>0</v>
      </c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  <c r="AU366" s="146"/>
      <c r="AV366" s="146"/>
      <c r="AW366" s="146"/>
      <c r="AX366" s="146"/>
      <c r="AY366" s="146"/>
      <c r="AZ366" s="146"/>
      <c r="BA366" s="146"/>
      <c r="BB366" s="146"/>
      <c r="BC366" s="146"/>
      <c r="BD366" s="146"/>
      <c r="BE366" s="146"/>
      <c r="BF366" s="146"/>
      <c r="BG366" s="146"/>
      <c r="BH366" s="146"/>
    </row>
    <row r="367" spans="1:60" ht="33.75" outlineLevel="1" x14ac:dyDescent="0.2">
      <c r="A367" s="170">
        <v>94</v>
      </c>
      <c r="B367" s="171" t="s">
        <v>1298</v>
      </c>
      <c r="C367" s="179" t="s">
        <v>1299</v>
      </c>
      <c r="D367" s="172" t="s">
        <v>218</v>
      </c>
      <c r="E367" s="173">
        <v>1.4880000000000001E-2</v>
      </c>
      <c r="F367" s="174"/>
      <c r="G367" s="175">
        <f>ROUND(E367*F367,2)</f>
        <v>0</v>
      </c>
      <c r="H367" s="174"/>
      <c r="I367" s="175">
        <f>ROUND(E367*H367,2)</f>
        <v>0</v>
      </c>
      <c r="J367" s="174"/>
      <c r="K367" s="175">
        <f>ROUND(E367*J367,2)</f>
        <v>0</v>
      </c>
      <c r="L367" s="175">
        <v>21</v>
      </c>
      <c r="M367" s="175">
        <f>G367*(1+L367/100)</f>
        <v>0</v>
      </c>
      <c r="N367" s="173">
        <v>1</v>
      </c>
      <c r="O367" s="173">
        <f>ROUND(E367*N367,2)</f>
        <v>0.01</v>
      </c>
      <c r="P367" s="173">
        <v>0</v>
      </c>
      <c r="Q367" s="173">
        <f>ROUND(E367*P367,2)</f>
        <v>0</v>
      </c>
      <c r="R367" s="175" t="s">
        <v>516</v>
      </c>
      <c r="S367" s="175" t="s">
        <v>210</v>
      </c>
      <c r="T367" s="176" t="s">
        <v>211</v>
      </c>
      <c r="U367" s="156">
        <v>0</v>
      </c>
      <c r="V367" s="156">
        <f>ROUND(E367*U367,2)</f>
        <v>0</v>
      </c>
      <c r="W367" s="156"/>
      <c r="X367" s="156" t="s">
        <v>493</v>
      </c>
      <c r="Y367" s="156" t="s">
        <v>213</v>
      </c>
      <c r="Z367" s="146"/>
      <c r="AA367" s="146"/>
      <c r="AB367" s="146"/>
      <c r="AC367" s="146"/>
      <c r="AD367" s="146"/>
      <c r="AE367" s="146"/>
      <c r="AF367" s="146"/>
      <c r="AG367" s="146" t="s">
        <v>494</v>
      </c>
      <c r="AH367" s="146"/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6"/>
      <c r="AU367" s="146"/>
      <c r="AV367" s="146"/>
      <c r="AW367" s="146"/>
      <c r="AX367" s="146"/>
      <c r="AY367" s="146"/>
      <c r="AZ367" s="146"/>
      <c r="BA367" s="146"/>
      <c r="BB367" s="146"/>
      <c r="BC367" s="146"/>
      <c r="BD367" s="146"/>
      <c r="BE367" s="146"/>
      <c r="BF367" s="146"/>
      <c r="BG367" s="146"/>
      <c r="BH367" s="146"/>
    </row>
    <row r="368" spans="1:60" outlineLevel="2" x14ac:dyDescent="0.2">
      <c r="A368" s="153"/>
      <c r="B368" s="154"/>
      <c r="C368" s="247" t="s">
        <v>981</v>
      </c>
      <c r="D368" s="248"/>
      <c r="E368" s="248"/>
      <c r="F368" s="248"/>
      <c r="G368" s="248"/>
      <c r="H368" s="156"/>
      <c r="I368" s="156"/>
      <c r="J368" s="156"/>
      <c r="K368" s="156"/>
      <c r="L368" s="156"/>
      <c r="M368" s="156"/>
      <c r="N368" s="155"/>
      <c r="O368" s="155"/>
      <c r="P368" s="155"/>
      <c r="Q368" s="155"/>
      <c r="R368" s="156"/>
      <c r="S368" s="156"/>
      <c r="T368" s="156"/>
      <c r="U368" s="156"/>
      <c r="V368" s="156"/>
      <c r="W368" s="156"/>
      <c r="X368" s="156"/>
      <c r="Y368" s="156"/>
      <c r="Z368" s="146"/>
      <c r="AA368" s="146"/>
      <c r="AB368" s="146"/>
      <c r="AC368" s="146"/>
      <c r="AD368" s="146"/>
      <c r="AE368" s="146"/>
      <c r="AF368" s="146"/>
      <c r="AG368" s="146" t="s">
        <v>221</v>
      </c>
      <c r="AH368" s="146"/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6"/>
      <c r="AU368" s="146"/>
      <c r="AV368" s="146"/>
      <c r="AW368" s="146"/>
      <c r="AX368" s="146"/>
      <c r="AY368" s="146"/>
      <c r="AZ368" s="146"/>
      <c r="BA368" s="146"/>
      <c r="BB368" s="146"/>
      <c r="BC368" s="146"/>
      <c r="BD368" s="146"/>
      <c r="BE368" s="146"/>
      <c r="BF368" s="146"/>
      <c r="BG368" s="146"/>
      <c r="BH368" s="146"/>
    </row>
    <row r="369" spans="1:60" outlineLevel="2" x14ac:dyDescent="0.2">
      <c r="A369" s="153"/>
      <c r="B369" s="154"/>
      <c r="C369" s="180" t="s">
        <v>1300</v>
      </c>
      <c r="D369" s="157"/>
      <c r="E369" s="158">
        <v>1.4880000000000001E-2</v>
      </c>
      <c r="F369" s="156"/>
      <c r="G369" s="156"/>
      <c r="H369" s="156"/>
      <c r="I369" s="156"/>
      <c r="J369" s="156"/>
      <c r="K369" s="156"/>
      <c r="L369" s="156"/>
      <c r="M369" s="156"/>
      <c r="N369" s="155"/>
      <c r="O369" s="155"/>
      <c r="P369" s="155"/>
      <c r="Q369" s="155"/>
      <c r="R369" s="156"/>
      <c r="S369" s="156"/>
      <c r="T369" s="156"/>
      <c r="U369" s="156"/>
      <c r="V369" s="156"/>
      <c r="W369" s="156"/>
      <c r="X369" s="156"/>
      <c r="Y369" s="156"/>
      <c r="Z369" s="146"/>
      <c r="AA369" s="146"/>
      <c r="AB369" s="146"/>
      <c r="AC369" s="146"/>
      <c r="AD369" s="146"/>
      <c r="AE369" s="146"/>
      <c r="AF369" s="146"/>
      <c r="AG369" s="146" t="s">
        <v>215</v>
      </c>
      <c r="AH369" s="146">
        <v>0</v>
      </c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  <c r="BA369" s="146"/>
      <c r="BB369" s="146"/>
      <c r="BC369" s="146"/>
      <c r="BD369" s="146"/>
      <c r="BE369" s="146"/>
      <c r="BF369" s="146"/>
      <c r="BG369" s="146"/>
      <c r="BH369" s="146"/>
    </row>
    <row r="370" spans="1:60" x14ac:dyDescent="0.2">
      <c r="A370" s="163" t="s">
        <v>204</v>
      </c>
      <c r="B370" s="164" t="s">
        <v>112</v>
      </c>
      <c r="C370" s="178" t="s">
        <v>113</v>
      </c>
      <c r="D370" s="165"/>
      <c r="E370" s="166"/>
      <c r="F370" s="167"/>
      <c r="G370" s="167">
        <f>SUMIF(AG371:AG386,"&lt;&gt;NOR",G371:G386)</f>
        <v>0</v>
      </c>
      <c r="H370" s="167"/>
      <c r="I370" s="167">
        <f>SUM(I371:I386)</f>
        <v>0</v>
      </c>
      <c r="J370" s="167"/>
      <c r="K370" s="167">
        <f>SUM(K371:K386)</f>
        <v>0</v>
      </c>
      <c r="L370" s="167"/>
      <c r="M370" s="167">
        <f>SUM(M371:M386)</f>
        <v>0</v>
      </c>
      <c r="N370" s="166"/>
      <c r="O370" s="166">
        <f>SUM(O371:O386)</f>
        <v>0</v>
      </c>
      <c r="P370" s="166"/>
      <c r="Q370" s="166">
        <f>SUM(Q371:Q386)</f>
        <v>0.32</v>
      </c>
      <c r="R370" s="167"/>
      <c r="S370" s="167"/>
      <c r="T370" s="168"/>
      <c r="U370" s="162"/>
      <c r="V370" s="162">
        <f>SUM(V371:V386)</f>
        <v>76.17</v>
      </c>
      <c r="W370" s="162"/>
      <c r="X370" s="162"/>
      <c r="Y370" s="162"/>
      <c r="AG370" t="s">
        <v>205</v>
      </c>
    </row>
    <row r="371" spans="1:60" outlineLevel="1" x14ac:dyDescent="0.2">
      <c r="A371" s="170">
        <v>95</v>
      </c>
      <c r="B371" s="171" t="s">
        <v>1301</v>
      </c>
      <c r="C371" s="179" t="s">
        <v>1302</v>
      </c>
      <c r="D371" s="172" t="s">
        <v>252</v>
      </c>
      <c r="E371" s="173">
        <v>2</v>
      </c>
      <c r="F371" s="174"/>
      <c r="G371" s="175">
        <f>ROUND(E371*F371,2)</f>
        <v>0</v>
      </c>
      <c r="H371" s="174"/>
      <c r="I371" s="175">
        <f>ROUND(E371*H371,2)</f>
        <v>0</v>
      </c>
      <c r="J371" s="174"/>
      <c r="K371" s="175">
        <f>ROUND(E371*J371,2)</f>
        <v>0</v>
      </c>
      <c r="L371" s="175">
        <v>21</v>
      </c>
      <c r="M371" s="175">
        <f>G371*(1+L371/100)</f>
        <v>0</v>
      </c>
      <c r="N371" s="173">
        <v>0</v>
      </c>
      <c r="O371" s="173">
        <f>ROUND(E371*N371,2)</f>
        <v>0</v>
      </c>
      <c r="P371" s="173">
        <v>7.0699999999999999E-3</v>
      </c>
      <c r="Q371" s="173">
        <f>ROUND(E371*P371,2)</f>
        <v>0.01</v>
      </c>
      <c r="R371" s="175" t="s">
        <v>219</v>
      </c>
      <c r="S371" s="175" t="s">
        <v>210</v>
      </c>
      <c r="T371" s="176" t="s">
        <v>211</v>
      </c>
      <c r="U371" s="156">
        <v>2.5499999999999998</v>
      </c>
      <c r="V371" s="156">
        <f>ROUND(E371*U371,2)</f>
        <v>5.0999999999999996</v>
      </c>
      <c r="W371" s="156"/>
      <c r="X371" s="156" t="s">
        <v>212</v>
      </c>
      <c r="Y371" s="156" t="s">
        <v>213</v>
      </c>
      <c r="Z371" s="146"/>
      <c r="AA371" s="146"/>
      <c r="AB371" s="146"/>
      <c r="AC371" s="146"/>
      <c r="AD371" s="146"/>
      <c r="AE371" s="146"/>
      <c r="AF371" s="146"/>
      <c r="AG371" s="146" t="s">
        <v>214</v>
      </c>
      <c r="AH371" s="146"/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  <c r="BA371" s="146"/>
      <c r="BB371" s="146"/>
      <c r="BC371" s="146"/>
      <c r="BD371" s="146"/>
      <c r="BE371" s="146"/>
      <c r="BF371" s="146"/>
      <c r="BG371" s="146"/>
      <c r="BH371" s="146"/>
    </row>
    <row r="372" spans="1:60" outlineLevel="2" x14ac:dyDescent="0.2">
      <c r="A372" s="153"/>
      <c r="B372" s="154"/>
      <c r="C372" s="180" t="s">
        <v>1303</v>
      </c>
      <c r="D372" s="157"/>
      <c r="E372" s="158">
        <v>2</v>
      </c>
      <c r="F372" s="156"/>
      <c r="G372" s="156"/>
      <c r="H372" s="156"/>
      <c r="I372" s="156"/>
      <c r="J372" s="156"/>
      <c r="K372" s="156"/>
      <c r="L372" s="156"/>
      <c r="M372" s="156"/>
      <c r="N372" s="155"/>
      <c r="O372" s="155"/>
      <c r="P372" s="155"/>
      <c r="Q372" s="155"/>
      <c r="R372" s="156"/>
      <c r="S372" s="156"/>
      <c r="T372" s="156"/>
      <c r="U372" s="156"/>
      <c r="V372" s="156"/>
      <c r="W372" s="156"/>
      <c r="X372" s="156"/>
      <c r="Y372" s="156"/>
      <c r="Z372" s="146"/>
      <c r="AA372" s="146"/>
      <c r="AB372" s="146"/>
      <c r="AC372" s="146"/>
      <c r="AD372" s="146"/>
      <c r="AE372" s="146"/>
      <c r="AF372" s="146"/>
      <c r="AG372" s="146" t="s">
        <v>215</v>
      </c>
      <c r="AH372" s="146">
        <v>0</v>
      </c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  <c r="AU372" s="146"/>
      <c r="AV372" s="146"/>
      <c r="AW372" s="146"/>
      <c r="AX372" s="146"/>
      <c r="AY372" s="146"/>
      <c r="AZ372" s="146"/>
      <c r="BA372" s="146"/>
      <c r="BB372" s="146"/>
      <c r="BC372" s="146"/>
      <c r="BD372" s="146"/>
      <c r="BE372" s="146"/>
      <c r="BF372" s="146"/>
      <c r="BG372" s="146"/>
      <c r="BH372" s="146"/>
    </row>
    <row r="373" spans="1:60" outlineLevel="1" x14ac:dyDescent="0.2">
      <c r="A373" s="170">
        <v>96</v>
      </c>
      <c r="B373" s="171" t="s">
        <v>1304</v>
      </c>
      <c r="C373" s="179" t="s">
        <v>1305</v>
      </c>
      <c r="D373" s="172" t="s">
        <v>252</v>
      </c>
      <c r="E373" s="173">
        <v>4</v>
      </c>
      <c r="F373" s="174"/>
      <c r="G373" s="175">
        <f>ROUND(E373*F373,2)</f>
        <v>0</v>
      </c>
      <c r="H373" s="174"/>
      <c r="I373" s="175">
        <f>ROUND(E373*H373,2)</f>
        <v>0</v>
      </c>
      <c r="J373" s="174"/>
      <c r="K373" s="175">
        <f>ROUND(E373*J373,2)</f>
        <v>0</v>
      </c>
      <c r="L373" s="175">
        <v>21</v>
      </c>
      <c r="M373" s="175">
        <f>G373*(1+L373/100)</f>
        <v>0</v>
      </c>
      <c r="N373" s="173">
        <v>0</v>
      </c>
      <c r="O373" s="173">
        <f>ROUND(E373*N373,2)</f>
        <v>0</v>
      </c>
      <c r="P373" s="173">
        <v>7.85E-2</v>
      </c>
      <c r="Q373" s="173">
        <f>ROUND(E373*P373,2)</f>
        <v>0.31</v>
      </c>
      <c r="R373" s="175" t="s">
        <v>219</v>
      </c>
      <c r="S373" s="175" t="s">
        <v>210</v>
      </c>
      <c r="T373" s="176" t="s">
        <v>211</v>
      </c>
      <c r="U373" s="156">
        <v>6.2</v>
      </c>
      <c r="V373" s="156">
        <f>ROUND(E373*U373,2)</f>
        <v>24.8</v>
      </c>
      <c r="W373" s="156"/>
      <c r="X373" s="156" t="s">
        <v>212</v>
      </c>
      <c r="Y373" s="156" t="s">
        <v>213</v>
      </c>
      <c r="Z373" s="146"/>
      <c r="AA373" s="146"/>
      <c r="AB373" s="146"/>
      <c r="AC373" s="146"/>
      <c r="AD373" s="146"/>
      <c r="AE373" s="146"/>
      <c r="AF373" s="146"/>
      <c r="AG373" s="146" t="s">
        <v>214</v>
      </c>
      <c r="AH373" s="146"/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  <c r="BA373" s="146"/>
      <c r="BB373" s="146"/>
      <c r="BC373" s="146"/>
      <c r="BD373" s="146"/>
      <c r="BE373" s="146"/>
      <c r="BF373" s="146"/>
      <c r="BG373" s="146"/>
      <c r="BH373" s="146"/>
    </row>
    <row r="374" spans="1:60" outlineLevel="2" x14ac:dyDescent="0.2">
      <c r="A374" s="153"/>
      <c r="B374" s="154"/>
      <c r="C374" s="180" t="s">
        <v>1306</v>
      </c>
      <c r="D374" s="157"/>
      <c r="E374" s="158">
        <v>4</v>
      </c>
      <c r="F374" s="156"/>
      <c r="G374" s="156"/>
      <c r="H374" s="156"/>
      <c r="I374" s="156"/>
      <c r="J374" s="156"/>
      <c r="K374" s="156"/>
      <c r="L374" s="156"/>
      <c r="M374" s="156"/>
      <c r="N374" s="155"/>
      <c r="O374" s="155"/>
      <c r="P374" s="155"/>
      <c r="Q374" s="155"/>
      <c r="R374" s="156"/>
      <c r="S374" s="156"/>
      <c r="T374" s="156"/>
      <c r="U374" s="156"/>
      <c r="V374" s="156"/>
      <c r="W374" s="156"/>
      <c r="X374" s="156"/>
      <c r="Y374" s="156"/>
      <c r="Z374" s="146"/>
      <c r="AA374" s="146"/>
      <c r="AB374" s="146"/>
      <c r="AC374" s="146"/>
      <c r="AD374" s="146"/>
      <c r="AE374" s="146"/>
      <c r="AF374" s="146"/>
      <c r="AG374" s="146" t="s">
        <v>215</v>
      </c>
      <c r="AH374" s="146">
        <v>0</v>
      </c>
      <c r="AI374" s="146"/>
      <c r="AJ374" s="146"/>
      <c r="AK374" s="146"/>
      <c r="AL374" s="146"/>
      <c r="AM374" s="146"/>
      <c r="AN374" s="146"/>
      <c r="AO374" s="146"/>
      <c r="AP374" s="146"/>
      <c r="AQ374" s="146"/>
      <c r="AR374" s="146"/>
      <c r="AS374" s="146"/>
      <c r="AT374" s="146"/>
      <c r="AU374" s="146"/>
      <c r="AV374" s="146"/>
      <c r="AW374" s="146"/>
      <c r="AX374" s="146"/>
      <c r="AY374" s="146"/>
      <c r="AZ374" s="146"/>
      <c r="BA374" s="146"/>
      <c r="BB374" s="146"/>
      <c r="BC374" s="146"/>
      <c r="BD374" s="146"/>
      <c r="BE374" s="146"/>
      <c r="BF374" s="146"/>
      <c r="BG374" s="146"/>
      <c r="BH374" s="146"/>
    </row>
    <row r="375" spans="1:60" ht="22.5" outlineLevel="1" x14ac:dyDescent="0.2">
      <c r="A375" s="170">
        <v>97</v>
      </c>
      <c r="B375" s="171" t="s">
        <v>1307</v>
      </c>
      <c r="C375" s="179" t="s">
        <v>1308</v>
      </c>
      <c r="D375" s="172" t="s">
        <v>252</v>
      </c>
      <c r="E375" s="173">
        <v>82.4</v>
      </c>
      <c r="F375" s="174"/>
      <c r="G375" s="175">
        <f>ROUND(E375*F375,2)</f>
        <v>0</v>
      </c>
      <c r="H375" s="174"/>
      <c r="I375" s="175">
        <f>ROUND(E375*H375,2)</f>
        <v>0</v>
      </c>
      <c r="J375" s="174"/>
      <c r="K375" s="175">
        <f>ROUND(E375*J375,2)</f>
        <v>0</v>
      </c>
      <c r="L375" s="175">
        <v>21</v>
      </c>
      <c r="M375" s="175">
        <f>G375*(1+L375/100)</f>
        <v>0</v>
      </c>
      <c r="N375" s="173">
        <v>0</v>
      </c>
      <c r="O375" s="173">
        <f>ROUND(E375*N375,2)</f>
        <v>0</v>
      </c>
      <c r="P375" s="173">
        <v>0</v>
      </c>
      <c r="Q375" s="173">
        <f>ROUND(E375*P375,2)</f>
        <v>0</v>
      </c>
      <c r="R375" s="175" t="s">
        <v>979</v>
      </c>
      <c r="S375" s="175" t="s">
        <v>210</v>
      </c>
      <c r="T375" s="176" t="s">
        <v>211</v>
      </c>
      <c r="U375" s="156">
        <v>0.09</v>
      </c>
      <c r="V375" s="156">
        <f>ROUND(E375*U375,2)</f>
        <v>7.42</v>
      </c>
      <c r="W375" s="156"/>
      <c r="X375" s="156" t="s">
        <v>212</v>
      </c>
      <c r="Y375" s="156" t="s">
        <v>213</v>
      </c>
      <c r="Z375" s="146"/>
      <c r="AA375" s="146"/>
      <c r="AB375" s="146"/>
      <c r="AC375" s="146"/>
      <c r="AD375" s="146"/>
      <c r="AE375" s="146"/>
      <c r="AF375" s="146"/>
      <c r="AG375" s="146" t="s">
        <v>214</v>
      </c>
      <c r="AH375" s="146"/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  <c r="BA375" s="146"/>
      <c r="BB375" s="146"/>
      <c r="BC375" s="146"/>
      <c r="BD375" s="146"/>
      <c r="BE375" s="146"/>
      <c r="BF375" s="146"/>
      <c r="BG375" s="146"/>
      <c r="BH375" s="146"/>
    </row>
    <row r="376" spans="1:60" ht="22.5" outlineLevel="2" x14ac:dyDescent="0.2">
      <c r="A376" s="153"/>
      <c r="B376" s="154"/>
      <c r="C376" s="249" t="s">
        <v>1309</v>
      </c>
      <c r="D376" s="250"/>
      <c r="E376" s="250"/>
      <c r="F376" s="250"/>
      <c r="G376" s="250"/>
      <c r="H376" s="156"/>
      <c r="I376" s="156"/>
      <c r="J376" s="156"/>
      <c r="K376" s="156"/>
      <c r="L376" s="156"/>
      <c r="M376" s="156"/>
      <c r="N376" s="155"/>
      <c r="O376" s="155"/>
      <c r="P376" s="155"/>
      <c r="Q376" s="155"/>
      <c r="R376" s="156"/>
      <c r="S376" s="156"/>
      <c r="T376" s="156"/>
      <c r="U376" s="156"/>
      <c r="V376" s="156"/>
      <c r="W376" s="156"/>
      <c r="X376" s="156"/>
      <c r="Y376" s="156"/>
      <c r="Z376" s="146"/>
      <c r="AA376" s="146"/>
      <c r="AB376" s="146"/>
      <c r="AC376" s="146"/>
      <c r="AD376" s="146"/>
      <c r="AE376" s="146"/>
      <c r="AF376" s="146"/>
      <c r="AG376" s="146" t="s">
        <v>278</v>
      </c>
      <c r="AH376" s="146"/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  <c r="BA376" s="177" t="str">
        <f>C376</f>
        <v>krajníků, desek nebo panelů od spojovacího materiálu s odklizením a uložením očištěných hmot a spojovacího materiálu na skládku na vzdálenost do 10 m</v>
      </c>
      <c r="BB376" s="146"/>
      <c r="BC376" s="146"/>
      <c r="BD376" s="146"/>
      <c r="BE376" s="146"/>
      <c r="BF376" s="146"/>
      <c r="BG376" s="146"/>
      <c r="BH376" s="146"/>
    </row>
    <row r="377" spans="1:60" outlineLevel="2" x14ac:dyDescent="0.2">
      <c r="A377" s="153"/>
      <c r="B377" s="154"/>
      <c r="C377" s="180" t="s">
        <v>1276</v>
      </c>
      <c r="D377" s="157"/>
      <c r="E377" s="158">
        <v>74.900000000000006</v>
      </c>
      <c r="F377" s="156"/>
      <c r="G377" s="156"/>
      <c r="H377" s="156"/>
      <c r="I377" s="156"/>
      <c r="J377" s="156"/>
      <c r="K377" s="156"/>
      <c r="L377" s="156"/>
      <c r="M377" s="156"/>
      <c r="N377" s="155"/>
      <c r="O377" s="155"/>
      <c r="P377" s="155"/>
      <c r="Q377" s="155"/>
      <c r="R377" s="156"/>
      <c r="S377" s="156"/>
      <c r="T377" s="156"/>
      <c r="U377" s="156"/>
      <c r="V377" s="156"/>
      <c r="W377" s="156"/>
      <c r="X377" s="156"/>
      <c r="Y377" s="156"/>
      <c r="Z377" s="146"/>
      <c r="AA377" s="146"/>
      <c r="AB377" s="146"/>
      <c r="AC377" s="146"/>
      <c r="AD377" s="146"/>
      <c r="AE377" s="146"/>
      <c r="AF377" s="146"/>
      <c r="AG377" s="146" t="s">
        <v>215</v>
      </c>
      <c r="AH377" s="146">
        <v>5</v>
      </c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6"/>
      <c r="AU377" s="146"/>
      <c r="AV377" s="146"/>
      <c r="AW377" s="146"/>
      <c r="AX377" s="146"/>
      <c r="AY377" s="146"/>
      <c r="AZ377" s="146"/>
      <c r="BA377" s="146"/>
      <c r="BB377" s="146"/>
      <c r="BC377" s="146"/>
      <c r="BD377" s="146"/>
      <c r="BE377" s="146"/>
      <c r="BF377" s="146"/>
      <c r="BG377" s="146"/>
      <c r="BH377" s="146"/>
    </row>
    <row r="378" spans="1:60" outlineLevel="3" x14ac:dyDescent="0.2">
      <c r="A378" s="153"/>
      <c r="B378" s="154"/>
      <c r="C378" s="180" t="s">
        <v>1277</v>
      </c>
      <c r="D378" s="157"/>
      <c r="E378" s="158">
        <v>7.5</v>
      </c>
      <c r="F378" s="156"/>
      <c r="G378" s="156"/>
      <c r="H378" s="156"/>
      <c r="I378" s="156"/>
      <c r="J378" s="156"/>
      <c r="K378" s="156"/>
      <c r="L378" s="156"/>
      <c r="M378" s="156"/>
      <c r="N378" s="155"/>
      <c r="O378" s="155"/>
      <c r="P378" s="155"/>
      <c r="Q378" s="155"/>
      <c r="R378" s="156"/>
      <c r="S378" s="156"/>
      <c r="T378" s="156"/>
      <c r="U378" s="156"/>
      <c r="V378" s="156"/>
      <c r="W378" s="156"/>
      <c r="X378" s="156"/>
      <c r="Y378" s="156"/>
      <c r="Z378" s="146"/>
      <c r="AA378" s="146"/>
      <c r="AB378" s="146"/>
      <c r="AC378" s="146"/>
      <c r="AD378" s="146"/>
      <c r="AE378" s="146"/>
      <c r="AF378" s="146"/>
      <c r="AG378" s="146" t="s">
        <v>215</v>
      </c>
      <c r="AH378" s="146">
        <v>5</v>
      </c>
      <c r="AI378" s="146"/>
      <c r="AJ378" s="146"/>
      <c r="AK378" s="146"/>
      <c r="AL378" s="146"/>
      <c r="AM378" s="146"/>
      <c r="AN378" s="146"/>
      <c r="AO378" s="146"/>
      <c r="AP378" s="146"/>
      <c r="AQ378" s="146"/>
      <c r="AR378" s="146"/>
      <c r="AS378" s="146"/>
      <c r="AT378" s="146"/>
      <c r="AU378" s="146"/>
      <c r="AV378" s="146"/>
      <c r="AW378" s="146"/>
      <c r="AX378" s="146"/>
      <c r="AY378" s="146"/>
      <c r="AZ378" s="146"/>
      <c r="BA378" s="146"/>
      <c r="BB378" s="146"/>
      <c r="BC378" s="146"/>
      <c r="BD378" s="146"/>
      <c r="BE378" s="146"/>
      <c r="BF378" s="146"/>
      <c r="BG378" s="146"/>
      <c r="BH378" s="146"/>
    </row>
    <row r="379" spans="1:60" ht="22.5" outlineLevel="1" x14ac:dyDescent="0.2">
      <c r="A379" s="170">
        <v>98</v>
      </c>
      <c r="B379" s="171" t="s">
        <v>1310</v>
      </c>
      <c r="C379" s="179" t="s">
        <v>1311</v>
      </c>
      <c r="D379" s="172" t="s">
        <v>208</v>
      </c>
      <c r="E379" s="173">
        <v>198.7</v>
      </c>
      <c r="F379" s="174"/>
      <c r="G379" s="175">
        <f>ROUND(E379*F379,2)</f>
        <v>0</v>
      </c>
      <c r="H379" s="174"/>
      <c r="I379" s="175">
        <f>ROUND(E379*H379,2)</f>
        <v>0</v>
      </c>
      <c r="J379" s="174"/>
      <c r="K379" s="175">
        <f>ROUND(E379*J379,2)</f>
        <v>0</v>
      </c>
      <c r="L379" s="175">
        <v>21</v>
      </c>
      <c r="M379" s="175">
        <f>G379*(1+L379/100)</f>
        <v>0</v>
      </c>
      <c r="N379" s="173">
        <v>0</v>
      </c>
      <c r="O379" s="173">
        <f>ROUND(E379*N379,2)</f>
        <v>0</v>
      </c>
      <c r="P379" s="173">
        <v>0</v>
      </c>
      <c r="Q379" s="173">
        <f>ROUND(E379*P379,2)</f>
        <v>0</v>
      </c>
      <c r="R379" s="175" t="s">
        <v>979</v>
      </c>
      <c r="S379" s="175" t="s">
        <v>210</v>
      </c>
      <c r="T379" s="176" t="s">
        <v>211</v>
      </c>
      <c r="U379" s="156">
        <v>0.115</v>
      </c>
      <c r="V379" s="156">
        <f>ROUND(E379*U379,2)</f>
        <v>22.85</v>
      </c>
      <c r="W379" s="156"/>
      <c r="X379" s="156" t="s">
        <v>212</v>
      </c>
      <c r="Y379" s="156" t="s">
        <v>213</v>
      </c>
      <c r="Z379" s="146"/>
      <c r="AA379" s="146"/>
      <c r="AB379" s="146"/>
      <c r="AC379" s="146"/>
      <c r="AD379" s="146"/>
      <c r="AE379" s="146"/>
      <c r="AF379" s="146"/>
      <c r="AG379" s="146" t="s">
        <v>214</v>
      </c>
      <c r="AH379" s="146"/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  <c r="BA379" s="146"/>
      <c r="BB379" s="146"/>
      <c r="BC379" s="146"/>
      <c r="BD379" s="146"/>
      <c r="BE379" s="146"/>
      <c r="BF379" s="146"/>
      <c r="BG379" s="146"/>
      <c r="BH379" s="146"/>
    </row>
    <row r="380" spans="1:60" ht="22.5" outlineLevel="2" x14ac:dyDescent="0.2">
      <c r="A380" s="153"/>
      <c r="B380" s="154"/>
      <c r="C380" s="249" t="s">
        <v>1309</v>
      </c>
      <c r="D380" s="250"/>
      <c r="E380" s="250"/>
      <c r="F380" s="250"/>
      <c r="G380" s="250"/>
      <c r="H380" s="156"/>
      <c r="I380" s="156"/>
      <c r="J380" s="156"/>
      <c r="K380" s="156"/>
      <c r="L380" s="156"/>
      <c r="M380" s="156"/>
      <c r="N380" s="155"/>
      <c r="O380" s="155"/>
      <c r="P380" s="155"/>
      <c r="Q380" s="155"/>
      <c r="R380" s="156"/>
      <c r="S380" s="156"/>
      <c r="T380" s="156"/>
      <c r="U380" s="156"/>
      <c r="V380" s="156"/>
      <c r="W380" s="156"/>
      <c r="X380" s="156"/>
      <c r="Y380" s="156"/>
      <c r="Z380" s="146"/>
      <c r="AA380" s="146"/>
      <c r="AB380" s="146"/>
      <c r="AC380" s="146"/>
      <c r="AD380" s="146"/>
      <c r="AE380" s="146"/>
      <c r="AF380" s="146"/>
      <c r="AG380" s="146" t="s">
        <v>278</v>
      </c>
      <c r="AH380" s="146"/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  <c r="AU380" s="146"/>
      <c r="AV380" s="146"/>
      <c r="AW380" s="146"/>
      <c r="AX380" s="146"/>
      <c r="AY380" s="146"/>
      <c r="AZ380" s="146"/>
      <c r="BA380" s="177" t="str">
        <f>C380</f>
        <v>krajníků, desek nebo panelů od spojovacího materiálu s odklizením a uložením očištěných hmot a spojovacího materiálu na skládku na vzdálenost do 10 m</v>
      </c>
      <c r="BB380" s="146"/>
      <c r="BC380" s="146"/>
      <c r="BD380" s="146"/>
      <c r="BE380" s="146"/>
      <c r="BF380" s="146"/>
      <c r="BG380" s="146"/>
      <c r="BH380" s="146"/>
    </row>
    <row r="381" spans="1:60" outlineLevel="2" x14ac:dyDescent="0.2">
      <c r="A381" s="153"/>
      <c r="B381" s="154"/>
      <c r="C381" s="180" t="s">
        <v>986</v>
      </c>
      <c r="D381" s="157"/>
      <c r="E381" s="158">
        <v>198.7</v>
      </c>
      <c r="F381" s="156"/>
      <c r="G381" s="156"/>
      <c r="H381" s="156"/>
      <c r="I381" s="156"/>
      <c r="J381" s="156"/>
      <c r="K381" s="156"/>
      <c r="L381" s="156"/>
      <c r="M381" s="156"/>
      <c r="N381" s="155"/>
      <c r="O381" s="155"/>
      <c r="P381" s="155"/>
      <c r="Q381" s="155"/>
      <c r="R381" s="156"/>
      <c r="S381" s="156"/>
      <c r="T381" s="156"/>
      <c r="U381" s="156"/>
      <c r="V381" s="156"/>
      <c r="W381" s="156"/>
      <c r="X381" s="156"/>
      <c r="Y381" s="156"/>
      <c r="Z381" s="146"/>
      <c r="AA381" s="146"/>
      <c r="AB381" s="146"/>
      <c r="AC381" s="146"/>
      <c r="AD381" s="146"/>
      <c r="AE381" s="146"/>
      <c r="AF381" s="146"/>
      <c r="AG381" s="146" t="s">
        <v>215</v>
      </c>
      <c r="AH381" s="146">
        <v>5</v>
      </c>
      <c r="AI381" s="146"/>
      <c r="AJ381" s="146"/>
      <c r="AK381" s="146"/>
      <c r="AL381" s="146"/>
      <c r="AM381" s="146"/>
      <c r="AN381" s="146"/>
      <c r="AO381" s="146"/>
      <c r="AP381" s="146"/>
      <c r="AQ381" s="146"/>
      <c r="AR381" s="146"/>
      <c r="AS381" s="146"/>
      <c r="AT381" s="146"/>
      <c r="AU381" s="146"/>
      <c r="AV381" s="146"/>
      <c r="AW381" s="146"/>
      <c r="AX381" s="146"/>
      <c r="AY381" s="146"/>
      <c r="AZ381" s="146"/>
      <c r="BA381" s="146"/>
      <c r="BB381" s="146"/>
      <c r="BC381" s="146"/>
      <c r="BD381" s="146"/>
      <c r="BE381" s="146"/>
      <c r="BF381" s="146"/>
      <c r="BG381" s="146"/>
      <c r="BH381" s="146"/>
    </row>
    <row r="382" spans="1:60" outlineLevel="1" x14ac:dyDescent="0.2">
      <c r="A382" s="170">
        <v>99</v>
      </c>
      <c r="B382" s="171" t="s">
        <v>1312</v>
      </c>
      <c r="C382" s="179" t="s">
        <v>1313</v>
      </c>
      <c r="D382" s="172" t="s">
        <v>1084</v>
      </c>
      <c r="E382" s="173">
        <v>30</v>
      </c>
      <c r="F382" s="174"/>
      <c r="G382" s="175">
        <f>ROUND(E382*F382,2)</f>
        <v>0</v>
      </c>
      <c r="H382" s="174"/>
      <c r="I382" s="175">
        <f>ROUND(E382*H382,2)</f>
        <v>0</v>
      </c>
      <c r="J382" s="174"/>
      <c r="K382" s="175">
        <f>ROUND(E382*J382,2)</f>
        <v>0</v>
      </c>
      <c r="L382" s="175">
        <v>21</v>
      </c>
      <c r="M382" s="175">
        <f>G382*(1+L382/100)</f>
        <v>0</v>
      </c>
      <c r="N382" s="173">
        <v>0</v>
      </c>
      <c r="O382" s="173">
        <f>ROUND(E382*N382,2)</f>
        <v>0</v>
      </c>
      <c r="P382" s="173">
        <v>0</v>
      </c>
      <c r="Q382" s="173">
        <f>ROUND(E382*P382,2)</f>
        <v>0</v>
      </c>
      <c r="R382" s="175" t="s">
        <v>219</v>
      </c>
      <c r="S382" s="175" t="s">
        <v>210</v>
      </c>
      <c r="T382" s="176" t="s">
        <v>211</v>
      </c>
      <c r="U382" s="156">
        <v>0</v>
      </c>
      <c r="V382" s="156">
        <f>ROUND(E382*U382,2)</f>
        <v>0</v>
      </c>
      <c r="W382" s="156"/>
      <c r="X382" s="156" t="s">
        <v>212</v>
      </c>
      <c r="Y382" s="156" t="s">
        <v>213</v>
      </c>
      <c r="Z382" s="146"/>
      <c r="AA382" s="146"/>
      <c r="AB382" s="146"/>
      <c r="AC382" s="146"/>
      <c r="AD382" s="146"/>
      <c r="AE382" s="146"/>
      <c r="AF382" s="146"/>
      <c r="AG382" s="146" t="s">
        <v>214</v>
      </c>
      <c r="AH382" s="146"/>
      <c r="AI382" s="146"/>
      <c r="AJ382" s="146"/>
      <c r="AK382" s="146"/>
      <c r="AL382" s="146"/>
      <c r="AM382" s="146"/>
      <c r="AN382" s="146"/>
      <c r="AO382" s="146"/>
      <c r="AP382" s="146"/>
      <c r="AQ382" s="146"/>
      <c r="AR382" s="146"/>
      <c r="AS382" s="146"/>
      <c r="AT382" s="146"/>
      <c r="AU382" s="146"/>
      <c r="AV382" s="146"/>
      <c r="AW382" s="146"/>
      <c r="AX382" s="146"/>
      <c r="AY382" s="146"/>
      <c r="AZ382" s="146"/>
      <c r="BA382" s="146"/>
      <c r="BB382" s="146"/>
      <c r="BC382" s="146"/>
      <c r="BD382" s="146"/>
      <c r="BE382" s="146"/>
      <c r="BF382" s="146"/>
      <c r="BG382" s="146"/>
      <c r="BH382" s="146"/>
    </row>
    <row r="383" spans="1:60" outlineLevel="2" x14ac:dyDescent="0.2">
      <c r="A383" s="153"/>
      <c r="B383" s="154"/>
      <c r="C383" s="180" t="s">
        <v>1019</v>
      </c>
      <c r="D383" s="157"/>
      <c r="E383" s="158">
        <v>30</v>
      </c>
      <c r="F383" s="156"/>
      <c r="G383" s="156"/>
      <c r="H383" s="156"/>
      <c r="I383" s="156"/>
      <c r="J383" s="156"/>
      <c r="K383" s="156"/>
      <c r="L383" s="156"/>
      <c r="M383" s="156"/>
      <c r="N383" s="155"/>
      <c r="O383" s="155"/>
      <c r="P383" s="155"/>
      <c r="Q383" s="155"/>
      <c r="R383" s="156"/>
      <c r="S383" s="156"/>
      <c r="T383" s="156"/>
      <c r="U383" s="156"/>
      <c r="V383" s="156"/>
      <c r="W383" s="156"/>
      <c r="X383" s="156"/>
      <c r="Y383" s="156"/>
      <c r="Z383" s="146"/>
      <c r="AA383" s="146"/>
      <c r="AB383" s="146"/>
      <c r="AC383" s="146"/>
      <c r="AD383" s="146"/>
      <c r="AE383" s="146"/>
      <c r="AF383" s="146"/>
      <c r="AG383" s="146" t="s">
        <v>215</v>
      </c>
      <c r="AH383" s="146">
        <v>0</v>
      </c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6"/>
      <c r="AX383" s="146"/>
      <c r="AY383" s="146"/>
      <c r="AZ383" s="146"/>
      <c r="BA383" s="146"/>
      <c r="BB383" s="146"/>
      <c r="BC383" s="146"/>
      <c r="BD383" s="146"/>
      <c r="BE383" s="146"/>
      <c r="BF383" s="146"/>
      <c r="BG383" s="146"/>
      <c r="BH383" s="146"/>
    </row>
    <row r="384" spans="1:60" outlineLevel="1" x14ac:dyDescent="0.2">
      <c r="A384" s="170">
        <v>100</v>
      </c>
      <c r="B384" s="171" t="s">
        <v>1314</v>
      </c>
      <c r="C384" s="179" t="s">
        <v>1315</v>
      </c>
      <c r="D384" s="172" t="s">
        <v>1011</v>
      </c>
      <c r="E384" s="173">
        <v>16</v>
      </c>
      <c r="F384" s="174"/>
      <c r="G384" s="175">
        <f>ROUND(E384*F384,2)</f>
        <v>0</v>
      </c>
      <c r="H384" s="174"/>
      <c r="I384" s="175">
        <f>ROUND(E384*H384,2)</f>
        <v>0</v>
      </c>
      <c r="J384" s="174"/>
      <c r="K384" s="175">
        <f>ROUND(E384*J384,2)</f>
        <v>0</v>
      </c>
      <c r="L384" s="175">
        <v>21</v>
      </c>
      <c r="M384" s="175">
        <f>G384*(1+L384/100)</f>
        <v>0</v>
      </c>
      <c r="N384" s="173">
        <v>0</v>
      </c>
      <c r="O384" s="173">
        <f>ROUND(E384*N384,2)</f>
        <v>0</v>
      </c>
      <c r="P384" s="173">
        <v>0</v>
      </c>
      <c r="Q384" s="173">
        <f>ROUND(E384*P384,2)</f>
        <v>0</v>
      </c>
      <c r="R384" s="175" t="s">
        <v>1316</v>
      </c>
      <c r="S384" s="175" t="s">
        <v>210</v>
      </c>
      <c r="T384" s="176" t="s">
        <v>211</v>
      </c>
      <c r="U384" s="156">
        <v>1</v>
      </c>
      <c r="V384" s="156">
        <f>ROUND(E384*U384,2)</f>
        <v>16</v>
      </c>
      <c r="W384" s="156"/>
      <c r="X384" s="156" t="s">
        <v>393</v>
      </c>
      <c r="Y384" s="156" t="s">
        <v>213</v>
      </c>
      <c r="Z384" s="146"/>
      <c r="AA384" s="146"/>
      <c r="AB384" s="146"/>
      <c r="AC384" s="146"/>
      <c r="AD384" s="146"/>
      <c r="AE384" s="146"/>
      <c r="AF384" s="146"/>
      <c r="AG384" s="146" t="s">
        <v>394</v>
      </c>
      <c r="AH384" s="146"/>
      <c r="AI384" s="146"/>
      <c r="AJ384" s="146"/>
      <c r="AK384" s="146"/>
      <c r="AL384" s="146"/>
      <c r="AM384" s="146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146"/>
      <c r="BA384" s="146"/>
      <c r="BB384" s="146"/>
      <c r="BC384" s="146"/>
      <c r="BD384" s="146"/>
      <c r="BE384" s="146"/>
      <c r="BF384" s="146"/>
      <c r="BG384" s="146"/>
      <c r="BH384" s="146"/>
    </row>
    <row r="385" spans="1:60" outlineLevel="2" x14ac:dyDescent="0.2">
      <c r="A385" s="153"/>
      <c r="B385" s="154"/>
      <c r="C385" s="247" t="s">
        <v>1317</v>
      </c>
      <c r="D385" s="248"/>
      <c r="E385" s="248"/>
      <c r="F385" s="248"/>
      <c r="G385" s="248"/>
      <c r="H385" s="156"/>
      <c r="I385" s="156"/>
      <c r="J385" s="156"/>
      <c r="K385" s="156"/>
      <c r="L385" s="156"/>
      <c r="M385" s="156"/>
      <c r="N385" s="155"/>
      <c r="O385" s="155"/>
      <c r="P385" s="155"/>
      <c r="Q385" s="155"/>
      <c r="R385" s="156"/>
      <c r="S385" s="156"/>
      <c r="T385" s="156"/>
      <c r="U385" s="156"/>
      <c r="V385" s="156"/>
      <c r="W385" s="156"/>
      <c r="X385" s="156"/>
      <c r="Y385" s="156"/>
      <c r="Z385" s="146"/>
      <c r="AA385" s="146"/>
      <c r="AB385" s="146"/>
      <c r="AC385" s="146"/>
      <c r="AD385" s="146"/>
      <c r="AE385" s="146"/>
      <c r="AF385" s="146"/>
      <c r="AG385" s="146" t="s">
        <v>221</v>
      </c>
      <c r="AH385" s="146"/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  <c r="BD385" s="146"/>
      <c r="BE385" s="146"/>
      <c r="BF385" s="146"/>
      <c r="BG385" s="146"/>
      <c r="BH385" s="146"/>
    </row>
    <row r="386" spans="1:60" outlineLevel="2" x14ac:dyDescent="0.2">
      <c r="A386" s="153"/>
      <c r="B386" s="154"/>
      <c r="C386" s="180" t="s">
        <v>1318</v>
      </c>
      <c r="D386" s="157"/>
      <c r="E386" s="158">
        <v>16</v>
      </c>
      <c r="F386" s="156"/>
      <c r="G386" s="156"/>
      <c r="H386" s="156"/>
      <c r="I386" s="156"/>
      <c r="J386" s="156"/>
      <c r="K386" s="156"/>
      <c r="L386" s="156"/>
      <c r="M386" s="156"/>
      <c r="N386" s="155"/>
      <c r="O386" s="155"/>
      <c r="P386" s="155"/>
      <c r="Q386" s="155"/>
      <c r="R386" s="156"/>
      <c r="S386" s="156"/>
      <c r="T386" s="156"/>
      <c r="U386" s="156"/>
      <c r="V386" s="156"/>
      <c r="W386" s="156"/>
      <c r="X386" s="156"/>
      <c r="Y386" s="156"/>
      <c r="Z386" s="146"/>
      <c r="AA386" s="146"/>
      <c r="AB386" s="146"/>
      <c r="AC386" s="146"/>
      <c r="AD386" s="146"/>
      <c r="AE386" s="146"/>
      <c r="AF386" s="146"/>
      <c r="AG386" s="146" t="s">
        <v>215</v>
      </c>
      <c r="AH386" s="146">
        <v>0</v>
      </c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  <c r="BD386" s="146"/>
      <c r="BE386" s="146"/>
      <c r="BF386" s="146"/>
      <c r="BG386" s="146"/>
      <c r="BH386" s="146"/>
    </row>
    <row r="387" spans="1:60" x14ac:dyDescent="0.2">
      <c r="A387" s="163" t="s">
        <v>204</v>
      </c>
      <c r="B387" s="164" t="s">
        <v>116</v>
      </c>
      <c r="C387" s="178" t="s">
        <v>117</v>
      </c>
      <c r="D387" s="165"/>
      <c r="E387" s="166"/>
      <c r="F387" s="167"/>
      <c r="G387" s="167">
        <f>SUMIF(AG388:AG390,"&lt;&gt;NOR",G388:G390)</f>
        <v>0</v>
      </c>
      <c r="H387" s="167"/>
      <c r="I387" s="167">
        <f>SUM(I388:I390)</f>
        <v>0</v>
      </c>
      <c r="J387" s="167"/>
      <c r="K387" s="167">
        <f>SUM(K388:K390)</f>
        <v>0</v>
      </c>
      <c r="L387" s="167"/>
      <c r="M387" s="167">
        <f>SUM(M388:M390)</f>
        <v>0</v>
      </c>
      <c r="N387" s="166"/>
      <c r="O387" s="166">
        <f>SUM(O388:O390)</f>
        <v>0</v>
      </c>
      <c r="P387" s="166"/>
      <c r="Q387" s="166">
        <f>SUM(Q388:Q390)</f>
        <v>1.45</v>
      </c>
      <c r="R387" s="167"/>
      <c r="S387" s="167"/>
      <c r="T387" s="168"/>
      <c r="U387" s="162"/>
      <c r="V387" s="162">
        <f>SUM(V388:V390)</f>
        <v>13</v>
      </c>
      <c r="W387" s="162"/>
      <c r="X387" s="162"/>
      <c r="Y387" s="162"/>
      <c r="AG387" t="s">
        <v>205</v>
      </c>
    </row>
    <row r="388" spans="1:60" outlineLevel="1" x14ac:dyDescent="0.2">
      <c r="A388" s="170">
        <v>101</v>
      </c>
      <c r="B388" s="171" t="s">
        <v>1319</v>
      </c>
      <c r="C388" s="179" t="s">
        <v>1320</v>
      </c>
      <c r="D388" s="172" t="s">
        <v>467</v>
      </c>
      <c r="E388" s="173">
        <v>0.6</v>
      </c>
      <c r="F388" s="174"/>
      <c r="G388" s="175">
        <f>ROUND(E388*F388,2)</f>
        <v>0</v>
      </c>
      <c r="H388" s="174"/>
      <c r="I388" s="175">
        <f>ROUND(E388*H388,2)</f>
        <v>0</v>
      </c>
      <c r="J388" s="174"/>
      <c r="K388" s="175">
        <f>ROUND(E388*J388,2)</f>
        <v>0</v>
      </c>
      <c r="L388" s="175">
        <v>21</v>
      </c>
      <c r="M388" s="175">
        <f>G388*(1+L388/100)</f>
        <v>0</v>
      </c>
      <c r="N388" s="173">
        <v>1.31E-3</v>
      </c>
      <c r="O388" s="173">
        <f>ROUND(E388*N388,2)</f>
        <v>0</v>
      </c>
      <c r="P388" s="173">
        <v>2.41</v>
      </c>
      <c r="Q388" s="173">
        <f>ROUND(E388*P388,2)</f>
        <v>1.45</v>
      </c>
      <c r="R388" s="175" t="s">
        <v>276</v>
      </c>
      <c r="S388" s="175" t="s">
        <v>210</v>
      </c>
      <c r="T388" s="176" t="s">
        <v>211</v>
      </c>
      <c r="U388" s="156">
        <v>21.672999999999998</v>
      </c>
      <c r="V388" s="156">
        <f>ROUND(E388*U388,2)</f>
        <v>13</v>
      </c>
      <c r="W388" s="156"/>
      <c r="X388" s="156" t="s">
        <v>212</v>
      </c>
      <c r="Y388" s="156" t="s">
        <v>213</v>
      </c>
      <c r="Z388" s="146"/>
      <c r="AA388" s="146"/>
      <c r="AB388" s="146"/>
      <c r="AC388" s="146"/>
      <c r="AD388" s="146"/>
      <c r="AE388" s="146"/>
      <c r="AF388" s="146"/>
      <c r="AG388" s="146" t="s">
        <v>214</v>
      </c>
      <c r="AH388" s="146"/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  <c r="AU388" s="146"/>
      <c r="AV388" s="146"/>
      <c r="AW388" s="146"/>
      <c r="AX388" s="146"/>
      <c r="AY388" s="146"/>
      <c r="AZ388" s="146"/>
      <c r="BA388" s="146"/>
      <c r="BB388" s="146"/>
      <c r="BC388" s="146"/>
      <c r="BD388" s="146"/>
      <c r="BE388" s="146"/>
      <c r="BF388" s="146"/>
      <c r="BG388" s="146"/>
      <c r="BH388" s="146"/>
    </row>
    <row r="389" spans="1:60" outlineLevel="2" x14ac:dyDescent="0.2">
      <c r="A389" s="153"/>
      <c r="B389" s="154"/>
      <c r="C389" s="247" t="s">
        <v>1321</v>
      </c>
      <c r="D389" s="248"/>
      <c r="E389" s="248"/>
      <c r="F389" s="248"/>
      <c r="G389" s="248"/>
      <c r="H389" s="156"/>
      <c r="I389" s="156"/>
      <c r="J389" s="156"/>
      <c r="K389" s="156"/>
      <c r="L389" s="156"/>
      <c r="M389" s="156"/>
      <c r="N389" s="155"/>
      <c r="O389" s="155"/>
      <c r="P389" s="155"/>
      <c r="Q389" s="155"/>
      <c r="R389" s="156"/>
      <c r="S389" s="156"/>
      <c r="T389" s="156"/>
      <c r="U389" s="156"/>
      <c r="V389" s="156"/>
      <c r="W389" s="156"/>
      <c r="X389" s="156"/>
      <c r="Y389" s="156"/>
      <c r="Z389" s="146"/>
      <c r="AA389" s="146"/>
      <c r="AB389" s="146"/>
      <c r="AC389" s="146"/>
      <c r="AD389" s="146"/>
      <c r="AE389" s="146"/>
      <c r="AF389" s="146"/>
      <c r="AG389" s="146" t="s">
        <v>221</v>
      </c>
      <c r="AH389" s="146"/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  <c r="AU389" s="146"/>
      <c r="AV389" s="146"/>
      <c r="AW389" s="146"/>
      <c r="AX389" s="146"/>
      <c r="AY389" s="146"/>
      <c r="AZ389" s="146"/>
      <c r="BA389" s="146"/>
      <c r="BB389" s="146"/>
      <c r="BC389" s="146"/>
      <c r="BD389" s="146"/>
      <c r="BE389" s="146"/>
      <c r="BF389" s="146"/>
      <c r="BG389" s="146"/>
      <c r="BH389" s="146"/>
    </row>
    <row r="390" spans="1:60" outlineLevel="2" x14ac:dyDescent="0.2">
      <c r="A390" s="153"/>
      <c r="B390" s="154"/>
      <c r="C390" s="180" t="s">
        <v>1322</v>
      </c>
      <c r="D390" s="157"/>
      <c r="E390" s="158">
        <v>0.6</v>
      </c>
      <c r="F390" s="156"/>
      <c r="G390" s="156"/>
      <c r="H390" s="156"/>
      <c r="I390" s="156"/>
      <c r="J390" s="156"/>
      <c r="K390" s="156"/>
      <c r="L390" s="156"/>
      <c r="M390" s="156"/>
      <c r="N390" s="155"/>
      <c r="O390" s="155"/>
      <c r="P390" s="155"/>
      <c r="Q390" s="155"/>
      <c r="R390" s="156"/>
      <c r="S390" s="156"/>
      <c r="T390" s="156"/>
      <c r="U390" s="156"/>
      <c r="V390" s="156"/>
      <c r="W390" s="156"/>
      <c r="X390" s="156"/>
      <c r="Y390" s="156"/>
      <c r="Z390" s="146"/>
      <c r="AA390" s="146"/>
      <c r="AB390" s="146"/>
      <c r="AC390" s="146"/>
      <c r="AD390" s="146"/>
      <c r="AE390" s="146"/>
      <c r="AF390" s="146"/>
      <c r="AG390" s="146" t="s">
        <v>215</v>
      </c>
      <c r="AH390" s="146">
        <v>0</v>
      </c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  <c r="AU390" s="146"/>
      <c r="AV390" s="146"/>
      <c r="AW390" s="146"/>
      <c r="AX390" s="146"/>
      <c r="AY390" s="146"/>
      <c r="AZ390" s="146"/>
      <c r="BA390" s="146"/>
      <c r="BB390" s="146"/>
      <c r="BC390" s="146"/>
      <c r="BD390" s="146"/>
      <c r="BE390" s="146"/>
      <c r="BF390" s="146"/>
      <c r="BG390" s="146"/>
      <c r="BH390" s="146"/>
    </row>
    <row r="391" spans="1:60" x14ac:dyDescent="0.2">
      <c r="A391" s="163" t="s">
        <v>204</v>
      </c>
      <c r="B391" s="164" t="s">
        <v>120</v>
      </c>
      <c r="C391" s="178" t="s">
        <v>121</v>
      </c>
      <c r="D391" s="165"/>
      <c r="E391" s="166"/>
      <c r="F391" s="167"/>
      <c r="G391" s="167">
        <f>SUMIF(AG392:AG404,"&lt;&gt;NOR",G392:G404)</f>
        <v>0</v>
      </c>
      <c r="H391" s="167"/>
      <c r="I391" s="167">
        <f>SUM(I392:I404)</f>
        <v>0</v>
      </c>
      <c r="J391" s="167"/>
      <c r="K391" s="167">
        <f>SUM(K392:K404)</f>
        <v>0</v>
      </c>
      <c r="L391" s="167"/>
      <c r="M391" s="167">
        <f>SUM(M392:M404)</f>
        <v>0</v>
      </c>
      <c r="N391" s="166"/>
      <c r="O391" s="166">
        <f>SUM(O392:O404)</f>
        <v>0.05</v>
      </c>
      <c r="P391" s="166"/>
      <c r="Q391" s="166">
        <f>SUM(Q392:Q404)</f>
        <v>0.05</v>
      </c>
      <c r="R391" s="167"/>
      <c r="S391" s="167"/>
      <c r="T391" s="168"/>
      <c r="U391" s="162"/>
      <c r="V391" s="162">
        <f>SUM(V392:V404)</f>
        <v>3.62</v>
      </c>
      <c r="W391" s="162"/>
      <c r="X391" s="162"/>
      <c r="Y391" s="162"/>
      <c r="AG391" t="s">
        <v>205</v>
      </c>
    </row>
    <row r="392" spans="1:60" ht="33.75" outlineLevel="1" x14ac:dyDescent="0.2">
      <c r="A392" s="170">
        <v>102</v>
      </c>
      <c r="B392" s="171" t="s">
        <v>1323</v>
      </c>
      <c r="C392" s="179" t="s">
        <v>1324</v>
      </c>
      <c r="D392" s="172" t="s">
        <v>208</v>
      </c>
      <c r="E392" s="173">
        <v>5</v>
      </c>
      <c r="F392" s="174"/>
      <c r="G392" s="175">
        <f>ROUND(E392*F392,2)</f>
        <v>0</v>
      </c>
      <c r="H392" s="174"/>
      <c r="I392" s="175">
        <f>ROUND(E392*H392,2)</f>
        <v>0</v>
      </c>
      <c r="J392" s="174"/>
      <c r="K392" s="175">
        <f>ROUND(E392*J392,2)</f>
        <v>0</v>
      </c>
      <c r="L392" s="175">
        <v>21</v>
      </c>
      <c r="M392" s="175">
        <f>G392*(1+L392/100)</f>
        <v>0</v>
      </c>
      <c r="N392" s="173">
        <v>5.1999999999999995E-4</v>
      </c>
      <c r="O392" s="173">
        <f>ROUND(E392*N392,2)</f>
        <v>0</v>
      </c>
      <c r="P392" s="173">
        <v>0</v>
      </c>
      <c r="Q392" s="173">
        <f>ROUND(E392*P392,2)</f>
        <v>0</v>
      </c>
      <c r="R392" s="175" t="s">
        <v>1325</v>
      </c>
      <c r="S392" s="175" t="s">
        <v>210</v>
      </c>
      <c r="T392" s="176" t="s">
        <v>211</v>
      </c>
      <c r="U392" s="156">
        <v>4.9000000000000002E-2</v>
      </c>
      <c r="V392" s="156">
        <f>ROUND(E392*U392,2)</f>
        <v>0.25</v>
      </c>
      <c r="W392" s="156"/>
      <c r="X392" s="156" t="s">
        <v>212</v>
      </c>
      <c r="Y392" s="156" t="s">
        <v>213</v>
      </c>
      <c r="Z392" s="146"/>
      <c r="AA392" s="146"/>
      <c r="AB392" s="146"/>
      <c r="AC392" s="146"/>
      <c r="AD392" s="146"/>
      <c r="AE392" s="146"/>
      <c r="AF392" s="146"/>
      <c r="AG392" s="146" t="s">
        <v>214</v>
      </c>
      <c r="AH392" s="146"/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6"/>
      <c r="BB392" s="146"/>
      <c r="BC392" s="146"/>
      <c r="BD392" s="146"/>
      <c r="BE392" s="146"/>
      <c r="BF392" s="146"/>
      <c r="BG392" s="146"/>
      <c r="BH392" s="146"/>
    </row>
    <row r="393" spans="1:60" outlineLevel="2" x14ac:dyDescent="0.2">
      <c r="A393" s="153"/>
      <c r="B393" s="154"/>
      <c r="C393" s="247" t="s">
        <v>1321</v>
      </c>
      <c r="D393" s="248"/>
      <c r="E393" s="248"/>
      <c r="F393" s="248"/>
      <c r="G393" s="248"/>
      <c r="H393" s="156"/>
      <c r="I393" s="156"/>
      <c r="J393" s="156"/>
      <c r="K393" s="156"/>
      <c r="L393" s="156"/>
      <c r="M393" s="156"/>
      <c r="N393" s="155"/>
      <c r="O393" s="155"/>
      <c r="P393" s="155"/>
      <c r="Q393" s="155"/>
      <c r="R393" s="156"/>
      <c r="S393" s="156"/>
      <c r="T393" s="156"/>
      <c r="U393" s="156"/>
      <c r="V393" s="156"/>
      <c r="W393" s="156"/>
      <c r="X393" s="156"/>
      <c r="Y393" s="156"/>
      <c r="Z393" s="146"/>
      <c r="AA393" s="146"/>
      <c r="AB393" s="146"/>
      <c r="AC393" s="146"/>
      <c r="AD393" s="146"/>
      <c r="AE393" s="146"/>
      <c r="AF393" s="146"/>
      <c r="AG393" s="146" t="s">
        <v>221</v>
      </c>
      <c r="AH393" s="146"/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  <c r="BA393" s="146"/>
      <c r="BB393" s="146"/>
      <c r="BC393" s="146"/>
      <c r="BD393" s="146"/>
      <c r="BE393" s="146"/>
      <c r="BF393" s="146"/>
      <c r="BG393" s="146"/>
      <c r="BH393" s="146"/>
    </row>
    <row r="394" spans="1:60" outlineLevel="2" x14ac:dyDescent="0.2">
      <c r="A394" s="153"/>
      <c r="B394" s="154"/>
      <c r="C394" s="180" t="s">
        <v>1326</v>
      </c>
      <c r="D394" s="157"/>
      <c r="E394" s="158">
        <v>5</v>
      </c>
      <c r="F394" s="156"/>
      <c r="G394" s="156"/>
      <c r="H394" s="156"/>
      <c r="I394" s="156"/>
      <c r="J394" s="156"/>
      <c r="K394" s="156"/>
      <c r="L394" s="156"/>
      <c r="M394" s="156"/>
      <c r="N394" s="155"/>
      <c r="O394" s="155"/>
      <c r="P394" s="155"/>
      <c r="Q394" s="155"/>
      <c r="R394" s="156"/>
      <c r="S394" s="156"/>
      <c r="T394" s="156"/>
      <c r="U394" s="156"/>
      <c r="V394" s="156"/>
      <c r="W394" s="156"/>
      <c r="X394" s="156"/>
      <c r="Y394" s="156"/>
      <c r="Z394" s="146"/>
      <c r="AA394" s="146"/>
      <c r="AB394" s="146"/>
      <c r="AC394" s="146"/>
      <c r="AD394" s="146"/>
      <c r="AE394" s="146"/>
      <c r="AF394" s="146"/>
      <c r="AG394" s="146" t="s">
        <v>215</v>
      </c>
      <c r="AH394" s="146">
        <v>5</v>
      </c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  <c r="BA394" s="146"/>
      <c r="BB394" s="146"/>
      <c r="BC394" s="146"/>
      <c r="BD394" s="146"/>
      <c r="BE394" s="146"/>
      <c r="BF394" s="146"/>
      <c r="BG394" s="146"/>
      <c r="BH394" s="146"/>
    </row>
    <row r="395" spans="1:60" ht="22.5" outlineLevel="1" x14ac:dyDescent="0.2">
      <c r="A395" s="170">
        <v>103</v>
      </c>
      <c r="B395" s="171" t="s">
        <v>1327</v>
      </c>
      <c r="C395" s="179" t="s">
        <v>1328</v>
      </c>
      <c r="D395" s="172" t="s">
        <v>208</v>
      </c>
      <c r="E395" s="173">
        <v>5</v>
      </c>
      <c r="F395" s="174"/>
      <c r="G395" s="175">
        <f>ROUND(E395*F395,2)</f>
        <v>0</v>
      </c>
      <c r="H395" s="174"/>
      <c r="I395" s="175">
        <f>ROUND(E395*H395,2)</f>
        <v>0</v>
      </c>
      <c r="J395" s="174"/>
      <c r="K395" s="175">
        <f>ROUND(E395*J395,2)</f>
        <v>0</v>
      </c>
      <c r="L395" s="175">
        <v>21</v>
      </c>
      <c r="M395" s="175">
        <f>G395*(1+L395/100)</f>
        <v>0</v>
      </c>
      <c r="N395" s="173">
        <v>1.03E-2</v>
      </c>
      <c r="O395" s="173">
        <f>ROUND(E395*N395,2)</f>
        <v>0.05</v>
      </c>
      <c r="P395" s="173">
        <v>0</v>
      </c>
      <c r="Q395" s="173">
        <f>ROUND(E395*P395,2)</f>
        <v>0</v>
      </c>
      <c r="R395" s="175" t="s">
        <v>1325</v>
      </c>
      <c r="S395" s="175" t="s">
        <v>210</v>
      </c>
      <c r="T395" s="176" t="s">
        <v>211</v>
      </c>
      <c r="U395" s="156">
        <v>0.53200000000000003</v>
      </c>
      <c r="V395" s="156">
        <f>ROUND(E395*U395,2)</f>
        <v>2.66</v>
      </c>
      <c r="W395" s="156"/>
      <c r="X395" s="156" t="s">
        <v>212</v>
      </c>
      <c r="Y395" s="156" t="s">
        <v>213</v>
      </c>
      <c r="Z395" s="146"/>
      <c r="AA395" s="146"/>
      <c r="AB395" s="146"/>
      <c r="AC395" s="146"/>
      <c r="AD395" s="146"/>
      <c r="AE395" s="146"/>
      <c r="AF395" s="146"/>
      <c r="AG395" s="146" t="s">
        <v>214</v>
      </c>
      <c r="AH395" s="146"/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6"/>
      <c r="AU395" s="146"/>
      <c r="AV395" s="146"/>
      <c r="AW395" s="146"/>
      <c r="AX395" s="146"/>
      <c r="AY395" s="146"/>
      <c r="AZ395" s="146"/>
      <c r="BA395" s="146"/>
      <c r="BB395" s="146"/>
      <c r="BC395" s="146"/>
      <c r="BD395" s="146"/>
      <c r="BE395" s="146"/>
      <c r="BF395" s="146"/>
      <c r="BG395" s="146"/>
      <c r="BH395" s="146"/>
    </row>
    <row r="396" spans="1:60" outlineLevel="2" x14ac:dyDescent="0.2">
      <c r="A396" s="153"/>
      <c r="B396" s="154"/>
      <c r="C396" s="180" t="s">
        <v>1326</v>
      </c>
      <c r="D396" s="157"/>
      <c r="E396" s="158">
        <v>5</v>
      </c>
      <c r="F396" s="156"/>
      <c r="G396" s="156"/>
      <c r="H396" s="156"/>
      <c r="I396" s="156"/>
      <c r="J396" s="156"/>
      <c r="K396" s="156"/>
      <c r="L396" s="156"/>
      <c r="M396" s="156"/>
      <c r="N396" s="155"/>
      <c r="O396" s="155"/>
      <c r="P396" s="155"/>
      <c r="Q396" s="155"/>
      <c r="R396" s="156"/>
      <c r="S396" s="156"/>
      <c r="T396" s="156"/>
      <c r="U396" s="156"/>
      <c r="V396" s="156"/>
      <c r="W396" s="156"/>
      <c r="X396" s="156"/>
      <c r="Y396" s="156"/>
      <c r="Z396" s="146"/>
      <c r="AA396" s="146"/>
      <c r="AB396" s="146"/>
      <c r="AC396" s="146"/>
      <c r="AD396" s="146"/>
      <c r="AE396" s="146"/>
      <c r="AF396" s="146"/>
      <c r="AG396" s="146" t="s">
        <v>215</v>
      </c>
      <c r="AH396" s="146">
        <v>5</v>
      </c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  <c r="AU396" s="146"/>
      <c r="AV396" s="146"/>
      <c r="AW396" s="146"/>
      <c r="AX396" s="146"/>
      <c r="AY396" s="146"/>
      <c r="AZ396" s="146"/>
      <c r="BA396" s="146"/>
      <c r="BB396" s="146"/>
      <c r="BC396" s="146"/>
      <c r="BD396" s="146"/>
      <c r="BE396" s="146"/>
      <c r="BF396" s="146"/>
      <c r="BG396" s="146"/>
      <c r="BH396" s="146"/>
    </row>
    <row r="397" spans="1:60" outlineLevel="1" x14ac:dyDescent="0.2">
      <c r="A397" s="170">
        <v>104</v>
      </c>
      <c r="B397" s="171" t="s">
        <v>1329</v>
      </c>
      <c r="C397" s="179" t="s">
        <v>1330</v>
      </c>
      <c r="D397" s="172" t="s">
        <v>208</v>
      </c>
      <c r="E397" s="173">
        <v>5</v>
      </c>
      <c r="F397" s="174"/>
      <c r="G397" s="175">
        <f>ROUND(E397*F397,2)</f>
        <v>0</v>
      </c>
      <c r="H397" s="174"/>
      <c r="I397" s="175">
        <f>ROUND(E397*H397,2)</f>
        <v>0</v>
      </c>
      <c r="J397" s="174"/>
      <c r="K397" s="175">
        <f>ROUND(E397*J397,2)</f>
        <v>0</v>
      </c>
      <c r="L397" s="175">
        <v>21</v>
      </c>
      <c r="M397" s="175">
        <f>G397*(1+L397/100)</f>
        <v>0</v>
      </c>
      <c r="N397" s="173">
        <v>0</v>
      </c>
      <c r="O397" s="173">
        <f>ROUND(E397*N397,2)</f>
        <v>0</v>
      </c>
      <c r="P397" s="173">
        <v>1.03E-2</v>
      </c>
      <c r="Q397" s="173">
        <f>ROUND(E397*P397,2)</f>
        <v>0.05</v>
      </c>
      <c r="R397" s="175" t="s">
        <v>1325</v>
      </c>
      <c r="S397" s="175" t="s">
        <v>210</v>
      </c>
      <c r="T397" s="176" t="s">
        <v>211</v>
      </c>
      <c r="U397" s="156">
        <v>4.4999999999999998E-2</v>
      </c>
      <c r="V397" s="156">
        <f>ROUND(E397*U397,2)</f>
        <v>0.23</v>
      </c>
      <c r="W397" s="156"/>
      <c r="X397" s="156" t="s">
        <v>212</v>
      </c>
      <c r="Y397" s="156" t="s">
        <v>213</v>
      </c>
      <c r="Z397" s="146"/>
      <c r="AA397" s="146"/>
      <c r="AB397" s="146"/>
      <c r="AC397" s="146"/>
      <c r="AD397" s="146"/>
      <c r="AE397" s="146"/>
      <c r="AF397" s="146"/>
      <c r="AG397" s="146" t="s">
        <v>214</v>
      </c>
      <c r="AH397" s="146"/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  <c r="BA397" s="146"/>
      <c r="BB397" s="146"/>
      <c r="BC397" s="146"/>
      <c r="BD397" s="146"/>
      <c r="BE397" s="146"/>
      <c r="BF397" s="146"/>
      <c r="BG397" s="146"/>
      <c r="BH397" s="146"/>
    </row>
    <row r="398" spans="1:60" outlineLevel="2" x14ac:dyDescent="0.2">
      <c r="A398" s="153"/>
      <c r="B398" s="154"/>
      <c r="C398" s="180" t="s">
        <v>1331</v>
      </c>
      <c r="D398" s="157"/>
      <c r="E398" s="158">
        <v>5</v>
      </c>
      <c r="F398" s="156"/>
      <c r="G398" s="156"/>
      <c r="H398" s="156"/>
      <c r="I398" s="156"/>
      <c r="J398" s="156"/>
      <c r="K398" s="156"/>
      <c r="L398" s="156"/>
      <c r="M398" s="156"/>
      <c r="N398" s="155"/>
      <c r="O398" s="155"/>
      <c r="P398" s="155"/>
      <c r="Q398" s="155"/>
      <c r="R398" s="156"/>
      <c r="S398" s="156"/>
      <c r="T398" s="156"/>
      <c r="U398" s="156"/>
      <c r="V398" s="156"/>
      <c r="W398" s="156"/>
      <c r="X398" s="156"/>
      <c r="Y398" s="156"/>
      <c r="Z398" s="146"/>
      <c r="AA398" s="146"/>
      <c r="AB398" s="146"/>
      <c r="AC398" s="146"/>
      <c r="AD398" s="146"/>
      <c r="AE398" s="146"/>
      <c r="AF398" s="146"/>
      <c r="AG398" s="146" t="s">
        <v>215</v>
      </c>
      <c r="AH398" s="146">
        <v>0</v>
      </c>
      <c r="AI398" s="146"/>
      <c r="AJ398" s="146"/>
      <c r="AK398" s="146"/>
      <c r="AL398" s="146"/>
      <c r="AM398" s="146"/>
      <c r="AN398" s="146"/>
      <c r="AO398" s="146"/>
      <c r="AP398" s="146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  <c r="BA398" s="146"/>
      <c r="BB398" s="146"/>
      <c r="BC398" s="146"/>
      <c r="BD398" s="146"/>
      <c r="BE398" s="146"/>
      <c r="BF398" s="146"/>
      <c r="BG398" s="146"/>
      <c r="BH398" s="146"/>
    </row>
    <row r="399" spans="1:60" outlineLevel="1" x14ac:dyDescent="0.2">
      <c r="A399" s="170">
        <v>105</v>
      </c>
      <c r="B399" s="171" t="s">
        <v>1332</v>
      </c>
      <c r="C399" s="179" t="s">
        <v>1333</v>
      </c>
      <c r="D399" s="172" t="s">
        <v>208</v>
      </c>
      <c r="E399" s="173">
        <v>5</v>
      </c>
      <c r="F399" s="174"/>
      <c r="G399" s="175">
        <f>ROUND(E399*F399,2)</f>
        <v>0</v>
      </c>
      <c r="H399" s="174"/>
      <c r="I399" s="175">
        <f>ROUND(E399*H399,2)</f>
        <v>0</v>
      </c>
      <c r="J399" s="174"/>
      <c r="K399" s="175">
        <f>ROUND(E399*J399,2)</f>
        <v>0</v>
      </c>
      <c r="L399" s="175">
        <v>21</v>
      </c>
      <c r="M399" s="175">
        <f>G399*(1+L399/100)</f>
        <v>0</v>
      </c>
      <c r="N399" s="173">
        <v>2.2000000000000001E-4</v>
      </c>
      <c r="O399" s="173">
        <f>ROUND(E399*N399,2)</f>
        <v>0</v>
      </c>
      <c r="P399" s="173">
        <v>0</v>
      </c>
      <c r="Q399" s="173">
        <f>ROUND(E399*P399,2)</f>
        <v>0</v>
      </c>
      <c r="R399" s="175" t="s">
        <v>1325</v>
      </c>
      <c r="S399" s="175" t="s">
        <v>210</v>
      </c>
      <c r="T399" s="176" t="s">
        <v>211</v>
      </c>
      <c r="U399" s="156">
        <v>9.5000000000000001E-2</v>
      </c>
      <c r="V399" s="156">
        <f>ROUND(E399*U399,2)</f>
        <v>0.48</v>
      </c>
      <c r="W399" s="156"/>
      <c r="X399" s="156" t="s">
        <v>212</v>
      </c>
      <c r="Y399" s="156" t="s">
        <v>213</v>
      </c>
      <c r="Z399" s="146"/>
      <c r="AA399" s="146"/>
      <c r="AB399" s="146"/>
      <c r="AC399" s="146"/>
      <c r="AD399" s="146"/>
      <c r="AE399" s="146"/>
      <c r="AF399" s="146"/>
      <c r="AG399" s="146" t="s">
        <v>214</v>
      </c>
      <c r="AH399" s="146"/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  <c r="BA399" s="146"/>
      <c r="BB399" s="146"/>
      <c r="BC399" s="146"/>
      <c r="BD399" s="146"/>
      <c r="BE399" s="146"/>
      <c r="BF399" s="146"/>
      <c r="BG399" s="146"/>
      <c r="BH399" s="146"/>
    </row>
    <row r="400" spans="1:60" outlineLevel="2" x14ac:dyDescent="0.2">
      <c r="A400" s="153"/>
      <c r="B400" s="154"/>
      <c r="C400" s="247" t="s">
        <v>1321</v>
      </c>
      <c r="D400" s="248"/>
      <c r="E400" s="248"/>
      <c r="F400" s="248"/>
      <c r="G400" s="248"/>
      <c r="H400" s="156"/>
      <c r="I400" s="156"/>
      <c r="J400" s="156"/>
      <c r="K400" s="156"/>
      <c r="L400" s="156"/>
      <c r="M400" s="156"/>
      <c r="N400" s="155"/>
      <c r="O400" s="155"/>
      <c r="P400" s="155"/>
      <c r="Q400" s="155"/>
      <c r="R400" s="156"/>
      <c r="S400" s="156"/>
      <c r="T400" s="156"/>
      <c r="U400" s="156"/>
      <c r="V400" s="156"/>
      <c r="W400" s="156"/>
      <c r="X400" s="156"/>
      <c r="Y400" s="156"/>
      <c r="Z400" s="146"/>
      <c r="AA400" s="146"/>
      <c r="AB400" s="146"/>
      <c r="AC400" s="146"/>
      <c r="AD400" s="146"/>
      <c r="AE400" s="146"/>
      <c r="AF400" s="146"/>
      <c r="AG400" s="146" t="s">
        <v>221</v>
      </c>
      <c r="AH400" s="146"/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6"/>
      <c r="AU400" s="146"/>
      <c r="AV400" s="146"/>
      <c r="AW400" s="146"/>
      <c r="AX400" s="146"/>
      <c r="AY400" s="146"/>
      <c r="AZ400" s="146"/>
      <c r="BA400" s="146"/>
      <c r="BB400" s="146"/>
      <c r="BC400" s="146"/>
      <c r="BD400" s="146"/>
      <c r="BE400" s="146"/>
      <c r="BF400" s="146"/>
      <c r="BG400" s="146"/>
      <c r="BH400" s="146"/>
    </row>
    <row r="401" spans="1:60" outlineLevel="2" x14ac:dyDescent="0.2">
      <c r="A401" s="153"/>
      <c r="B401" s="154"/>
      <c r="C401" s="180" t="s">
        <v>1334</v>
      </c>
      <c r="D401" s="157"/>
      <c r="E401" s="158">
        <v>5</v>
      </c>
      <c r="F401" s="156"/>
      <c r="G401" s="156"/>
      <c r="H401" s="156"/>
      <c r="I401" s="156"/>
      <c r="J401" s="156"/>
      <c r="K401" s="156"/>
      <c r="L401" s="156"/>
      <c r="M401" s="156"/>
      <c r="N401" s="155"/>
      <c r="O401" s="155"/>
      <c r="P401" s="155"/>
      <c r="Q401" s="155"/>
      <c r="R401" s="156"/>
      <c r="S401" s="156"/>
      <c r="T401" s="156"/>
      <c r="U401" s="156"/>
      <c r="V401" s="156"/>
      <c r="W401" s="156"/>
      <c r="X401" s="156"/>
      <c r="Y401" s="156"/>
      <c r="Z401" s="146"/>
      <c r="AA401" s="146"/>
      <c r="AB401" s="146"/>
      <c r="AC401" s="146"/>
      <c r="AD401" s="146"/>
      <c r="AE401" s="146"/>
      <c r="AF401" s="146"/>
      <c r="AG401" s="146" t="s">
        <v>215</v>
      </c>
      <c r="AH401" s="146">
        <v>5</v>
      </c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  <c r="BA401" s="146"/>
      <c r="BB401" s="146"/>
      <c r="BC401" s="146"/>
      <c r="BD401" s="146"/>
      <c r="BE401" s="146"/>
      <c r="BF401" s="146"/>
      <c r="BG401" s="146"/>
      <c r="BH401" s="146"/>
    </row>
    <row r="402" spans="1:60" outlineLevel="1" x14ac:dyDescent="0.2">
      <c r="A402" s="170">
        <v>106</v>
      </c>
      <c r="B402" s="171" t="s">
        <v>1335</v>
      </c>
      <c r="C402" s="179" t="s">
        <v>1336</v>
      </c>
      <c r="D402" s="172" t="s">
        <v>260</v>
      </c>
      <c r="E402" s="173">
        <v>1</v>
      </c>
      <c r="F402" s="174"/>
      <c r="G402" s="175">
        <f>ROUND(E402*F402,2)</f>
        <v>0</v>
      </c>
      <c r="H402" s="174"/>
      <c r="I402" s="175">
        <f>ROUND(E402*H402,2)</f>
        <v>0</v>
      </c>
      <c r="J402" s="174"/>
      <c r="K402" s="175">
        <f>ROUND(E402*J402,2)</f>
        <v>0</v>
      </c>
      <c r="L402" s="175">
        <v>21</v>
      </c>
      <c r="M402" s="175">
        <f>G402*(1+L402/100)</f>
        <v>0</v>
      </c>
      <c r="N402" s="173">
        <v>0</v>
      </c>
      <c r="O402" s="173">
        <f>ROUND(E402*N402,2)</f>
        <v>0</v>
      </c>
      <c r="P402" s="173">
        <v>0</v>
      </c>
      <c r="Q402" s="173">
        <f>ROUND(E402*P402,2)</f>
        <v>0</v>
      </c>
      <c r="R402" s="175"/>
      <c r="S402" s="175" t="s">
        <v>242</v>
      </c>
      <c r="T402" s="176" t="s">
        <v>243</v>
      </c>
      <c r="U402" s="156">
        <v>0</v>
      </c>
      <c r="V402" s="156">
        <f>ROUND(E402*U402,2)</f>
        <v>0</v>
      </c>
      <c r="W402" s="156"/>
      <c r="X402" s="156" t="s">
        <v>212</v>
      </c>
      <c r="Y402" s="156" t="s">
        <v>213</v>
      </c>
      <c r="Z402" s="146"/>
      <c r="AA402" s="146"/>
      <c r="AB402" s="146"/>
      <c r="AC402" s="146"/>
      <c r="AD402" s="146"/>
      <c r="AE402" s="146"/>
      <c r="AF402" s="146"/>
      <c r="AG402" s="146" t="s">
        <v>214</v>
      </c>
      <c r="AH402" s="146"/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46"/>
      <c r="AT402" s="146"/>
      <c r="AU402" s="146"/>
      <c r="AV402" s="146"/>
      <c r="AW402" s="146"/>
      <c r="AX402" s="146"/>
      <c r="AY402" s="146"/>
      <c r="AZ402" s="146"/>
      <c r="BA402" s="146"/>
      <c r="BB402" s="146"/>
      <c r="BC402" s="146"/>
      <c r="BD402" s="146"/>
      <c r="BE402" s="146"/>
      <c r="BF402" s="146"/>
      <c r="BG402" s="146"/>
      <c r="BH402" s="146"/>
    </row>
    <row r="403" spans="1:60" outlineLevel="2" x14ac:dyDescent="0.2">
      <c r="A403" s="153"/>
      <c r="B403" s="154"/>
      <c r="C403" s="247" t="s">
        <v>1321</v>
      </c>
      <c r="D403" s="248"/>
      <c r="E403" s="248"/>
      <c r="F403" s="248"/>
      <c r="G403" s="248"/>
      <c r="H403" s="156"/>
      <c r="I403" s="156"/>
      <c r="J403" s="156"/>
      <c r="K403" s="156"/>
      <c r="L403" s="156"/>
      <c r="M403" s="156"/>
      <c r="N403" s="155"/>
      <c r="O403" s="155"/>
      <c r="P403" s="155"/>
      <c r="Q403" s="155"/>
      <c r="R403" s="156"/>
      <c r="S403" s="156"/>
      <c r="T403" s="156"/>
      <c r="U403" s="156"/>
      <c r="V403" s="156"/>
      <c r="W403" s="156"/>
      <c r="X403" s="156"/>
      <c r="Y403" s="156"/>
      <c r="Z403" s="146"/>
      <c r="AA403" s="146"/>
      <c r="AB403" s="146"/>
      <c r="AC403" s="146"/>
      <c r="AD403" s="146"/>
      <c r="AE403" s="146"/>
      <c r="AF403" s="146"/>
      <c r="AG403" s="146" t="s">
        <v>221</v>
      </c>
      <c r="AH403" s="146"/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6"/>
      <c r="AU403" s="146"/>
      <c r="AV403" s="146"/>
      <c r="AW403" s="146"/>
      <c r="AX403" s="146"/>
      <c r="AY403" s="146"/>
      <c r="AZ403" s="146"/>
      <c r="BA403" s="146"/>
      <c r="BB403" s="146"/>
      <c r="BC403" s="146"/>
      <c r="BD403" s="146"/>
      <c r="BE403" s="146"/>
      <c r="BF403" s="146"/>
      <c r="BG403" s="146"/>
      <c r="BH403" s="146"/>
    </row>
    <row r="404" spans="1:60" outlineLevel="2" x14ac:dyDescent="0.2">
      <c r="A404" s="153"/>
      <c r="B404" s="154"/>
      <c r="C404" s="180" t="s">
        <v>84</v>
      </c>
      <c r="D404" s="157"/>
      <c r="E404" s="158">
        <v>1</v>
      </c>
      <c r="F404" s="156"/>
      <c r="G404" s="156"/>
      <c r="H404" s="156"/>
      <c r="I404" s="156"/>
      <c r="J404" s="156"/>
      <c r="K404" s="156"/>
      <c r="L404" s="156"/>
      <c r="M404" s="156"/>
      <c r="N404" s="155"/>
      <c r="O404" s="155"/>
      <c r="P404" s="155"/>
      <c r="Q404" s="155"/>
      <c r="R404" s="156"/>
      <c r="S404" s="156"/>
      <c r="T404" s="156"/>
      <c r="U404" s="156"/>
      <c r="V404" s="156"/>
      <c r="W404" s="156"/>
      <c r="X404" s="156"/>
      <c r="Y404" s="156"/>
      <c r="Z404" s="146"/>
      <c r="AA404" s="146"/>
      <c r="AB404" s="146"/>
      <c r="AC404" s="146"/>
      <c r="AD404" s="146"/>
      <c r="AE404" s="146"/>
      <c r="AF404" s="146"/>
      <c r="AG404" s="146" t="s">
        <v>215</v>
      </c>
      <c r="AH404" s="146">
        <v>0</v>
      </c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6"/>
      <c r="AU404" s="146"/>
      <c r="AV404" s="146"/>
      <c r="AW404" s="146"/>
      <c r="AX404" s="146"/>
      <c r="AY404" s="146"/>
      <c r="AZ404" s="146"/>
      <c r="BA404" s="146"/>
      <c r="BB404" s="146"/>
      <c r="BC404" s="146"/>
      <c r="BD404" s="146"/>
      <c r="BE404" s="146"/>
      <c r="BF404" s="146"/>
      <c r="BG404" s="146"/>
      <c r="BH404" s="146"/>
    </row>
    <row r="405" spans="1:60" x14ac:dyDescent="0.2">
      <c r="A405" s="163" t="s">
        <v>204</v>
      </c>
      <c r="B405" s="164" t="s">
        <v>134</v>
      </c>
      <c r="C405" s="178" t="s">
        <v>135</v>
      </c>
      <c r="D405" s="165"/>
      <c r="E405" s="166"/>
      <c r="F405" s="167"/>
      <c r="G405" s="167">
        <f>SUMIF(AG406:AG407,"&lt;&gt;NOR",G406:G407)</f>
        <v>0</v>
      </c>
      <c r="H405" s="167"/>
      <c r="I405" s="167">
        <f>SUM(I406:I407)</f>
        <v>0</v>
      </c>
      <c r="J405" s="167"/>
      <c r="K405" s="167">
        <f>SUM(K406:K407)</f>
        <v>0</v>
      </c>
      <c r="L405" s="167"/>
      <c r="M405" s="167">
        <f>SUM(M406:M407)</f>
        <v>0</v>
      </c>
      <c r="N405" s="166"/>
      <c r="O405" s="166">
        <f>SUM(O406:O407)</f>
        <v>0</v>
      </c>
      <c r="P405" s="166"/>
      <c r="Q405" s="166">
        <f>SUM(Q406:Q407)</f>
        <v>0</v>
      </c>
      <c r="R405" s="167"/>
      <c r="S405" s="167"/>
      <c r="T405" s="168"/>
      <c r="U405" s="162"/>
      <c r="V405" s="162">
        <f>SUM(V406:V407)</f>
        <v>0.46</v>
      </c>
      <c r="W405" s="162"/>
      <c r="X405" s="162"/>
      <c r="Y405" s="162"/>
      <c r="AG405" t="s">
        <v>205</v>
      </c>
    </row>
    <row r="406" spans="1:60" outlineLevel="1" x14ac:dyDescent="0.2">
      <c r="A406" s="170">
        <v>107</v>
      </c>
      <c r="B406" s="171" t="s">
        <v>1337</v>
      </c>
      <c r="C406" s="179" t="s">
        <v>1338</v>
      </c>
      <c r="D406" s="172" t="s">
        <v>260</v>
      </c>
      <c r="E406" s="173">
        <v>4</v>
      </c>
      <c r="F406" s="174"/>
      <c r="G406" s="175">
        <f>ROUND(E406*F406,2)</f>
        <v>0</v>
      </c>
      <c r="H406" s="174"/>
      <c r="I406" s="175">
        <f>ROUND(E406*H406,2)</f>
        <v>0</v>
      </c>
      <c r="J406" s="174"/>
      <c r="K406" s="175">
        <f>ROUND(E406*J406,2)</f>
        <v>0</v>
      </c>
      <c r="L406" s="175">
        <v>21</v>
      </c>
      <c r="M406" s="175">
        <f>G406*(1+L406/100)</f>
        <v>0</v>
      </c>
      <c r="N406" s="173">
        <v>1.1299999999999999E-3</v>
      </c>
      <c r="O406" s="173">
        <f>ROUND(E406*N406,2)</f>
        <v>0</v>
      </c>
      <c r="P406" s="173">
        <v>0</v>
      </c>
      <c r="Q406" s="173">
        <f>ROUND(E406*P406,2)</f>
        <v>0</v>
      </c>
      <c r="R406" s="175" t="s">
        <v>239</v>
      </c>
      <c r="S406" s="175" t="s">
        <v>210</v>
      </c>
      <c r="T406" s="176" t="s">
        <v>211</v>
      </c>
      <c r="U406" s="156">
        <v>0.114</v>
      </c>
      <c r="V406" s="156">
        <f>ROUND(E406*U406,2)</f>
        <v>0.46</v>
      </c>
      <c r="W406" s="156"/>
      <c r="X406" s="156" t="s">
        <v>212</v>
      </c>
      <c r="Y406" s="156" t="s">
        <v>213</v>
      </c>
      <c r="Z406" s="146"/>
      <c r="AA406" s="146"/>
      <c r="AB406" s="146"/>
      <c r="AC406" s="146"/>
      <c r="AD406" s="146"/>
      <c r="AE406" s="146"/>
      <c r="AF406" s="146"/>
      <c r="AG406" s="146" t="s">
        <v>214</v>
      </c>
      <c r="AH406" s="146"/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  <c r="BA406" s="146"/>
      <c r="BB406" s="146"/>
      <c r="BC406" s="146"/>
      <c r="BD406" s="146"/>
      <c r="BE406" s="146"/>
      <c r="BF406" s="146"/>
      <c r="BG406" s="146"/>
      <c r="BH406" s="146"/>
    </row>
    <row r="407" spans="1:60" outlineLevel="2" x14ac:dyDescent="0.2">
      <c r="A407" s="153"/>
      <c r="B407" s="154"/>
      <c r="C407" s="180" t="s">
        <v>395</v>
      </c>
      <c r="D407" s="157"/>
      <c r="E407" s="158">
        <v>4</v>
      </c>
      <c r="F407" s="156"/>
      <c r="G407" s="156"/>
      <c r="H407" s="156"/>
      <c r="I407" s="156"/>
      <c r="J407" s="156"/>
      <c r="K407" s="156"/>
      <c r="L407" s="156"/>
      <c r="M407" s="156"/>
      <c r="N407" s="155"/>
      <c r="O407" s="155"/>
      <c r="P407" s="155"/>
      <c r="Q407" s="155"/>
      <c r="R407" s="156"/>
      <c r="S407" s="156"/>
      <c r="T407" s="156"/>
      <c r="U407" s="156"/>
      <c r="V407" s="156"/>
      <c r="W407" s="156"/>
      <c r="X407" s="156"/>
      <c r="Y407" s="156"/>
      <c r="Z407" s="146"/>
      <c r="AA407" s="146"/>
      <c r="AB407" s="146"/>
      <c r="AC407" s="146"/>
      <c r="AD407" s="146"/>
      <c r="AE407" s="146"/>
      <c r="AF407" s="146"/>
      <c r="AG407" s="146" t="s">
        <v>215</v>
      </c>
      <c r="AH407" s="146">
        <v>0</v>
      </c>
      <c r="AI407" s="146"/>
      <c r="AJ407" s="146"/>
      <c r="AK407" s="146"/>
      <c r="AL407" s="146"/>
      <c r="AM407" s="146"/>
      <c r="AN407" s="146"/>
      <c r="AO407" s="146"/>
      <c r="AP407" s="146"/>
      <c r="AQ407" s="146"/>
      <c r="AR407" s="146"/>
      <c r="AS407" s="146"/>
      <c r="AT407" s="146"/>
      <c r="AU407" s="146"/>
      <c r="AV407" s="146"/>
      <c r="AW407" s="146"/>
      <c r="AX407" s="146"/>
      <c r="AY407" s="146"/>
      <c r="AZ407" s="146"/>
      <c r="BA407" s="146"/>
      <c r="BB407" s="146"/>
      <c r="BC407" s="146"/>
      <c r="BD407" s="146"/>
      <c r="BE407" s="146"/>
      <c r="BF407" s="146"/>
      <c r="BG407" s="146"/>
      <c r="BH407" s="146"/>
    </row>
    <row r="408" spans="1:60" x14ac:dyDescent="0.2">
      <c r="A408" s="163" t="s">
        <v>204</v>
      </c>
      <c r="B408" s="164" t="s">
        <v>154</v>
      </c>
      <c r="C408" s="178" t="s">
        <v>155</v>
      </c>
      <c r="D408" s="165"/>
      <c r="E408" s="166"/>
      <c r="F408" s="167"/>
      <c r="G408" s="167">
        <f>SUMIF(AG409:AG414,"&lt;&gt;NOR",G409:G414)</f>
        <v>0</v>
      </c>
      <c r="H408" s="167"/>
      <c r="I408" s="167">
        <f>SUM(I409:I414)</f>
        <v>0</v>
      </c>
      <c r="J408" s="167"/>
      <c r="K408" s="167">
        <f>SUM(K409:K414)</f>
        <v>0</v>
      </c>
      <c r="L408" s="167"/>
      <c r="M408" s="167">
        <f>SUM(M409:M414)</f>
        <v>0</v>
      </c>
      <c r="N408" s="166"/>
      <c r="O408" s="166">
        <f>SUM(O409:O414)</f>
        <v>0</v>
      </c>
      <c r="P408" s="166"/>
      <c r="Q408" s="166">
        <f>SUM(Q409:Q414)</f>
        <v>0</v>
      </c>
      <c r="R408" s="167"/>
      <c r="S408" s="167"/>
      <c r="T408" s="168"/>
      <c r="U408" s="162"/>
      <c r="V408" s="162">
        <f>SUM(V409:V414)</f>
        <v>0</v>
      </c>
      <c r="W408" s="162"/>
      <c r="X408" s="162"/>
      <c r="Y408" s="162"/>
      <c r="AG408" t="s">
        <v>205</v>
      </c>
    </row>
    <row r="409" spans="1:60" outlineLevel="1" x14ac:dyDescent="0.2">
      <c r="A409" s="170">
        <v>108</v>
      </c>
      <c r="B409" s="171" t="s">
        <v>1339</v>
      </c>
      <c r="C409" s="179" t="s">
        <v>1340</v>
      </c>
      <c r="D409" s="172" t="s">
        <v>260</v>
      </c>
      <c r="E409" s="173">
        <v>1</v>
      </c>
      <c r="F409" s="174"/>
      <c r="G409" s="175">
        <f>ROUND(E409*F409,2)</f>
        <v>0</v>
      </c>
      <c r="H409" s="174"/>
      <c r="I409" s="175">
        <f>ROUND(E409*H409,2)</f>
        <v>0</v>
      </c>
      <c r="J409" s="174"/>
      <c r="K409" s="175">
        <f>ROUND(E409*J409,2)</f>
        <v>0</v>
      </c>
      <c r="L409" s="175">
        <v>21</v>
      </c>
      <c r="M409" s="175">
        <f>G409*(1+L409/100)</f>
        <v>0</v>
      </c>
      <c r="N409" s="173">
        <v>0</v>
      </c>
      <c r="O409" s="173">
        <f>ROUND(E409*N409,2)</f>
        <v>0</v>
      </c>
      <c r="P409" s="173">
        <v>0</v>
      </c>
      <c r="Q409" s="173">
        <f>ROUND(E409*P409,2)</f>
        <v>0</v>
      </c>
      <c r="R409" s="175" t="s">
        <v>1341</v>
      </c>
      <c r="S409" s="175" t="s">
        <v>210</v>
      </c>
      <c r="T409" s="176" t="s">
        <v>243</v>
      </c>
      <c r="U409" s="156">
        <v>0</v>
      </c>
      <c r="V409" s="156">
        <f>ROUND(E409*U409,2)</f>
        <v>0</v>
      </c>
      <c r="W409" s="156"/>
      <c r="X409" s="156" t="s">
        <v>1342</v>
      </c>
      <c r="Y409" s="156" t="s">
        <v>213</v>
      </c>
      <c r="Z409" s="146"/>
      <c r="AA409" s="146"/>
      <c r="AB409" s="146"/>
      <c r="AC409" s="146"/>
      <c r="AD409" s="146"/>
      <c r="AE409" s="146"/>
      <c r="AF409" s="146"/>
      <c r="AG409" s="146" t="s">
        <v>1343</v>
      </c>
      <c r="AH409" s="146"/>
      <c r="AI409" s="146"/>
      <c r="AJ409" s="146"/>
      <c r="AK409" s="146"/>
      <c r="AL409" s="146"/>
      <c r="AM409" s="146"/>
      <c r="AN409" s="146"/>
      <c r="AO409" s="146"/>
      <c r="AP409" s="146"/>
      <c r="AQ409" s="146"/>
      <c r="AR409" s="146"/>
      <c r="AS409" s="146"/>
      <c r="AT409" s="146"/>
      <c r="AU409" s="146"/>
      <c r="AV409" s="146"/>
      <c r="AW409" s="146"/>
      <c r="AX409" s="146"/>
      <c r="AY409" s="146"/>
      <c r="AZ409" s="146"/>
      <c r="BA409" s="146"/>
      <c r="BB409" s="146"/>
      <c r="BC409" s="146"/>
      <c r="BD409" s="146"/>
      <c r="BE409" s="146"/>
      <c r="BF409" s="146"/>
      <c r="BG409" s="146"/>
      <c r="BH409" s="146"/>
    </row>
    <row r="410" spans="1:60" outlineLevel="2" x14ac:dyDescent="0.2">
      <c r="A410" s="153"/>
      <c r="B410" s="154"/>
      <c r="C410" s="247" t="s">
        <v>1344</v>
      </c>
      <c r="D410" s="248"/>
      <c r="E410" s="248"/>
      <c r="F410" s="248"/>
      <c r="G410" s="248"/>
      <c r="H410" s="156"/>
      <c r="I410" s="156"/>
      <c r="J410" s="156"/>
      <c r="K410" s="156"/>
      <c r="L410" s="156"/>
      <c r="M410" s="156"/>
      <c r="N410" s="155"/>
      <c r="O410" s="155"/>
      <c r="P410" s="155"/>
      <c r="Q410" s="155"/>
      <c r="R410" s="156"/>
      <c r="S410" s="156"/>
      <c r="T410" s="156"/>
      <c r="U410" s="156"/>
      <c r="V410" s="156"/>
      <c r="W410" s="156"/>
      <c r="X410" s="156"/>
      <c r="Y410" s="156"/>
      <c r="Z410" s="146"/>
      <c r="AA410" s="146"/>
      <c r="AB410" s="146"/>
      <c r="AC410" s="146"/>
      <c r="AD410" s="146"/>
      <c r="AE410" s="146"/>
      <c r="AF410" s="146"/>
      <c r="AG410" s="146" t="s">
        <v>221</v>
      </c>
      <c r="AH410" s="146"/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  <c r="AU410" s="146"/>
      <c r="AV410" s="146"/>
      <c r="AW410" s="146"/>
      <c r="AX410" s="146"/>
      <c r="AY410" s="146"/>
      <c r="AZ410" s="146"/>
      <c r="BA410" s="177" t="str">
        <f>C410</f>
        <v>Dieselagregát do 17,5 kVA. Slouží pro dodávku elektrické energie pro potřeby stavby, převážně nařádí, strojů a zařízení staveniště.</v>
      </c>
      <c r="BB410" s="146"/>
      <c r="BC410" s="146"/>
      <c r="BD410" s="146"/>
      <c r="BE410" s="146"/>
      <c r="BF410" s="146"/>
      <c r="BG410" s="146"/>
      <c r="BH410" s="146"/>
    </row>
    <row r="411" spans="1:60" outlineLevel="2" x14ac:dyDescent="0.2">
      <c r="A411" s="153"/>
      <c r="B411" s="154"/>
      <c r="C411" s="180" t="s">
        <v>84</v>
      </c>
      <c r="D411" s="157"/>
      <c r="E411" s="158">
        <v>1</v>
      </c>
      <c r="F411" s="156"/>
      <c r="G411" s="156"/>
      <c r="H411" s="156"/>
      <c r="I411" s="156"/>
      <c r="J411" s="156"/>
      <c r="K411" s="156"/>
      <c r="L411" s="156"/>
      <c r="M411" s="156"/>
      <c r="N411" s="155"/>
      <c r="O411" s="155"/>
      <c r="P411" s="155"/>
      <c r="Q411" s="155"/>
      <c r="R411" s="156"/>
      <c r="S411" s="156"/>
      <c r="T411" s="156"/>
      <c r="U411" s="156"/>
      <c r="V411" s="156"/>
      <c r="W411" s="156"/>
      <c r="X411" s="156"/>
      <c r="Y411" s="156"/>
      <c r="Z411" s="146"/>
      <c r="AA411" s="146"/>
      <c r="AB411" s="146"/>
      <c r="AC411" s="146"/>
      <c r="AD411" s="146"/>
      <c r="AE411" s="146"/>
      <c r="AF411" s="146"/>
      <c r="AG411" s="146" t="s">
        <v>215</v>
      </c>
      <c r="AH411" s="146">
        <v>0</v>
      </c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6"/>
      <c r="AU411" s="146"/>
      <c r="AV411" s="146"/>
      <c r="AW411" s="146"/>
      <c r="AX411" s="146"/>
      <c r="AY411" s="146"/>
      <c r="AZ411" s="146"/>
      <c r="BA411" s="146"/>
      <c r="BB411" s="146"/>
      <c r="BC411" s="146"/>
      <c r="BD411" s="146"/>
      <c r="BE411" s="146"/>
      <c r="BF411" s="146"/>
      <c r="BG411" s="146"/>
      <c r="BH411" s="146"/>
    </row>
    <row r="412" spans="1:60" outlineLevel="1" x14ac:dyDescent="0.2">
      <c r="A412" s="170">
        <v>109</v>
      </c>
      <c r="B412" s="171" t="s">
        <v>1345</v>
      </c>
      <c r="C412" s="179" t="s">
        <v>1340</v>
      </c>
      <c r="D412" s="172" t="s">
        <v>260</v>
      </c>
      <c r="E412" s="173">
        <v>1</v>
      </c>
      <c r="F412" s="174"/>
      <c r="G412" s="175">
        <f>ROUND(E412*F412,2)</f>
        <v>0</v>
      </c>
      <c r="H412" s="174"/>
      <c r="I412" s="175">
        <f>ROUND(E412*H412,2)</f>
        <v>0</v>
      </c>
      <c r="J412" s="174"/>
      <c r="K412" s="175">
        <f>ROUND(E412*J412,2)</f>
        <v>0</v>
      </c>
      <c r="L412" s="175">
        <v>21</v>
      </c>
      <c r="M412" s="175">
        <f>G412*(1+L412/100)</f>
        <v>0</v>
      </c>
      <c r="N412" s="173">
        <v>0</v>
      </c>
      <c r="O412" s="173">
        <f>ROUND(E412*N412,2)</f>
        <v>0</v>
      </c>
      <c r="P412" s="173">
        <v>0</v>
      </c>
      <c r="Q412" s="173">
        <f>ROUND(E412*P412,2)</f>
        <v>0</v>
      </c>
      <c r="R412" s="175" t="s">
        <v>1341</v>
      </c>
      <c r="S412" s="175" t="s">
        <v>210</v>
      </c>
      <c r="T412" s="176" t="s">
        <v>243</v>
      </c>
      <c r="U412" s="156">
        <v>0</v>
      </c>
      <c r="V412" s="156">
        <f>ROUND(E412*U412,2)</f>
        <v>0</v>
      </c>
      <c r="W412" s="156"/>
      <c r="X412" s="156" t="s">
        <v>1342</v>
      </c>
      <c r="Y412" s="156" t="s">
        <v>213</v>
      </c>
      <c r="Z412" s="146"/>
      <c r="AA412" s="146"/>
      <c r="AB412" s="146"/>
      <c r="AC412" s="146"/>
      <c r="AD412" s="146"/>
      <c r="AE412" s="146"/>
      <c r="AF412" s="146"/>
      <c r="AG412" s="146" t="s">
        <v>1343</v>
      </c>
      <c r="AH412" s="146"/>
      <c r="AI412" s="146"/>
      <c r="AJ412" s="146"/>
      <c r="AK412" s="146"/>
      <c r="AL412" s="146"/>
      <c r="AM412" s="146"/>
      <c r="AN412" s="146"/>
      <c r="AO412" s="146"/>
      <c r="AP412" s="146"/>
      <c r="AQ412" s="146"/>
      <c r="AR412" s="146"/>
      <c r="AS412" s="146"/>
      <c r="AT412" s="146"/>
      <c r="AU412" s="146"/>
      <c r="AV412" s="146"/>
      <c r="AW412" s="146"/>
      <c r="AX412" s="146"/>
      <c r="AY412" s="146"/>
      <c r="AZ412" s="146"/>
      <c r="BA412" s="146"/>
      <c r="BB412" s="146"/>
      <c r="BC412" s="146"/>
      <c r="BD412" s="146"/>
      <c r="BE412" s="146"/>
      <c r="BF412" s="146"/>
      <c r="BG412" s="146"/>
      <c r="BH412" s="146"/>
    </row>
    <row r="413" spans="1:60" outlineLevel="2" x14ac:dyDescent="0.2">
      <c r="A413" s="153"/>
      <c r="B413" s="154"/>
      <c r="C413" s="247" t="s">
        <v>1346</v>
      </c>
      <c r="D413" s="248"/>
      <c r="E413" s="248"/>
      <c r="F413" s="248"/>
      <c r="G413" s="248"/>
      <c r="H413" s="156"/>
      <c r="I413" s="156"/>
      <c r="J413" s="156"/>
      <c r="K413" s="156"/>
      <c r="L413" s="156"/>
      <c r="M413" s="156"/>
      <c r="N413" s="155"/>
      <c r="O413" s="155"/>
      <c r="P413" s="155"/>
      <c r="Q413" s="155"/>
      <c r="R413" s="156"/>
      <c r="S413" s="156"/>
      <c r="T413" s="156"/>
      <c r="U413" s="156"/>
      <c r="V413" s="156"/>
      <c r="W413" s="156"/>
      <c r="X413" s="156"/>
      <c r="Y413" s="156"/>
      <c r="Z413" s="146"/>
      <c r="AA413" s="146"/>
      <c r="AB413" s="146"/>
      <c r="AC413" s="146"/>
      <c r="AD413" s="146"/>
      <c r="AE413" s="146"/>
      <c r="AF413" s="146"/>
      <c r="AG413" s="146" t="s">
        <v>221</v>
      </c>
      <c r="AH413" s="146"/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46"/>
      <c r="AT413" s="146"/>
      <c r="AU413" s="146"/>
      <c r="AV413" s="146"/>
      <c r="AW413" s="146"/>
      <c r="AX413" s="146"/>
      <c r="AY413" s="146"/>
      <c r="AZ413" s="146"/>
      <c r="BA413" s="177" t="str">
        <f>C413</f>
        <v>Elektrocentrála 3,3 kVA. Slouží pro dodávku elektrické energie pro potřeby stavby, převážně nařádí, strojů a zařízení staveniště.</v>
      </c>
      <c r="BB413" s="146"/>
      <c r="BC413" s="146"/>
      <c r="BD413" s="146"/>
      <c r="BE413" s="146"/>
      <c r="BF413" s="146"/>
      <c r="BG413" s="146"/>
      <c r="BH413" s="146"/>
    </row>
    <row r="414" spans="1:60" outlineLevel="2" x14ac:dyDescent="0.2">
      <c r="A414" s="153"/>
      <c r="B414" s="154"/>
      <c r="C414" s="180" t="s">
        <v>84</v>
      </c>
      <c r="D414" s="157"/>
      <c r="E414" s="158">
        <v>1</v>
      </c>
      <c r="F414" s="156"/>
      <c r="G414" s="156"/>
      <c r="H414" s="156"/>
      <c r="I414" s="156"/>
      <c r="J414" s="156"/>
      <c r="K414" s="156"/>
      <c r="L414" s="156"/>
      <c r="M414" s="156"/>
      <c r="N414" s="155"/>
      <c r="O414" s="155"/>
      <c r="P414" s="155"/>
      <c r="Q414" s="155"/>
      <c r="R414" s="156"/>
      <c r="S414" s="156"/>
      <c r="T414" s="156"/>
      <c r="U414" s="156"/>
      <c r="V414" s="156"/>
      <c r="W414" s="156"/>
      <c r="X414" s="156"/>
      <c r="Y414" s="156"/>
      <c r="Z414" s="146"/>
      <c r="AA414" s="146"/>
      <c r="AB414" s="146"/>
      <c r="AC414" s="146"/>
      <c r="AD414" s="146"/>
      <c r="AE414" s="146"/>
      <c r="AF414" s="146"/>
      <c r="AG414" s="146" t="s">
        <v>215</v>
      </c>
      <c r="AH414" s="146">
        <v>0</v>
      </c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46"/>
      <c r="AT414" s="146"/>
      <c r="AU414" s="146"/>
      <c r="AV414" s="146"/>
      <c r="AW414" s="146"/>
      <c r="AX414" s="146"/>
      <c r="AY414" s="146"/>
      <c r="AZ414" s="146"/>
      <c r="BA414" s="146"/>
      <c r="BB414" s="146"/>
      <c r="BC414" s="146"/>
      <c r="BD414" s="146"/>
      <c r="BE414" s="146"/>
      <c r="BF414" s="146"/>
      <c r="BG414" s="146"/>
      <c r="BH414" s="146"/>
    </row>
    <row r="415" spans="1:60" x14ac:dyDescent="0.2">
      <c r="A415" s="163" t="s">
        <v>204</v>
      </c>
      <c r="B415" s="164" t="s">
        <v>157</v>
      </c>
      <c r="C415" s="178" t="s">
        <v>158</v>
      </c>
      <c r="D415" s="165"/>
      <c r="E415" s="166"/>
      <c r="F415" s="167"/>
      <c r="G415" s="167">
        <f>SUMIF(AG416:AG426,"&lt;&gt;NOR",G416:G426)</f>
        <v>0</v>
      </c>
      <c r="H415" s="167"/>
      <c r="I415" s="167">
        <f>SUM(I416:I426)</f>
        <v>0</v>
      </c>
      <c r="J415" s="167"/>
      <c r="K415" s="167">
        <f>SUM(K416:K426)</f>
        <v>0</v>
      </c>
      <c r="L415" s="167"/>
      <c r="M415" s="167">
        <f>SUM(M416:M426)</f>
        <v>0</v>
      </c>
      <c r="N415" s="166"/>
      <c r="O415" s="166">
        <f>SUM(O416:O426)</f>
        <v>0.12</v>
      </c>
      <c r="P415" s="166"/>
      <c r="Q415" s="166">
        <f>SUM(Q416:Q426)</f>
        <v>0</v>
      </c>
      <c r="R415" s="167"/>
      <c r="S415" s="167"/>
      <c r="T415" s="168"/>
      <c r="U415" s="162"/>
      <c r="V415" s="162">
        <f>SUM(V416:V426)</f>
        <v>15.24</v>
      </c>
      <c r="W415" s="162"/>
      <c r="X415" s="162"/>
      <c r="Y415" s="162"/>
      <c r="AG415" t="s">
        <v>205</v>
      </c>
    </row>
    <row r="416" spans="1:60" outlineLevel="1" x14ac:dyDescent="0.2">
      <c r="A416" s="170">
        <v>110</v>
      </c>
      <c r="B416" s="171" t="s">
        <v>1347</v>
      </c>
      <c r="C416" s="179" t="s">
        <v>1348</v>
      </c>
      <c r="D416" s="172" t="s">
        <v>238</v>
      </c>
      <c r="E416" s="173">
        <v>2</v>
      </c>
      <c r="F416" s="174"/>
      <c r="G416" s="175">
        <f>ROUND(E416*F416,2)</f>
        <v>0</v>
      </c>
      <c r="H416" s="174"/>
      <c r="I416" s="175">
        <f>ROUND(E416*H416,2)</f>
        <v>0</v>
      </c>
      <c r="J416" s="174"/>
      <c r="K416" s="175">
        <f>ROUND(E416*J416,2)</f>
        <v>0</v>
      </c>
      <c r="L416" s="175">
        <v>21</v>
      </c>
      <c r="M416" s="175">
        <f>G416*(1+L416/100)</f>
        <v>0</v>
      </c>
      <c r="N416" s="173">
        <v>6.1620000000000001E-2</v>
      </c>
      <c r="O416" s="173">
        <f>ROUND(E416*N416,2)</f>
        <v>0.12</v>
      </c>
      <c r="P416" s="173">
        <v>0</v>
      </c>
      <c r="Q416" s="173">
        <f>ROUND(E416*P416,2)</f>
        <v>0</v>
      </c>
      <c r="R416" s="175"/>
      <c r="S416" s="175" t="s">
        <v>210</v>
      </c>
      <c r="T416" s="176" t="s">
        <v>211</v>
      </c>
      <c r="U416" s="156">
        <v>4.0309999999999997</v>
      </c>
      <c r="V416" s="156">
        <f>ROUND(E416*U416,2)</f>
        <v>8.06</v>
      </c>
      <c r="W416" s="156"/>
      <c r="X416" s="156" t="s">
        <v>212</v>
      </c>
      <c r="Y416" s="156" t="s">
        <v>213</v>
      </c>
      <c r="Z416" s="146"/>
      <c r="AA416" s="146"/>
      <c r="AB416" s="146"/>
      <c r="AC416" s="146"/>
      <c r="AD416" s="146"/>
      <c r="AE416" s="146"/>
      <c r="AF416" s="146"/>
      <c r="AG416" s="146" t="s">
        <v>214</v>
      </c>
      <c r="AH416" s="146"/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46"/>
      <c r="AT416" s="146"/>
      <c r="AU416" s="146"/>
      <c r="AV416" s="146"/>
      <c r="AW416" s="146"/>
      <c r="AX416" s="146"/>
      <c r="AY416" s="146"/>
      <c r="AZ416" s="146"/>
      <c r="BA416" s="146"/>
      <c r="BB416" s="146"/>
      <c r="BC416" s="146"/>
      <c r="BD416" s="146"/>
      <c r="BE416" s="146"/>
      <c r="BF416" s="146"/>
      <c r="BG416" s="146"/>
      <c r="BH416" s="146"/>
    </row>
    <row r="417" spans="1:60" outlineLevel="2" x14ac:dyDescent="0.2">
      <c r="A417" s="153"/>
      <c r="B417" s="154"/>
      <c r="C417" s="247" t="s">
        <v>1349</v>
      </c>
      <c r="D417" s="248"/>
      <c r="E417" s="248"/>
      <c r="F417" s="248"/>
      <c r="G417" s="248"/>
      <c r="H417" s="156"/>
      <c r="I417" s="156"/>
      <c r="J417" s="156"/>
      <c r="K417" s="156"/>
      <c r="L417" s="156"/>
      <c r="M417" s="156"/>
      <c r="N417" s="155"/>
      <c r="O417" s="155"/>
      <c r="P417" s="155"/>
      <c r="Q417" s="155"/>
      <c r="R417" s="156"/>
      <c r="S417" s="156"/>
      <c r="T417" s="156"/>
      <c r="U417" s="156"/>
      <c r="V417" s="156"/>
      <c r="W417" s="156"/>
      <c r="X417" s="156"/>
      <c r="Y417" s="156"/>
      <c r="Z417" s="146"/>
      <c r="AA417" s="146"/>
      <c r="AB417" s="146"/>
      <c r="AC417" s="146"/>
      <c r="AD417" s="146"/>
      <c r="AE417" s="146"/>
      <c r="AF417" s="146"/>
      <c r="AG417" s="146" t="s">
        <v>221</v>
      </c>
      <c r="AH417" s="146"/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46"/>
      <c r="AT417" s="146"/>
      <c r="AU417" s="146"/>
      <c r="AV417" s="146"/>
      <c r="AW417" s="146"/>
      <c r="AX417" s="146"/>
      <c r="AY417" s="146"/>
      <c r="AZ417" s="146"/>
      <c r="BA417" s="146"/>
      <c r="BB417" s="146"/>
      <c r="BC417" s="146"/>
      <c r="BD417" s="146"/>
      <c r="BE417" s="146"/>
      <c r="BF417" s="146"/>
      <c r="BG417" s="146"/>
      <c r="BH417" s="146"/>
    </row>
    <row r="418" spans="1:60" outlineLevel="3" x14ac:dyDescent="0.2">
      <c r="A418" s="153"/>
      <c r="B418" s="154"/>
      <c r="C418" s="251" t="s">
        <v>1051</v>
      </c>
      <c r="D418" s="252"/>
      <c r="E418" s="252"/>
      <c r="F418" s="252"/>
      <c r="G418" s="252"/>
      <c r="H418" s="156"/>
      <c r="I418" s="156"/>
      <c r="J418" s="156"/>
      <c r="K418" s="156"/>
      <c r="L418" s="156"/>
      <c r="M418" s="156"/>
      <c r="N418" s="155"/>
      <c r="O418" s="155"/>
      <c r="P418" s="155"/>
      <c r="Q418" s="155"/>
      <c r="R418" s="156"/>
      <c r="S418" s="156"/>
      <c r="T418" s="156"/>
      <c r="U418" s="156"/>
      <c r="V418" s="156"/>
      <c r="W418" s="156"/>
      <c r="X418" s="156"/>
      <c r="Y418" s="156"/>
      <c r="Z418" s="146"/>
      <c r="AA418" s="146"/>
      <c r="AB418" s="146"/>
      <c r="AC418" s="146"/>
      <c r="AD418" s="146"/>
      <c r="AE418" s="146"/>
      <c r="AF418" s="146"/>
      <c r="AG418" s="146" t="s">
        <v>221</v>
      </c>
      <c r="AH418" s="146"/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46"/>
      <c r="AT418" s="146"/>
      <c r="AU418" s="146"/>
      <c r="AV418" s="146"/>
      <c r="AW418" s="146"/>
      <c r="AX418" s="146"/>
      <c r="AY418" s="146"/>
      <c r="AZ418" s="146"/>
      <c r="BA418" s="146"/>
      <c r="BB418" s="146"/>
      <c r="BC418" s="146"/>
      <c r="BD418" s="146"/>
      <c r="BE418" s="146"/>
      <c r="BF418" s="146"/>
      <c r="BG418" s="146"/>
      <c r="BH418" s="146"/>
    </row>
    <row r="419" spans="1:60" outlineLevel="2" x14ac:dyDescent="0.2">
      <c r="A419" s="153"/>
      <c r="B419" s="154"/>
      <c r="C419" s="180" t="s">
        <v>88</v>
      </c>
      <c r="D419" s="157"/>
      <c r="E419" s="158">
        <v>2</v>
      </c>
      <c r="F419" s="156"/>
      <c r="G419" s="156"/>
      <c r="H419" s="156"/>
      <c r="I419" s="156"/>
      <c r="J419" s="156"/>
      <c r="K419" s="156"/>
      <c r="L419" s="156"/>
      <c r="M419" s="156"/>
      <c r="N419" s="155"/>
      <c r="O419" s="155"/>
      <c r="P419" s="155"/>
      <c r="Q419" s="155"/>
      <c r="R419" s="156"/>
      <c r="S419" s="156"/>
      <c r="T419" s="156"/>
      <c r="U419" s="156"/>
      <c r="V419" s="156"/>
      <c r="W419" s="156"/>
      <c r="X419" s="156"/>
      <c r="Y419" s="156"/>
      <c r="Z419" s="146"/>
      <c r="AA419" s="146"/>
      <c r="AB419" s="146"/>
      <c r="AC419" s="146"/>
      <c r="AD419" s="146"/>
      <c r="AE419" s="146"/>
      <c r="AF419" s="146"/>
      <c r="AG419" s="146" t="s">
        <v>215</v>
      </c>
      <c r="AH419" s="146">
        <v>0</v>
      </c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6"/>
      <c r="AU419" s="146"/>
      <c r="AV419" s="146"/>
      <c r="AW419" s="146"/>
      <c r="AX419" s="146"/>
      <c r="AY419" s="146"/>
      <c r="AZ419" s="146"/>
      <c r="BA419" s="146"/>
      <c r="BB419" s="146"/>
      <c r="BC419" s="146"/>
      <c r="BD419" s="146"/>
      <c r="BE419" s="146"/>
      <c r="BF419" s="146"/>
      <c r="BG419" s="146"/>
      <c r="BH419" s="146"/>
    </row>
    <row r="420" spans="1:60" outlineLevel="1" x14ac:dyDescent="0.2">
      <c r="A420" s="170">
        <v>111</v>
      </c>
      <c r="B420" s="171" t="s">
        <v>1350</v>
      </c>
      <c r="C420" s="179" t="s">
        <v>1351</v>
      </c>
      <c r="D420" s="172" t="s">
        <v>238</v>
      </c>
      <c r="E420" s="173">
        <v>2</v>
      </c>
      <c r="F420" s="174"/>
      <c r="G420" s="175">
        <f>ROUND(E420*F420,2)</f>
        <v>0</v>
      </c>
      <c r="H420" s="174"/>
      <c r="I420" s="175">
        <f>ROUND(E420*H420,2)</f>
        <v>0</v>
      </c>
      <c r="J420" s="174"/>
      <c r="K420" s="175">
        <f>ROUND(E420*J420,2)</f>
        <v>0</v>
      </c>
      <c r="L420" s="175">
        <v>21</v>
      </c>
      <c r="M420" s="175">
        <f>G420*(1+L420/100)</f>
        <v>0</v>
      </c>
      <c r="N420" s="173">
        <v>0</v>
      </c>
      <c r="O420" s="173">
        <f>ROUND(E420*N420,2)</f>
        <v>0</v>
      </c>
      <c r="P420" s="173">
        <v>0</v>
      </c>
      <c r="Q420" s="173">
        <f>ROUND(E420*P420,2)</f>
        <v>0</v>
      </c>
      <c r="R420" s="175"/>
      <c r="S420" s="175" t="s">
        <v>210</v>
      </c>
      <c r="T420" s="176" t="s">
        <v>211</v>
      </c>
      <c r="U420" s="156">
        <v>2.66</v>
      </c>
      <c r="V420" s="156">
        <f>ROUND(E420*U420,2)</f>
        <v>5.32</v>
      </c>
      <c r="W420" s="156"/>
      <c r="X420" s="156" t="s">
        <v>212</v>
      </c>
      <c r="Y420" s="156" t="s">
        <v>213</v>
      </c>
      <c r="Z420" s="146"/>
      <c r="AA420" s="146"/>
      <c r="AB420" s="146"/>
      <c r="AC420" s="146"/>
      <c r="AD420" s="146"/>
      <c r="AE420" s="146"/>
      <c r="AF420" s="146"/>
      <c r="AG420" s="146" t="s">
        <v>214</v>
      </c>
      <c r="AH420" s="146"/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  <c r="BA420" s="146"/>
      <c r="BB420" s="146"/>
      <c r="BC420" s="146"/>
      <c r="BD420" s="146"/>
      <c r="BE420" s="146"/>
      <c r="BF420" s="146"/>
      <c r="BG420" s="146"/>
      <c r="BH420" s="146"/>
    </row>
    <row r="421" spans="1:60" outlineLevel="2" x14ac:dyDescent="0.2">
      <c r="A421" s="153"/>
      <c r="B421" s="154"/>
      <c r="C421" s="247" t="s">
        <v>1349</v>
      </c>
      <c r="D421" s="248"/>
      <c r="E421" s="248"/>
      <c r="F421" s="248"/>
      <c r="G421" s="248"/>
      <c r="H421" s="156"/>
      <c r="I421" s="156"/>
      <c r="J421" s="156"/>
      <c r="K421" s="156"/>
      <c r="L421" s="156"/>
      <c r="M421" s="156"/>
      <c r="N421" s="155"/>
      <c r="O421" s="155"/>
      <c r="P421" s="155"/>
      <c r="Q421" s="155"/>
      <c r="R421" s="156"/>
      <c r="S421" s="156"/>
      <c r="T421" s="156"/>
      <c r="U421" s="156"/>
      <c r="V421" s="156"/>
      <c r="W421" s="156"/>
      <c r="X421" s="156"/>
      <c r="Y421" s="156"/>
      <c r="Z421" s="146"/>
      <c r="AA421" s="146"/>
      <c r="AB421" s="146"/>
      <c r="AC421" s="146"/>
      <c r="AD421" s="146"/>
      <c r="AE421" s="146"/>
      <c r="AF421" s="146"/>
      <c r="AG421" s="146" t="s">
        <v>221</v>
      </c>
      <c r="AH421" s="146"/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  <c r="BA421" s="146"/>
      <c r="BB421" s="146"/>
      <c r="BC421" s="146"/>
      <c r="BD421" s="146"/>
      <c r="BE421" s="146"/>
      <c r="BF421" s="146"/>
      <c r="BG421" s="146"/>
      <c r="BH421" s="146"/>
    </row>
    <row r="422" spans="1:60" outlineLevel="3" x14ac:dyDescent="0.2">
      <c r="A422" s="153"/>
      <c r="B422" s="154"/>
      <c r="C422" s="251" t="s">
        <v>1051</v>
      </c>
      <c r="D422" s="252"/>
      <c r="E422" s="252"/>
      <c r="F422" s="252"/>
      <c r="G422" s="252"/>
      <c r="H422" s="156"/>
      <c r="I422" s="156"/>
      <c r="J422" s="156"/>
      <c r="K422" s="156"/>
      <c r="L422" s="156"/>
      <c r="M422" s="156"/>
      <c r="N422" s="155"/>
      <c r="O422" s="155"/>
      <c r="P422" s="155"/>
      <c r="Q422" s="155"/>
      <c r="R422" s="156"/>
      <c r="S422" s="156"/>
      <c r="T422" s="156"/>
      <c r="U422" s="156"/>
      <c r="V422" s="156"/>
      <c r="W422" s="156"/>
      <c r="X422" s="156"/>
      <c r="Y422" s="156"/>
      <c r="Z422" s="146"/>
      <c r="AA422" s="146"/>
      <c r="AB422" s="146"/>
      <c r="AC422" s="146"/>
      <c r="AD422" s="146"/>
      <c r="AE422" s="146"/>
      <c r="AF422" s="146"/>
      <c r="AG422" s="146" t="s">
        <v>221</v>
      </c>
      <c r="AH422" s="146"/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  <c r="BA422" s="146"/>
      <c r="BB422" s="146"/>
      <c r="BC422" s="146"/>
      <c r="BD422" s="146"/>
      <c r="BE422" s="146"/>
      <c r="BF422" s="146"/>
      <c r="BG422" s="146"/>
      <c r="BH422" s="146"/>
    </row>
    <row r="423" spans="1:60" outlineLevel="2" x14ac:dyDescent="0.2">
      <c r="A423" s="153"/>
      <c r="B423" s="154"/>
      <c r="C423" s="180" t="s">
        <v>1352</v>
      </c>
      <c r="D423" s="157"/>
      <c r="E423" s="158">
        <v>2</v>
      </c>
      <c r="F423" s="156"/>
      <c r="G423" s="156"/>
      <c r="H423" s="156"/>
      <c r="I423" s="156"/>
      <c r="J423" s="156"/>
      <c r="K423" s="156"/>
      <c r="L423" s="156"/>
      <c r="M423" s="156"/>
      <c r="N423" s="155"/>
      <c r="O423" s="155"/>
      <c r="P423" s="155"/>
      <c r="Q423" s="155"/>
      <c r="R423" s="156"/>
      <c r="S423" s="156"/>
      <c r="T423" s="156"/>
      <c r="U423" s="156"/>
      <c r="V423" s="156"/>
      <c r="W423" s="156"/>
      <c r="X423" s="156"/>
      <c r="Y423" s="156"/>
      <c r="Z423" s="146"/>
      <c r="AA423" s="146"/>
      <c r="AB423" s="146"/>
      <c r="AC423" s="146"/>
      <c r="AD423" s="146"/>
      <c r="AE423" s="146"/>
      <c r="AF423" s="146"/>
      <c r="AG423" s="146" t="s">
        <v>215</v>
      </c>
      <c r="AH423" s="146">
        <v>5</v>
      </c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  <c r="BA423" s="146"/>
      <c r="BB423" s="146"/>
      <c r="BC423" s="146"/>
      <c r="BD423" s="146"/>
      <c r="BE423" s="146"/>
      <c r="BF423" s="146"/>
      <c r="BG423" s="146"/>
      <c r="BH423" s="146"/>
    </row>
    <row r="424" spans="1:60" outlineLevel="1" x14ac:dyDescent="0.2">
      <c r="A424" s="170">
        <v>112</v>
      </c>
      <c r="B424" s="171" t="s">
        <v>1353</v>
      </c>
      <c r="C424" s="179" t="s">
        <v>1354</v>
      </c>
      <c r="D424" s="172" t="s">
        <v>238</v>
      </c>
      <c r="E424" s="173">
        <v>1</v>
      </c>
      <c r="F424" s="174"/>
      <c r="G424" s="175">
        <f>ROUND(E424*F424,2)</f>
        <v>0</v>
      </c>
      <c r="H424" s="174"/>
      <c r="I424" s="175">
        <f>ROUND(E424*H424,2)</f>
        <v>0</v>
      </c>
      <c r="J424" s="174"/>
      <c r="K424" s="175">
        <f>ROUND(E424*J424,2)</f>
        <v>0</v>
      </c>
      <c r="L424" s="175">
        <v>21</v>
      </c>
      <c r="M424" s="175">
        <f>G424*(1+L424/100)</f>
        <v>0</v>
      </c>
      <c r="N424" s="173">
        <v>0</v>
      </c>
      <c r="O424" s="173">
        <f>ROUND(E424*N424,2)</f>
        <v>0</v>
      </c>
      <c r="P424" s="173">
        <v>0</v>
      </c>
      <c r="Q424" s="173">
        <f>ROUND(E424*P424,2)</f>
        <v>0</v>
      </c>
      <c r="R424" s="175"/>
      <c r="S424" s="175" t="s">
        <v>242</v>
      </c>
      <c r="T424" s="176" t="s">
        <v>243</v>
      </c>
      <c r="U424" s="156">
        <v>1.86</v>
      </c>
      <c r="V424" s="156">
        <f>ROUND(E424*U424,2)</f>
        <v>1.86</v>
      </c>
      <c r="W424" s="156"/>
      <c r="X424" s="156" t="s">
        <v>212</v>
      </c>
      <c r="Y424" s="156" t="s">
        <v>213</v>
      </c>
      <c r="Z424" s="146"/>
      <c r="AA424" s="146"/>
      <c r="AB424" s="146"/>
      <c r="AC424" s="146"/>
      <c r="AD424" s="146"/>
      <c r="AE424" s="146"/>
      <c r="AF424" s="146"/>
      <c r="AG424" s="146" t="s">
        <v>214</v>
      </c>
      <c r="AH424" s="146"/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  <c r="AU424" s="146"/>
      <c r="AV424" s="146"/>
      <c r="AW424" s="146"/>
      <c r="AX424" s="146"/>
      <c r="AY424" s="146"/>
      <c r="AZ424" s="146"/>
      <c r="BA424" s="146"/>
      <c r="BB424" s="146"/>
      <c r="BC424" s="146"/>
      <c r="BD424" s="146"/>
      <c r="BE424" s="146"/>
      <c r="BF424" s="146"/>
      <c r="BG424" s="146"/>
      <c r="BH424" s="146"/>
    </row>
    <row r="425" spans="1:60" outlineLevel="2" x14ac:dyDescent="0.2">
      <c r="A425" s="153"/>
      <c r="B425" s="154"/>
      <c r="C425" s="247" t="s">
        <v>1355</v>
      </c>
      <c r="D425" s="248"/>
      <c r="E425" s="248"/>
      <c r="F425" s="248"/>
      <c r="G425" s="248"/>
      <c r="H425" s="156"/>
      <c r="I425" s="156"/>
      <c r="J425" s="156"/>
      <c r="K425" s="156"/>
      <c r="L425" s="156"/>
      <c r="M425" s="156"/>
      <c r="N425" s="155"/>
      <c r="O425" s="155"/>
      <c r="P425" s="155"/>
      <c r="Q425" s="155"/>
      <c r="R425" s="156"/>
      <c r="S425" s="156"/>
      <c r="T425" s="156"/>
      <c r="U425" s="156"/>
      <c r="V425" s="156"/>
      <c r="W425" s="156"/>
      <c r="X425" s="156"/>
      <c r="Y425" s="156"/>
      <c r="Z425" s="146"/>
      <c r="AA425" s="146"/>
      <c r="AB425" s="146"/>
      <c r="AC425" s="146"/>
      <c r="AD425" s="146"/>
      <c r="AE425" s="146"/>
      <c r="AF425" s="146"/>
      <c r="AG425" s="146" t="s">
        <v>221</v>
      </c>
      <c r="AH425" s="146"/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  <c r="BA425" s="146"/>
      <c r="BB425" s="146"/>
      <c r="BC425" s="146"/>
      <c r="BD425" s="146"/>
      <c r="BE425" s="146"/>
      <c r="BF425" s="146"/>
      <c r="BG425" s="146"/>
      <c r="BH425" s="146"/>
    </row>
    <row r="426" spans="1:60" outlineLevel="2" x14ac:dyDescent="0.2">
      <c r="A426" s="153"/>
      <c r="B426" s="154"/>
      <c r="C426" s="180" t="s">
        <v>84</v>
      </c>
      <c r="D426" s="157"/>
      <c r="E426" s="158">
        <v>1</v>
      </c>
      <c r="F426" s="156"/>
      <c r="G426" s="156"/>
      <c r="H426" s="156"/>
      <c r="I426" s="156"/>
      <c r="J426" s="156"/>
      <c r="K426" s="156"/>
      <c r="L426" s="156"/>
      <c r="M426" s="156"/>
      <c r="N426" s="155"/>
      <c r="O426" s="155"/>
      <c r="P426" s="155"/>
      <c r="Q426" s="155"/>
      <c r="R426" s="156"/>
      <c r="S426" s="156"/>
      <c r="T426" s="156"/>
      <c r="U426" s="156"/>
      <c r="V426" s="156"/>
      <c r="W426" s="156"/>
      <c r="X426" s="156"/>
      <c r="Y426" s="156"/>
      <c r="Z426" s="146"/>
      <c r="AA426" s="146"/>
      <c r="AB426" s="146"/>
      <c r="AC426" s="146"/>
      <c r="AD426" s="146"/>
      <c r="AE426" s="146"/>
      <c r="AF426" s="146"/>
      <c r="AG426" s="146" t="s">
        <v>215</v>
      </c>
      <c r="AH426" s="146">
        <v>0</v>
      </c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  <c r="BA426" s="146"/>
      <c r="BB426" s="146"/>
      <c r="BC426" s="146"/>
      <c r="BD426" s="146"/>
      <c r="BE426" s="146"/>
      <c r="BF426" s="146"/>
      <c r="BG426" s="146"/>
      <c r="BH426" s="146"/>
    </row>
    <row r="427" spans="1:60" x14ac:dyDescent="0.2">
      <c r="A427" s="163" t="s">
        <v>204</v>
      </c>
      <c r="B427" s="164" t="s">
        <v>173</v>
      </c>
      <c r="C427" s="178" t="s">
        <v>115</v>
      </c>
      <c r="D427" s="165"/>
      <c r="E427" s="166"/>
      <c r="F427" s="167"/>
      <c r="G427" s="167">
        <f>SUMIF(AG428:AG464,"&lt;&gt;NOR",G428:G464)</f>
        <v>0</v>
      </c>
      <c r="H427" s="167"/>
      <c r="I427" s="167">
        <f>SUM(I428:I464)</f>
        <v>0</v>
      </c>
      <c r="J427" s="167"/>
      <c r="K427" s="167">
        <f>SUM(K428:K464)</f>
        <v>0</v>
      </c>
      <c r="L427" s="167"/>
      <c r="M427" s="167">
        <f>SUM(M428:M464)</f>
        <v>0</v>
      </c>
      <c r="N427" s="166"/>
      <c r="O427" s="166">
        <f>SUM(O428:O464)</f>
        <v>0</v>
      </c>
      <c r="P427" s="166"/>
      <c r="Q427" s="166">
        <f>SUM(Q428:Q464)</f>
        <v>0</v>
      </c>
      <c r="R427" s="167"/>
      <c r="S427" s="167"/>
      <c r="T427" s="168"/>
      <c r="U427" s="162"/>
      <c r="V427" s="162">
        <f>SUM(V428:V464)</f>
        <v>291.83</v>
      </c>
      <c r="W427" s="162"/>
      <c r="X427" s="162"/>
      <c r="Y427" s="162"/>
      <c r="AG427" t="s">
        <v>205</v>
      </c>
    </row>
    <row r="428" spans="1:60" outlineLevel="1" x14ac:dyDescent="0.2">
      <c r="A428" s="170">
        <v>113</v>
      </c>
      <c r="B428" s="171" t="s">
        <v>1356</v>
      </c>
      <c r="C428" s="179" t="s">
        <v>1357</v>
      </c>
      <c r="D428" s="172" t="s">
        <v>218</v>
      </c>
      <c r="E428" s="173">
        <v>269.46030000000002</v>
      </c>
      <c r="F428" s="174"/>
      <c r="G428" s="175">
        <f>ROUND(E428*F428,2)</f>
        <v>0</v>
      </c>
      <c r="H428" s="174"/>
      <c r="I428" s="175">
        <f>ROUND(E428*H428,2)</f>
        <v>0</v>
      </c>
      <c r="J428" s="174"/>
      <c r="K428" s="175">
        <f>ROUND(E428*J428,2)</f>
        <v>0</v>
      </c>
      <c r="L428" s="175">
        <v>21</v>
      </c>
      <c r="M428" s="175">
        <f>G428*(1+L428/100)</f>
        <v>0</v>
      </c>
      <c r="N428" s="173">
        <v>0</v>
      </c>
      <c r="O428" s="173">
        <f>ROUND(E428*N428,2)</f>
        <v>0</v>
      </c>
      <c r="P428" s="173">
        <v>0</v>
      </c>
      <c r="Q428" s="173">
        <f>ROUND(E428*P428,2)</f>
        <v>0</v>
      </c>
      <c r="R428" s="175" t="s">
        <v>979</v>
      </c>
      <c r="S428" s="175" t="s">
        <v>210</v>
      </c>
      <c r="T428" s="176" t="s">
        <v>211</v>
      </c>
      <c r="U428" s="156">
        <v>9.9000000000000005E-2</v>
      </c>
      <c r="V428" s="156">
        <f>ROUND(E428*U428,2)</f>
        <v>26.68</v>
      </c>
      <c r="W428" s="156"/>
      <c r="X428" s="156" t="s">
        <v>212</v>
      </c>
      <c r="Y428" s="156" t="s">
        <v>213</v>
      </c>
      <c r="Z428" s="146"/>
      <c r="AA428" s="146"/>
      <c r="AB428" s="146"/>
      <c r="AC428" s="146"/>
      <c r="AD428" s="146"/>
      <c r="AE428" s="146"/>
      <c r="AF428" s="146"/>
      <c r="AG428" s="146" t="s">
        <v>214</v>
      </c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  <c r="BA428" s="146"/>
      <c r="BB428" s="146"/>
      <c r="BC428" s="146"/>
      <c r="BD428" s="146"/>
      <c r="BE428" s="146"/>
      <c r="BF428" s="146"/>
      <c r="BG428" s="146"/>
      <c r="BH428" s="146"/>
    </row>
    <row r="429" spans="1:60" outlineLevel="2" x14ac:dyDescent="0.2">
      <c r="A429" s="153"/>
      <c r="B429" s="154"/>
      <c r="C429" s="249" t="s">
        <v>1358</v>
      </c>
      <c r="D429" s="250"/>
      <c r="E429" s="250"/>
      <c r="F429" s="250"/>
      <c r="G429" s="250"/>
      <c r="H429" s="156"/>
      <c r="I429" s="156"/>
      <c r="J429" s="156"/>
      <c r="K429" s="156"/>
      <c r="L429" s="156"/>
      <c r="M429" s="156"/>
      <c r="N429" s="155"/>
      <c r="O429" s="155"/>
      <c r="P429" s="155"/>
      <c r="Q429" s="155"/>
      <c r="R429" s="156"/>
      <c r="S429" s="156"/>
      <c r="T429" s="156"/>
      <c r="U429" s="156"/>
      <c r="V429" s="156"/>
      <c r="W429" s="156"/>
      <c r="X429" s="156"/>
      <c r="Y429" s="156"/>
      <c r="Z429" s="146"/>
      <c r="AA429" s="146"/>
      <c r="AB429" s="146"/>
      <c r="AC429" s="146"/>
      <c r="AD429" s="146"/>
      <c r="AE429" s="146"/>
      <c r="AF429" s="146"/>
      <c r="AG429" s="146" t="s">
        <v>278</v>
      </c>
      <c r="AH429" s="146"/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  <c r="BA429" s="146"/>
      <c r="BB429" s="146"/>
      <c r="BC429" s="146"/>
      <c r="BD429" s="146"/>
      <c r="BE429" s="146"/>
      <c r="BF429" s="146"/>
      <c r="BG429" s="146"/>
      <c r="BH429" s="146"/>
    </row>
    <row r="430" spans="1:60" outlineLevel="2" x14ac:dyDescent="0.2">
      <c r="A430" s="153"/>
      <c r="B430" s="154"/>
      <c r="C430" s="180" t="s">
        <v>1359</v>
      </c>
      <c r="D430" s="157"/>
      <c r="E430" s="158">
        <v>94.7</v>
      </c>
      <c r="F430" s="156"/>
      <c r="G430" s="156"/>
      <c r="H430" s="156"/>
      <c r="I430" s="156"/>
      <c r="J430" s="156"/>
      <c r="K430" s="156"/>
      <c r="L430" s="156"/>
      <c r="M430" s="156"/>
      <c r="N430" s="155"/>
      <c r="O430" s="155"/>
      <c r="P430" s="155"/>
      <c r="Q430" s="155"/>
      <c r="R430" s="156"/>
      <c r="S430" s="156"/>
      <c r="T430" s="156"/>
      <c r="U430" s="156"/>
      <c r="V430" s="156"/>
      <c r="W430" s="156"/>
      <c r="X430" s="156"/>
      <c r="Y430" s="156"/>
      <c r="Z430" s="146"/>
      <c r="AA430" s="146"/>
      <c r="AB430" s="146"/>
      <c r="AC430" s="146"/>
      <c r="AD430" s="146"/>
      <c r="AE430" s="146"/>
      <c r="AF430" s="146"/>
      <c r="AG430" s="146" t="s">
        <v>215</v>
      </c>
      <c r="AH430" s="146">
        <v>5</v>
      </c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  <c r="BA430" s="146"/>
      <c r="BB430" s="146"/>
      <c r="BC430" s="146"/>
      <c r="BD430" s="146"/>
      <c r="BE430" s="146"/>
      <c r="BF430" s="146"/>
      <c r="BG430" s="146"/>
      <c r="BH430" s="146"/>
    </row>
    <row r="431" spans="1:60" outlineLevel="3" x14ac:dyDescent="0.2">
      <c r="A431" s="153"/>
      <c r="B431" s="154"/>
      <c r="C431" s="180" t="s">
        <v>1360</v>
      </c>
      <c r="D431" s="157"/>
      <c r="E431" s="158">
        <v>141.3896</v>
      </c>
      <c r="F431" s="156"/>
      <c r="G431" s="156"/>
      <c r="H431" s="156"/>
      <c r="I431" s="156"/>
      <c r="J431" s="156"/>
      <c r="K431" s="156"/>
      <c r="L431" s="156"/>
      <c r="M431" s="156"/>
      <c r="N431" s="155"/>
      <c r="O431" s="155"/>
      <c r="P431" s="155"/>
      <c r="Q431" s="155"/>
      <c r="R431" s="156"/>
      <c r="S431" s="156"/>
      <c r="T431" s="156"/>
      <c r="U431" s="156"/>
      <c r="V431" s="156"/>
      <c r="W431" s="156"/>
      <c r="X431" s="156"/>
      <c r="Y431" s="156"/>
      <c r="Z431" s="146"/>
      <c r="AA431" s="146"/>
      <c r="AB431" s="146"/>
      <c r="AC431" s="146"/>
      <c r="AD431" s="146"/>
      <c r="AE431" s="146"/>
      <c r="AF431" s="146"/>
      <c r="AG431" s="146" t="s">
        <v>215</v>
      </c>
      <c r="AH431" s="146">
        <v>5</v>
      </c>
      <c r="AI431" s="146"/>
      <c r="AJ431" s="146"/>
      <c r="AK431" s="146"/>
      <c r="AL431" s="146"/>
      <c r="AM431" s="146"/>
      <c r="AN431" s="146"/>
      <c r="AO431" s="146"/>
      <c r="AP431" s="146"/>
      <c r="AQ431" s="146"/>
      <c r="AR431" s="146"/>
      <c r="AS431" s="146"/>
      <c r="AT431" s="146"/>
      <c r="AU431" s="146"/>
      <c r="AV431" s="146"/>
      <c r="AW431" s="146"/>
      <c r="AX431" s="146"/>
      <c r="AY431" s="146"/>
      <c r="AZ431" s="146"/>
      <c r="BA431" s="146"/>
      <c r="BB431" s="146"/>
      <c r="BC431" s="146"/>
      <c r="BD431" s="146"/>
      <c r="BE431" s="146"/>
      <c r="BF431" s="146"/>
      <c r="BG431" s="146"/>
      <c r="BH431" s="146"/>
    </row>
    <row r="432" spans="1:60" outlineLevel="3" x14ac:dyDescent="0.2">
      <c r="A432" s="153"/>
      <c r="B432" s="154"/>
      <c r="C432" s="180" t="s">
        <v>1361</v>
      </c>
      <c r="D432" s="157"/>
      <c r="E432" s="158">
        <v>17.998660000000001</v>
      </c>
      <c r="F432" s="156"/>
      <c r="G432" s="156"/>
      <c r="H432" s="156"/>
      <c r="I432" s="156"/>
      <c r="J432" s="156"/>
      <c r="K432" s="156"/>
      <c r="L432" s="156"/>
      <c r="M432" s="156"/>
      <c r="N432" s="155"/>
      <c r="O432" s="155"/>
      <c r="P432" s="155"/>
      <c r="Q432" s="155"/>
      <c r="R432" s="156"/>
      <c r="S432" s="156"/>
      <c r="T432" s="156"/>
      <c r="U432" s="156"/>
      <c r="V432" s="156"/>
      <c r="W432" s="156"/>
      <c r="X432" s="156"/>
      <c r="Y432" s="156"/>
      <c r="Z432" s="146"/>
      <c r="AA432" s="146"/>
      <c r="AB432" s="146"/>
      <c r="AC432" s="146"/>
      <c r="AD432" s="146"/>
      <c r="AE432" s="146"/>
      <c r="AF432" s="146"/>
      <c r="AG432" s="146" t="s">
        <v>215</v>
      </c>
      <c r="AH432" s="146">
        <v>5</v>
      </c>
      <c r="AI432" s="146"/>
      <c r="AJ432" s="146"/>
      <c r="AK432" s="146"/>
      <c r="AL432" s="146"/>
      <c r="AM432" s="146"/>
      <c r="AN432" s="146"/>
      <c r="AO432" s="146"/>
      <c r="AP432" s="146"/>
      <c r="AQ432" s="146"/>
      <c r="AR432" s="146"/>
      <c r="AS432" s="146"/>
      <c r="AT432" s="146"/>
      <c r="AU432" s="146"/>
      <c r="AV432" s="146"/>
      <c r="AW432" s="146"/>
      <c r="AX432" s="146"/>
      <c r="AY432" s="146"/>
      <c r="AZ432" s="146"/>
      <c r="BA432" s="146"/>
      <c r="BB432" s="146"/>
      <c r="BC432" s="146"/>
      <c r="BD432" s="146"/>
      <c r="BE432" s="146"/>
      <c r="BF432" s="146"/>
      <c r="BG432" s="146"/>
      <c r="BH432" s="146"/>
    </row>
    <row r="433" spans="1:60" outlineLevel="3" x14ac:dyDescent="0.2">
      <c r="A433" s="153"/>
      <c r="B433" s="154"/>
      <c r="C433" s="180" t="s">
        <v>1362</v>
      </c>
      <c r="D433" s="157"/>
      <c r="E433" s="158">
        <v>1.7741400000000001</v>
      </c>
      <c r="F433" s="156"/>
      <c r="G433" s="156"/>
      <c r="H433" s="156"/>
      <c r="I433" s="156"/>
      <c r="J433" s="156"/>
      <c r="K433" s="156"/>
      <c r="L433" s="156"/>
      <c r="M433" s="156"/>
      <c r="N433" s="155"/>
      <c r="O433" s="155"/>
      <c r="P433" s="155"/>
      <c r="Q433" s="155"/>
      <c r="R433" s="156"/>
      <c r="S433" s="156"/>
      <c r="T433" s="156"/>
      <c r="U433" s="156"/>
      <c r="V433" s="156"/>
      <c r="W433" s="156"/>
      <c r="X433" s="156"/>
      <c r="Y433" s="156"/>
      <c r="Z433" s="146"/>
      <c r="AA433" s="146"/>
      <c r="AB433" s="146"/>
      <c r="AC433" s="146"/>
      <c r="AD433" s="146"/>
      <c r="AE433" s="146"/>
      <c r="AF433" s="146"/>
      <c r="AG433" s="146" t="s">
        <v>215</v>
      </c>
      <c r="AH433" s="146">
        <v>5</v>
      </c>
      <c r="AI433" s="146"/>
      <c r="AJ433" s="146"/>
      <c r="AK433" s="146"/>
      <c r="AL433" s="146"/>
      <c r="AM433" s="146"/>
      <c r="AN433" s="146"/>
      <c r="AO433" s="146"/>
      <c r="AP433" s="146"/>
      <c r="AQ433" s="146"/>
      <c r="AR433" s="146"/>
      <c r="AS433" s="146"/>
      <c r="AT433" s="146"/>
      <c r="AU433" s="146"/>
      <c r="AV433" s="146"/>
      <c r="AW433" s="146"/>
      <c r="AX433" s="146"/>
      <c r="AY433" s="146"/>
      <c r="AZ433" s="146"/>
      <c r="BA433" s="146"/>
      <c r="BB433" s="146"/>
      <c r="BC433" s="146"/>
      <c r="BD433" s="146"/>
      <c r="BE433" s="146"/>
      <c r="BF433" s="146"/>
      <c r="BG433" s="146"/>
      <c r="BH433" s="146"/>
    </row>
    <row r="434" spans="1:60" outlineLevel="3" x14ac:dyDescent="0.2">
      <c r="A434" s="153"/>
      <c r="B434" s="154"/>
      <c r="C434" s="180" t="s">
        <v>1363</v>
      </c>
      <c r="D434" s="157"/>
      <c r="E434" s="158">
        <v>13.446400000000001</v>
      </c>
      <c r="F434" s="156"/>
      <c r="G434" s="156"/>
      <c r="H434" s="156"/>
      <c r="I434" s="156"/>
      <c r="J434" s="156"/>
      <c r="K434" s="156"/>
      <c r="L434" s="156"/>
      <c r="M434" s="156"/>
      <c r="N434" s="155"/>
      <c r="O434" s="155"/>
      <c r="P434" s="155"/>
      <c r="Q434" s="155"/>
      <c r="R434" s="156"/>
      <c r="S434" s="156"/>
      <c r="T434" s="156"/>
      <c r="U434" s="156"/>
      <c r="V434" s="156"/>
      <c r="W434" s="156"/>
      <c r="X434" s="156"/>
      <c r="Y434" s="156"/>
      <c r="Z434" s="146"/>
      <c r="AA434" s="146"/>
      <c r="AB434" s="146"/>
      <c r="AC434" s="146"/>
      <c r="AD434" s="146"/>
      <c r="AE434" s="146"/>
      <c r="AF434" s="146"/>
      <c r="AG434" s="146" t="s">
        <v>215</v>
      </c>
      <c r="AH434" s="146">
        <v>5</v>
      </c>
      <c r="AI434" s="146"/>
      <c r="AJ434" s="146"/>
      <c r="AK434" s="146"/>
      <c r="AL434" s="146"/>
      <c r="AM434" s="146"/>
      <c r="AN434" s="146"/>
      <c r="AO434" s="146"/>
      <c r="AP434" s="146"/>
      <c r="AQ434" s="146"/>
      <c r="AR434" s="146"/>
      <c r="AS434" s="146"/>
      <c r="AT434" s="146"/>
      <c r="AU434" s="146"/>
      <c r="AV434" s="146"/>
      <c r="AW434" s="146"/>
      <c r="AX434" s="146"/>
      <c r="AY434" s="146"/>
      <c r="AZ434" s="146"/>
      <c r="BA434" s="146"/>
      <c r="BB434" s="146"/>
      <c r="BC434" s="146"/>
      <c r="BD434" s="146"/>
      <c r="BE434" s="146"/>
      <c r="BF434" s="146"/>
      <c r="BG434" s="146"/>
      <c r="BH434" s="146"/>
    </row>
    <row r="435" spans="1:60" outlineLevel="3" x14ac:dyDescent="0.2">
      <c r="A435" s="153"/>
      <c r="B435" s="154"/>
      <c r="C435" s="180" t="s">
        <v>1364</v>
      </c>
      <c r="D435" s="157"/>
      <c r="E435" s="158">
        <v>5.1499999999999997E-2</v>
      </c>
      <c r="F435" s="156"/>
      <c r="G435" s="156"/>
      <c r="H435" s="156"/>
      <c r="I435" s="156"/>
      <c r="J435" s="156"/>
      <c r="K435" s="156"/>
      <c r="L435" s="156"/>
      <c r="M435" s="156"/>
      <c r="N435" s="155"/>
      <c r="O435" s="155"/>
      <c r="P435" s="155"/>
      <c r="Q435" s="155"/>
      <c r="R435" s="156"/>
      <c r="S435" s="156"/>
      <c r="T435" s="156"/>
      <c r="U435" s="156"/>
      <c r="V435" s="156"/>
      <c r="W435" s="156"/>
      <c r="X435" s="156"/>
      <c r="Y435" s="156"/>
      <c r="Z435" s="146"/>
      <c r="AA435" s="146"/>
      <c r="AB435" s="146"/>
      <c r="AC435" s="146"/>
      <c r="AD435" s="146"/>
      <c r="AE435" s="146"/>
      <c r="AF435" s="146"/>
      <c r="AG435" s="146" t="s">
        <v>215</v>
      </c>
      <c r="AH435" s="146">
        <v>5</v>
      </c>
      <c r="AI435" s="146"/>
      <c r="AJ435" s="146"/>
      <c r="AK435" s="146"/>
      <c r="AL435" s="146"/>
      <c r="AM435" s="146"/>
      <c r="AN435" s="146"/>
      <c r="AO435" s="146"/>
      <c r="AP435" s="146"/>
      <c r="AQ435" s="146"/>
      <c r="AR435" s="146"/>
      <c r="AS435" s="146"/>
      <c r="AT435" s="146"/>
      <c r="AU435" s="146"/>
      <c r="AV435" s="146"/>
      <c r="AW435" s="146"/>
      <c r="AX435" s="146"/>
      <c r="AY435" s="146"/>
      <c r="AZ435" s="146"/>
      <c r="BA435" s="146"/>
      <c r="BB435" s="146"/>
      <c r="BC435" s="146"/>
      <c r="BD435" s="146"/>
      <c r="BE435" s="146"/>
      <c r="BF435" s="146"/>
      <c r="BG435" s="146"/>
      <c r="BH435" s="146"/>
    </row>
    <row r="436" spans="1:60" outlineLevel="3" x14ac:dyDescent="0.2">
      <c r="A436" s="153"/>
      <c r="B436" s="154"/>
      <c r="C436" s="180" t="s">
        <v>1365</v>
      </c>
      <c r="D436" s="157"/>
      <c r="E436" s="158">
        <v>0.1</v>
      </c>
      <c r="F436" s="156"/>
      <c r="G436" s="156"/>
      <c r="H436" s="156"/>
      <c r="I436" s="156"/>
      <c r="J436" s="156"/>
      <c r="K436" s="156"/>
      <c r="L436" s="156"/>
      <c r="M436" s="156"/>
      <c r="N436" s="155"/>
      <c r="O436" s="155"/>
      <c r="P436" s="155"/>
      <c r="Q436" s="155"/>
      <c r="R436" s="156"/>
      <c r="S436" s="156"/>
      <c r="T436" s="156"/>
      <c r="U436" s="156"/>
      <c r="V436" s="156"/>
      <c r="W436" s="156"/>
      <c r="X436" s="156"/>
      <c r="Y436" s="156"/>
      <c r="Z436" s="146"/>
      <c r="AA436" s="146"/>
      <c r="AB436" s="146"/>
      <c r="AC436" s="146"/>
      <c r="AD436" s="146"/>
      <c r="AE436" s="146"/>
      <c r="AF436" s="146"/>
      <c r="AG436" s="146" t="s">
        <v>215</v>
      </c>
      <c r="AH436" s="146">
        <v>5</v>
      </c>
      <c r="AI436" s="146"/>
      <c r="AJ436" s="146"/>
      <c r="AK436" s="146"/>
      <c r="AL436" s="146"/>
      <c r="AM436" s="146"/>
      <c r="AN436" s="146"/>
      <c r="AO436" s="146"/>
      <c r="AP436" s="146"/>
      <c r="AQ436" s="146"/>
      <c r="AR436" s="146"/>
      <c r="AS436" s="146"/>
      <c r="AT436" s="146"/>
      <c r="AU436" s="146"/>
      <c r="AV436" s="146"/>
      <c r="AW436" s="146"/>
      <c r="AX436" s="146"/>
      <c r="AY436" s="146"/>
      <c r="AZ436" s="146"/>
      <c r="BA436" s="146"/>
      <c r="BB436" s="146"/>
      <c r="BC436" s="146"/>
      <c r="BD436" s="146"/>
      <c r="BE436" s="146"/>
      <c r="BF436" s="146"/>
      <c r="BG436" s="146"/>
      <c r="BH436" s="146"/>
    </row>
    <row r="437" spans="1:60" outlineLevel="1" x14ac:dyDescent="0.2">
      <c r="A437" s="170">
        <v>114</v>
      </c>
      <c r="B437" s="171" t="s">
        <v>1366</v>
      </c>
      <c r="C437" s="179" t="s">
        <v>1367</v>
      </c>
      <c r="D437" s="172" t="s">
        <v>218</v>
      </c>
      <c r="E437" s="173">
        <v>141.3896</v>
      </c>
      <c r="F437" s="174"/>
      <c r="G437" s="175">
        <f>ROUND(E437*F437,2)</f>
        <v>0</v>
      </c>
      <c r="H437" s="174"/>
      <c r="I437" s="175">
        <f>ROUND(E437*H437,2)</f>
        <v>0</v>
      </c>
      <c r="J437" s="174"/>
      <c r="K437" s="175">
        <f>ROUND(E437*J437,2)</f>
        <v>0</v>
      </c>
      <c r="L437" s="175">
        <v>21</v>
      </c>
      <c r="M437" s="175">
        <f>G437*(1+L437/100)</f>
        <v>0</v>
      </c>
      <c r="N437" s="173">
        <v>0</v>
      </c>
      <c r="O437" s="173">
        <f>ROUND(E437*N437,2)</f>
        <v>0</v>
      </c>
      <c r="P437" s="173">
        <v>0</v>
      </c>
      <c r="Q437" s="173">
        <f>ROUND(E437*P437,2)</f>
        <v>0</v>
      </c>
      <c r="R437" s="175" t="s">
        <v>979</v>
      </c>
      <c r="S437" s="175" t="s">
        <v>210</v>
      </c>
      <c r="T437" s="176" t="s">
        <v>211</v>
      </c>
      <c r="U437" s="156">
        <v>0</v>
      </c>
      <c r="V437" s="156">
        <f>ROUND(E437*U437,2)</f>
        <v>0</v>
      </c>
      <c r="W437" s="156"/>
      <c r="X437" s="156" t="s">
        <v>212</v>
      </c>
      <c r="Y437" s="156" t="s">
        <v>213</v>
      </c>
      <c r="Z437" s="146"/>
      <c r="AA437" s="146"/>
      <c r="AB437" s="146"/>
      <c r="AC437" s="146"/>
      <c r="AD437" s="146"/>
      <c r="AE437" s="146"/>
      <c r="AF437" s="146"/>
      <c r="AG437" s="146" t="s">
        <v>214</v>
      </c>
      <c r="AH437" s="146"/>
      <c r="AI437" s="146"/>
      <c r="AJ437" s="146"/>
      <c r="AK437" s="146"/>
      <c r="AL437" s="146"/>
      <c r="AM437" s="146"/>
      <c r="AN437" s="146"/>
      <c r="AO437" s="146"/>
      <c r="AP437" s="146"/>
      <c r="AQ437" s="146"/>
      <c r="AR437" s="146"/>
      <c r="AS437" s="146"/>
      <c r="AT437" s="146"/>
      <c r="AU437" s="146"/>
      <c r="AV437" s="146"/>
      <c r="AW437" s="146"/>
      <c r="AX437" s="146"/>
      <c r="AY437" s="146"/>
      <c r="AZ437" s="146"/>
      <c r="BA437" s="146"/>
      <c r="BB437" s="146"/>
      <c r="BC437" s="146"/>
      <c r="BD437" s="146"/>
      <c r="BE437" s="146"/>
      <c r="BF437" s="146"/>
      <c r="BG437" s="146"/>
      <c r="BH437" s="146"/>
    </row>
    <row r="438" spans="1:60" outlineLevel="2" x14ac:dyDescent="0.2">
      <c r="A438" s="153"/>
      <c r="B438" s="154"/>
      <c r="C438" s="180" t="s">
        <v>1368</v>
      </c>
      <c r="D438" s="157"/>
      <c r="E438" s="158">
        <v>21.856999999999999</v>
      </c>
      <c r="F438" s="156"/>
      <c r="G438" s="156"/>
      <c r="H438" s="156"/>
      <c r="I438" s="156"/>
      <c r="J438" s="156"/>
      <c r="K438" s="156"/>
      <c r="L438" s="156"/>
      <c r="M438" s="156"/>
      <c r="N438" s="155"/>
      <c r="O438" s="155"/>
      <c r="P438" s="155"/>
      <c r="Q438" s="155"/>
      <c r="R438" s="156"/>
      <c r="S438" s="156"/>
      <c r="T438" s="156"/>
      <c r="U438" s="156"/>
      <c r="V438" s="156"/>
      <c r="W438" s="156"/>
      <c r="X438" s="156"/>
      <c r="Y438" s="156"/>
      <c r="Z438" s="146"/>
      <c r="AA438" s="146"/>
      <c r="AB438" s="146"/>
      <c r="AC438" s="146"/>
      <c r="AD438" s="146"/>
      <c r="AE438" s="146"/>
      <c r="AF438" s="146"/>
      <c r="AG438" s="146" t="s">
        <v>215</v>
      </c>
      <c r="AH438" s="146">
        <v>7</v>
      </c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  <c r="AU438" s="146"/>
      <c r="AV438" s="146"/>
      <c r="AW438" s="146"/>
      <c r="AX438" s="146"/>
      <c r="AY438" s="146"/>
      <c r="AZ438" s="146"/>
      <c r="BA438" s="146"/>
      <c r="BB438" s="146"/>
      <c r="BC438" s="146"/>
      <c r="BD438" s="146"/>
      <c r="BE438" s="146"/>
      <c r="BF438" s="146"/>
      <c r="BG438" s="146"/>
      <c r="BH438" s="146"/>
    </row>
    <row r="439" spans="1:60" outlineLevel="3" x14ac:dyDescent="0.2">
      <c r="A439" s="153"/>
      <c r="B439" s="154"/>
      <c r="C439" s="180" t="s">
        <v>1369</v>
      </c>
      <c r="D439" s="157"/>
      <c r="E439" s="158">
        <v>10.2476</v>
      </c>
      <c r="F439" s="156"/>
      <c r="G439" s="156"/>
      <c r="H439" s="156"/>
      <c r="I439" s="156"/>
      <c r="J439" s="156"/>
      <c r="K439" s="156"/>
      <c r="L439" s="156"/>
      <c r="M439" s="156"/>
      <c r="N439" s="155"/>
      <c r="O439" s="155"/>
      <c r="P439" s="155"/>
      <c r="Q439" s="155"/>
      <c r="R439" s="156"/>
      <c r="S439" s="156"/>
      <c r="T439" s="156"/>
      <c r="U439" s="156"/>
      <c r="V439" s="156"/>
      <c r="W439" s="156"/>
      <c r="X439" s="156"/>
      <c r="Y439" s="156"/>
      <c r="Z439" s="146"/>
      <c r="AA439" s="146"/>
      <c r="AB439" s="146"/>
      <c r="AC439" s="146"/>
      <c r="AD439" s="146"/>
      <c r="AE439" s="146"/>
      <c r="AF439" s="146"/>
      <c r="AG439" s="146" t="s">
        <v>215</v>
      </c>
      <c r="AH439" s="146">
        <v>7</v>
      </c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  <c r="BA439" s="146"/>
      <c r="BB439" s="146"/>
      <c r="BC439" s="146"/>
      <c r="BD439" s="146"/>
      <c r="BE439" s="146"/>
      <c r="BF439" s="146"/>
      <c r="BG439" s="146"/>
      <c r="BH439" s="146"/>
    </row>
    <row r="440" spans="1:60" outlineLevel="3" x14ac:dyDescent="0.2">
      <c r="A440" s="153"/>
      <c r="B440" s="154"/>
      <c r="C440" s="180" t="s">
        <v>1370</v>
      </c>
      <c r="D440" s="157"/>
      <c r="E440" s="158">
        <v>109.285</v>
      </c>
      <c r="F440" s="156"/>
      <c r="G440" s="156"/>
      <c r="H440" s="156"/>
      <c r="I440" s="156"/>
      <c r="J440" s="156"/>
      <c r="K440" s="156"/>
      <c r="L440" s="156"/>
      <c r="M440" s="156"/>
      <c r="N440" s="155"/>
      <c r="O440" s="155"/>
      <c r="P440" s="155"/>
      <c r="Q440" s="155"/>
      <c r="R440" s="156"/>
      <c r="S440" s="156"/>
      <c r="T440" s="156"/>
      <c r="U440" s="156"/>
      <c r="V440" s="156"/>
      <c r="W440" s="156"/>
      <c r="X440" s="156"/>
      <c r="Y440" s="156"/>
      <c r="Z440" s="146"/>
      <c r="AA440" s="146"/>
      <c r="AB440" s="146"/>
      <c r="AC440" s="146"/>
      <c r="AD440" s="146"/>
      <c r="AE440" s="146"/>
      <c r="AF440" s="146"/>
      <c r="AG440" s="146" t="s">
        <v>215</v>
      </c>
      <c r="AH440" s="146">
        <v>7</v>
      </c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  <c r="AU440" s="146"/>
      <c r="AV440" s="146"/>
      <c r="AW440" s="146"/>
      <c r="AX440" s="146"/>
      <c r="AY440" s="146"/>
      <c r="AZ440" s="146"/>
      <c r="BA440" s="146"/>
      <c r="BB440" s="146"/>
      <c r="BC440" s="146"/>
      <c r="BD440" s="146"/>
      <c r="BE440" s="146"/>
      <c r="BF440" s="146"/>
      <c r="BG440" s="146"/>
      <c r="BH440" s="146"/>
    </row>
    <row r="441" spans="1:60" outlineLevel="1" x14ac:dyDescent="0.2">
      <c r="A441" s="170">
        <v>115</v>
      </c>
      <c r="B441" s="171" t="s">
        <v>264</v>
      </c>
      <c r="C441" s="179" t="s">
        <v>265</v>
      </c>
      <c r="D441" s="172" t="s">
        <v>218</v>
      </c>
      <c r="E441" s="173">
        <v>269.46030000000002</v>
      </c>
      <c r="F441" s="174"/>
      <c r="G441" s="175">
        <f>ROUND(E441*F441,2)</f>
        <v>0</v>
      </c>
      <c r="H441" s="174"/>
      <c r="I441" s="175">
        <f>ROUND(E441*H441,2)</f>
        <v>0</v>
      </c>
      <c r="J441" s="174"/>
      <c r="K441" s="175">
        <f>ROUND(E441*J441,2)</f>
        <v>0</v>
      </c>
      <c r="L441" s="175">
        <v>21</v>
      </c>
      <c r="M441" s="175">
        <f>G441*(1+L441/100)</f>
        <v>0</v>
      </c>
      <c r="N441" s="173">
        <v>0</v>
      </c>
      <c r="O441" s="173">
        <f>ROUND(E441*N441,2)</f>
        <v>0</v>
      </c>
      <c r="P441" s="173">
        <v>0</v>
      </c>
      <c r="Q441" s="173">
        <f>ROUND(E441*P441,2)</f>
        <v>0</v>
      </c>
      <c r="R441" s="175" t="s">
        <v>219</v>
      </c>
      <c r="S441" s="175" t="s">
        <v>210</v>
      </c>
      <c r="T441" s="176" t="s">
        <v>211</v>
      </c>
      <c r="U441" s="156">
        <v>0.94199999999999995</v>
      </c>
      <c r="V441" s="156">
        <f>ROUND(E441*U441,2)</f>
        <v>253.83</v>
      </c>
      <c r="W441" s="156"/>
      <c r="X441" s="156" t="s">
        <v>212</v>
      </c>
      <c r="Y441" s="156" t="s">
        <v>213</v>
      </c>
      <c r="Z441" s="146"/>
      <c r="AA441" s="146"/>
      <c r="AB441" s="146"/>
      <c r="AC441" s="146"/>
      <c r="AD441" s="146"/>
      <c r="AE441" s="146"/>
      <c r="AF441" s="146"/>
      <c r="AG441" s="146" t="s">
        <v>214</v>
      </c>
      <c r="AH441" s="146"/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  <c r="BA441" s="146"/>
      <c r="BB441" s="146"/>
      <c r="BC441" s="146"/>
      <c r="BD441" s="146"/>
      <c r="BE441" s="146"/>
      <c r="BF441" s="146"/>
      <c r="BG441" s="146"/>
      <c r="BH441" s="146"/>
    </row>
    <row r="442" spans="1:60" outlineLevel="2" x14ac:dyDescent="0.2">
      <c r="A442" s="153"/>
      <c r="B442" s="154"/>
      <c r="C442" s="180" t="s">
        <v>1371</v>
      </c>
      <c r="D442" s="157"/>
      <c r="E442" s="158">
        <v>269.46030000000002</v>
      </c>
      <c r="F442" s="156"/>
      <c r="G442" s="156"/>
      <c r="H442" s="156"/>
      <c r="I442" s="156"/>
      <c r="J442" s="156"/>
      <c r="K442" s="156"/>
      <c r="L442" s="156"/>
      <c r="M442" s="156"/>
      <c r="N442" s="155"/>
      <c r="O442" s="155"/>
      <c r="P442" s="155"/>
      <c r="Q442" s="155"/>
      <c r="R442" s="156"/>
      <c r="S442" s="156"/>
      <c r="T442" s="156"/>
      <c r="U442" s="156"/>
      <c r="V442" s="156"/>
      <c r="W442" s="156"/>
      <c r="X442" s="156"/>
      <c r="Y442" s="156"/>
      <c r="Z442" s="146"/>
      <c r="AA442" s="146"/>
      <c r="AB442" s="146"/>
      <c r="AC442" s="146"/>
      <c r="AD442" s="146"/>
      <c r="AE442" s="146"/>
      <c r="AF442" s="146"/>
      <c r="AG442" s="146" t="s">
        <v>215</v>
      </c>
      <c r="AH442" s="146">
        <v>5</v>
      </c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  <c r="AU442" s="146"/>
      <c r="AV442" s="146"/>
      <c r="AW442" s="146"/>
      <c r="AX442" s="146"/>
      <c r="AY442" s="146"/>
      <c r="AZ442" s="146"/>
      <c r="BA442" s="146"/>
      <c r="BB442" s="146"/>
      <c r="BC442" s="146"/>
      <c r="BD442" s="146"/>
      <c r="BE442" s="146"/>
      <c r="BF442" s="146"/>
      <c r="BG442" s="146"/>
      <c r="BH442" s="146"/>
    </row>
    <row r="443" spans="1:60" outlineLevel="1" x14ac:dyDescent="0.2">
      <c r="A443" s="170">
        <v>116</v>
      </c>
      <c r="B443" s="171" t="s">
        <v>274</v>
      </c>
      <c r="C443" s="179" t="s">
        <v>275</v>
      </c>
      <c r="D443" s="172" t="s">
        <v>218</v>
      </c>
      <c r="E443" s="173">
        <v>269.46030000000002</v>
      </c>
      <c r="F443" s="174"/>
      <c r="G443" s="175">
        <f>ROUND(E443*F443,2)</f>
        <v>0</v>
      </c>
      <c r="H443" s="174"/>
      <c r="I443" s="175">
        <f>ROUND(E443*H443,2)</f>
        <v>0</v>
      </c>
      <c r="J443" s="174"/>
      <c r="K443" s="175">
        <f>ROUND(E443*J443,2)</f>
        <v>0</v>
      </c>
      <c r="L443" s="175">
        <v>21</v>
      </c>
      <c r="M443" s="175">
        <f>G443*(1+L443/100)</f>
        <v>0</v>
      </c>
      <c r="N443" s="173">
        <v>0</v>
      </c>
      <c r="O443" s="173">
        <f>ROUND(E443*N443,2)</f>
        <v>0</v>
      </c>
      <c r="P443" s="173">
        <v>0</v>
      </c>
      <c r="Q443" s="173">
        <f>ROUND(E443*P443,2)</f>
        <v>0</v>
      </c>
      <c r="R443" s="175" t="s">
        <v>276</v>
      </c>
      <c r="S443" s="175" t="s">
        <v>210</v>
      </c>
      <c r="T443" s="176" t="s">
        <v>211</v>
      </c>
      <c r="U443" s="156">
        <v>4.2000000000000003E-2</v>
      </c>
      <c r="V443" s="156">
        <f>ROUND(E443*U443,2)</f>
        <v>11.32</v>
      </c>
      <c r="W443" s="156"/>
      <c r="X443" s="156" t="s">
        <v>212</v>
      </c>
      <c r="Y443" s="156" t="s">
        <v>213</v>
      </c>
      <c r="Z443" s="146"/>
      <c r="AA443" s="146"/>
      <c r="AB443" s="146"/>
      <c r="AC443" s="146"/>
      <c r="AD443" s="146"/>
      <c r="AE443" s="146"/>
      <c r="AF443" s="146"/>
      <c r="AG443" s="146" t="s">
        <v>214</v>
      </c>
      <c r="AH443" s="146"/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  <c r="BA443" s="146"/>
      <c r="BB443" s="146"/>
      <c r="BC443" s="146"/>
      <c r="BD443" s="146"/>
      <c r="BE443" s="146"/>
      <c r="BF443" s="146"/>
      <c r="BG443" s="146"/>
      <c r="BH443" s="146"/>
    </row>
    <row r="444" spans="1:60" outlineLevel="2" x14ac:dyDescent="0.2">
      <c r="A444" s="153"/>
      <c r="B444" s="154"/>
      <c r="C444" s="249" t="s">
        <v>277</v>
      </c>
      <c r="D444" s="250"/>
      <c r="E444" s="250"/>
      <c r="F444" s="250"/>
      <c r="G444" s="250"/>
      <c r="H444" s="156"/>
      <c r="I444" s="156"/>
      <c r="J444" s="156"/>
      <c r="K444" s="156"/>
      <c r="L444" s="156"/>
      <c r="M444" s="156"/>
      <c r="N444" s="155"/>
      <c r="O444" s="155"/>
      <c r="P444" s="155"/>
      <c r="Q444" s="155"/>
      <c r="R444" s="156"/>
      <c r="S444" s="156"/>
      <c r="T444" s="156"/>
      <c r="U444" s="156"/>
      <c r="V444" s="156"/>
      <c r="W444" s="156"/>
      <c r="X444" s="156"/>
      <c r="Y444" s="156"/>
      <c r="Z444" s="146"/>
      <c r="AA444" s="146"/>
      <c r="AB444" s="146"/>
      <c r="AC444" s="146"/>
      <c r="AD444" s="146"/>
      <c r="AE444" s="146"/>
      <c r="AF444" s="146"/>
      <c r="AG444" s="146" t="s">
        <v>278</v>
      </c>
      <c r="AH444" s="146"/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  <c r="AU444" s="146"/>
      <c r="AV444" s="146"/>
      <c r="AW444" s="146"/>
      <c r="AX444" s="146"/>
      <c r="AY444" s="146"/>
      <c r="AZ444" s="146"/>
      <c r="BA444" s="146"/>
      <c r="BB444" s="146"/>
      <c r="BC444" s="146"/>
      <c r="BD444" s="146"/>
      <c r="BE444" s="146"/>
      <c r="BF444" s="146"/>
      <c r="BG444" s="146"/>
      <c r="BH444" s="146"/>
    </row>
    <row r="445" spans="1:60" outlineLevel="2" x14ac:dyDescent="0.2">
      <c r="A445" s="153"/>
      <c r="B445" s="154"/>
      <c r="C445" s="180" t="s">
        <v>1371</v>
      </c>
      <c r="D445" s="157"/>
      <c r="E445" s="158">
        <v>269.46030000000002</v>
      </c>
      <c r="F445" s="156"/>
      <c r="G445" s="156"/>
      <c r="H445" s="156"/>
      <c r="I445" s="156"/>
      <c r="J445" s="156"/>
      <c r="K445" s="156"/>
      <c r="L445" s="156"/>
      <c r="M445" s="156"/>
      <c r="N445" s="155"/>
      <c r="O445" s="155"/>
      <c r="P445" s="155"/>
      <c r="Q445" s="155"/>
      <c r="R445" s="156"/>
      <c r="S445" s="156"/>
      <c r="T445" s="156"/>
      <c r="U445" s="156"/>
      <c r="V445" s="156"/>
      <c r="W445" s="156"/>
      <c r="X445" s="156"/>
      <c r="Y445" s="156"/>
      <c r="Z445" s="146"/>
      <c r="AA445" s="146"/>
      <c r="AB445" s="146"/>
      <c r="AC445" s="146"/>
      <c r="AD445" s="146"/>
      <c r="AE445" s="146"/>
      <c r="AF445" s="146"/>
      <c r="AG445" s="146" t="s">
        <v>215</v>
      </c>
      <c r="AH445" s="146">
        <v>5</v>
      </c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  <c r="AU445" s="146"/>
      <c r="AV445" s="146"/>
      <c r="AW445" s="146"/>
      <c r="AX445" s="146"/>
      <c r="AY445" s="146"/>
      <c r="AZ445" s="146"/>
      <c r="BA445" s="146"/>
      <c r="BB445" s="146"/>
      <c r="BC445" s="146"/>
      <c r="BD445" s="146"/>
      <c r="BE445" s="146"/>
      <c r="BF445" s="146"/>
      <c r="BG445" s="146"/>
      <c r="BH445" s="146"/>
    </row>
    <row r="446" spans="1:60" outlineLevel="1" x14ac:dyDescent="0.2">
      <c r="A446" s="170">
        <v>117</v>
      </c>
      <c r="B446" s="171" t="s">
        <v>1372</v>
      </c>
      <c r="C446" s="179" t="s">
        <v>1373</v>
      </c>
      <c r="D446" s="172" t="s">
        <v>218</v>
      </c>
      <c r="E446" s="173">
        <v>269.46030000000002</v>
      </c>
      <c r="F446" s="174"/>
      <c r="G446" s="175">
        <f>ROUND(E446*F446,2)</f>
        <v>0</v>
      </c>
      <c r="H446" s="174"/>
      <c r="I446" s="175">
        <f>ROUND(E446*H446,2)</f>
        <v>0</v>
      </c>
      <c r="J446" s="174"/>
      <c r="K446" s="175">
        <f>ROUND(E446*J446,2)</f>
        <v>0</v>
      </c>
      <c r="L446" s="175">
        <v>21</v>
      </c>
      <c r="M446" s="175">
        <f>G446*(1+L446/100)</f>
        <v>0</v>
      </c>
      <c r="N446" s="173">
        <v>0</v>
      </c>
      <c r="O446" s="173">
        <f>ROUND(E446*N446,2)</f>
        <v>0</v>
      </c>
      <c r="P446" s="173">
        <v>0</v>
      </c>
      <c r="Q446" s="173">
        <f>ROUND(E446*P446,2)</f>
        <v>0</v>
      </c>
      <c r="R446" s="175" t="s">
        <v>276</v>
      </c>
      <c r="S446" s="175" t="s">
        <v>210</v>
      </c>
      <c r="T446" s="176" t="s">
        <v>211</v>
      </c>
      <c r="U446" s="156">
        <v>0</v>
      </c>
      <c r="V446" s="156">
        <f>ROUND(E446*U446,2)</f>
        <v>0</v>
      </c>
      <c r="W446" s="156"/>
      <c r="X446" s="156" t="s">
        <v>212</v>
      </c>
      <c r="Y446" s="156" t="s">
        <v>213</v>
      </c>
      <c r="Z446" s="146"/>
      <c r="AA446" s="146"/>
      <c r="AB446" s="146"/>
      <c r="AC446" s="146"/>
      <c r="AD446" s="146"/>
      <c r="AE446" s="146"/>
      <c r="AF446" s="146"/>
      <c r="AG446" s="146" t="s">
        <v>214</v>
      </c>
      <c r="AH446" s="146"/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  <c r="BA446" s="146"/>
      <c r="BB446" s="146"/>
      <c r="BC446" s="146"/>
      <c r="BD446" s="146"/>
      <c r="BE446" s="146"/>
      <c r="BF446" s="146"/>
      <c r="BG446" s="146"/>
      <c r="BH446" s="146"/>
    </row>
    <row r="447" spans="1:60" outlineLevel="2" x14ac:dyDescent="0.2">
      <c r="A447" s="153"/>
      <c r="B447" s="154"/>
      <c r="C447" s="249" t="s">
        <v>277</v>
      </c>
      <c r="D447" s="250"/>
      <c r="E447" s="250"/>
      <c r="F447" s="250"/>
      <c r="G447" s="250"/>
      <c r="H447" s="156"/>
      <c r="I447" s="156"/>
      <c r="J447" s="156"/>
      <c r="K447" s="156"/>
      <c r="L447" s="156"/>
      <c r="M447" s="156"/>
      <c r="N447" s="155"/>
      <c r="O447" s="155"/>
      <c r="P447" s="155"/>
      <c r="Q447" s="155"/>
      <c r="R447" s="156"/>
      <c r="S447" s="156"/>
      <c r="T447" s="156"/>
      <c r="U447" s="156"/>
      <c r="V447" s="156"/>
      <c r="W447" s="156"/>
      <c r="X447" s="156"/>
      <c r="Y447" s="156"/>
      <c r="Z447" s="146"/>
      <c r="AA447" s="146"/>
      <c r="AB447" s="146"/>
      <c r="AC447" s="146"/>
      <c r="AD447" s="146"/>
      <c r="AE447" s="146"/>
      <c r="AF447" s="146"/>
      <c r="AG447" s="146" t="s">
        <v>278</v>
      </c>
      <c r="AH447" s="146"/>
      <c r="AI447" s="146"/>
      <c r="AJ447" s="146"/>
      <c r="AK447" s="146"/>
      <c r="AL447" s="146"/>
      <c r="AM447" s="146"/>
      <c r="AN447" s="146"/>
      <c r="AO447" s="146"/>
      <c r="AP447" s="146"/>
      <c r="AQ447" s="146"/>
      <c r="AR447" s="146"/>
      <c r="AS447" s="146"/>
      <c r="AT447" s="146"/>
      <c r="AU447" s="146"/>
      <c r="AV447" s="146"/>
      <c r="AW447" s="146"/>
      <c r="AX447" s="146"/>
      <c r="AY447" s="146"/>
      <c r="AZ447" s="146"/>
      <c r="BA447" s="146"/>
      <c r="BB447" s="146"/>
      <c r="BC447" s="146"/>
      <c r="BD447" s="146"/>
      <c r="BE447" s="146"/>
      <c r="BF447" s="146"/>
      <c r="BG447" s="146"/>
      <c r="BH447" s="146"/>
    </row>
    <row r="448" spans="1:60" outlineLevel="2" x14ac:dyDescent="0.2">
      <c r="A448" s="153"/>
      <c r="B448" s="154"/>
      <c r="C448" s="180" t="s">
        <v>1374</v>
      </c>
      <c r="D448" s="157"/>
      <c r="E448" s="158">
        <v>269.46030000000002</v>
      </c>
      <c r="F448" s="156"/>
      <c r="G448" s="156"/>
      <c r="H448" s="156"/>
      <c r="I448" s="156"/>
      <c r="J448" s="156"/>
      <c r="K448" s="156"/>
      <c r="L448" s="156"/>
      <c r="M448" s="156"/>
      <c r="N448" s="155"/>
      <c r="O448" s="155"/>
      <c r="P448" s="155"/>
      <c r="Q448" s="155"/>
      <c r="R448" s="156"/>
      <c r="S448" s="156"/>
      <c r="T448" s="156"/>
      <c r="U448" s="156"/>
      <c r="V448" s="156"/>
      <c r="W448" s="156"/>
      <c r="X448" s="156"/>
      <c r="Y448" s="156"/>
      <c r="Z448" s="146"/>
      <c r="AA448" s="146"/>
      <c r="AB448" s="146"/>
      <c r="AC448" s="146"/>
      <c r="AD448" s="146"/>
      <c r="AE448" s="146"/>
      <c r="AF448" s="146"/>
      <c r="AG448" s="146" t="s">
        <v>215</v>
      </c>
      <c r="AH448" s="146">
        <v>5</v>
      </c>
      <c r="AI448" s="146"/>
      <c r="AJ448" s="146"/>
      <c r="AK448" s="146"/>
      <c r="AL448" s="146"/>
      <c r="AM448" s="146"/>
      <c r="AN448" s="146"/>
      <c r="AO448" s="146"/>
      <c r="AP448" s="146"/>
      <c r="AQ448" s="146"/>
      <c r="AR448" s="146"/>
      <c r="AS448" s="146"/>
      <c r="AT448" s="146"/>
      <c r="AU448" s="146"/>
      <c r="AV448" s="146"/>
      <c r="AW448" s="146"/>
      <c r="AX448" s="146"/>
      <c r="AY448" s="146"/>
      <c r="AZ448" s="146"/>
      <c r="BA448" s="146"/>
      <c r="BB448" s="146"/>
      <c r="BC448" s="146"/>
      <c r="BD448" s="146"/>
      <c r="BE448" s="146"/>
      <c r="BF448" s="146"/>
      <c r="BG448" s="146"/>
      <c r="BH448" s="146"/>
    </row>
    <row r="449" spans="1:60" outlineLevel="1" x14ac:dyDescent="0.2">
      <c r="A449" s="170">
        <v>118</v>
      </c>
      <c r="B449" s="171" t="s">
        <v>1375</v>
      </c>
      <c r="C449" s="179" t="s">
        <v>1376</v>
      </c>
      <c r="D449" s="172" t="s">
        <v>218</v>
      </c>
      <c r="E449" s="173">
        <v>17.998660000000001</v>
      </c>
      <c r="F449" s="174"/>
      <c r="G449" s="175">
        <f>ROUND(E449*F449,2)</f>
        <v>0</v>
      </c>
      <c r="H449" s="174"/>
      <c r="I449" s="175">
        <f>ROUND(E449*H449,2)</f>
        <v>0</v>
      </c>
      <c r="J449" s="174"/>
      <c r="K449" s="175">
        <f>ROUND(E449*J449,2)</f>
        <v>0</v>
      </c>
      <c r="L449" s="175">
        <v>21</v>
      </c>
      <c r="M449" s="175">
        <f>G449*(1+L449/100)</f>
        <v>0</v>
      </c>
      <c r="N449" s="173">
        <v>0</v>
      </c>
      <c r="O449" s="173">
        <f>ROUND(E449*N449,2)</f>
        <v>0</v>
      </c>
      <c r="P449" s="173">
        <v>0</v>
      </c>
      <c r="Q449" s="173">
        <f>ROUND(E449*P449,2)</f>
        <v>0</v>
      </c>
      <c r="R449" s="175" t="s">
        <v>219</v>
      </c>
      <c r="S449" s="175" t="s">
        <v>210</v>
      </c>
      <c r="T449" s="176" t="s">
        <v>211</v>
      </c>
      <c r="U449" s="156">
        <v>0</v>
      </c>
      <c r="V449" s="156">
        <f>ROUND(E449*U449,2)</f>
        <v>0</v>
      </c>
      <c r="W449" s="156"/>
      <c r="X449" s="156" t="s">
        <v>212</v>
      </c>
      <c r="Y449" s="156" t="s">
        <v>213</v>
      </c>
      <c r="Z449" s="146"/>
      <c r="AA449" s="146"/>
      <c r="AB449" s="146"/>
      <c r="AC449" s="146"/>
      <c r="AD449" s="146"/>
      <c r="AE449" s="146"/>
      <c r="AF449" s="146"/>
      <c r="AG449" s="146" t="s">
        <v>214</v>
      </c>
      <c r="AH449" s="146"/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6"/>
      <c r="AX449" s="146"/>
      <c r="AY449" s="146"/>
      <c r="AZ449" s="146"/>
      <c r="BA449" s="146"/>
      <c r="BB449" s="146"/>
      <c r="BC449" s="146"/>
      <c r="BD449" s="146"/>
      <c r="BE449" s="146"/>
      <c r="BF449" s="146"/>
      <c r="BG449" s="146"/>
      <c r="BH449" s="146"/>
    </row>
    <row r="450" spans="1:60" outlineLevel="2" x14ac:dyDescent="0.2">
      <c r="A450" s="153"/>
      <c r="B450" s="154"/>
      <c r="C450" s="180" t="s">
        <v>1377</v>
      </c>
      <c r="D450" s="157"/>
      <c r="E450" s="158">
        <v>13.99756</v>
      </c>
      <c r="F450" s="156"/>
      <c r="G450" s="156"/>
      <c r="H450" s="156"/>
      <c r="I450" s="156"/>
      <c r="J450" s="156"/>
      <c r="K450" s="156"/>
      <c r="L450" s="156"/>
      <c r="M450" s="156"/>
      <c r="N450" s="155"/>
      <c r="O450" s="155"/>
      <c r="P450" s="155"/>
      <c r="Q450" s="155"/>
      <c r="R450" s="156"/>
      <c r="S450" s="156"/>
      <c r="T450" s="156"/>
      <c r="U450" s="156"/>
      <c r="V450" s="156"/>
      <c r="W450" s="156"/>
      <c r="X450" s="156"/>
      <c r="Y450" s="156"/>
      <c r="Z450" s="146"/>
      <c r="AA450" s="146"/>
      <c r="AB450" s="146"/>
      <c r="AC450" s="146"/>
      <c r="AD450" s="146"/>
      <c r="AE450" s="146"/>
      <c r="AF450" s="146"/>
      <c r="AG450" s="146" t="s">
        <v>215</v>
      </c>
      <c r="AH450" s="146">
        <v>7</v>
      </c>
      <c r="AI450" s="146"/>
      <c r="AJ450" s="146"/>
      <c r="AK450" s="146"/>
      <c r="AL450" s="146"/>
      <c r="AM450" s="146"/>
      <c r="AN450" s="146"/>
      <c r="AO450" s="146"/>
      <c r="AP450" s="146"/>
      <c r="AQ450" s="146"/>
      <c r="AR450" s="146"/>
      <c r="AS450" s="146"/>
      <c r="AT450" s="146"/>
      <c r="AU450" s="146"/>
      <c r="AV450" s="146"/>
      <c r="AW450" s="146"/>
      <c r="AX450" s="146"/>
      <c r="AY450" s="146"/>
      <c r="AZ450" s="146"/>
      <c r="BA450" s="146"/>
      <c r="BB450" s="146"/>
      <c r="BC450" s="146"/>
      <c r="BD450" s="146"/>
      <c r="BE450" s="146"/>
      <c r="BF450" s="146"/>
      <c r="BG450" s="146"/>
      <c r="BH450" s="146"/>
    </row>
    <row r="451" spans="1:60" outlineLevel="3" x14ac:dyDescent="0.2">
      <c r="A451" s="153"/>
      <c r="B451" s="154"/>
      <c r="C451" s="180" t="s">
        <v>1378</v>
      </c>
      <c r="D451" s="157"/>
      <c r="E451" s="158">
        <v>1.9167799999999999</v>
      </c>
      <c r="F451" s="156"/>
      <c r="G451" s="156"/>
      <c r="H451" s="156"/>
      <c r="I451" s="156"/>
      <c r="J451" s="156"/>
      <c r="K451" s="156"/>
      <c r="L451" s="156"/>
      <c r="M451" s="156"/>
      <c r="N451" s="155"/>
      <c r="O451" s="155"/>
      <c r="P451" s="155"/>
      <c r="Q451" s="155"/>
      <c r="R451" s="156"/>
      <c r="S451" s="156"/>
      <c r="T451" s="156"/>
      <c r="U451" s="156"/>
      <c r="V451" s="156"/>
      <c r="W451" s="156"/>
      <c r="X451" s="156"/>
      <c r="Y451" s="156"/>
      <c r="Z451" s="146"/>
      <c r="AA451" s="146"/>
      <c r="AB451" s="146"/>
      <c r="AC451" s="146"/>
      <c r="AD451" s="146"/>
      <c r="AE451" s="146"/>
      <c r="AF451" s="146"/>
      <c r="AG451" s="146" t="s">
        <v>215</v>
      </c>
      <c r="AH451" s="146">
        <v>6</v>
      </c>
      <c r="AI451" s="146"/>
      <c r="AJ451" s="146"/>
      <c r="AK451" s="146"/>
      <c r="AL451" s="146"/>
      <c r="AM451" s="146"/>
      <c r="AN451" s="146"/>
      <c r="AO451" s="146"/>
      <c r="AP451" s="146"/>
      <c r="AQ451" s="146"/>
      <c r="AR451" s="146"/>
      <c r="AS451" s="146"/>
      <c r="AT451" s="146"/>
      <c r="AU451" s="146"/>
      <c r="AV451" s="146"/>
      <c r="AW451" s="146"/>
      <c r="AX451" s="146"/>
      <c r="AY451" s="146"/>
      <c r="AZ451" s="146"/>
      <c r="BA451" s="146"/>
      <c r="BB451" s="146"/>
      <c r="BC451" s="146"/>
      <c r="BD451" s="146"/>
      <c r="BE451" s="146"/>
      <c r="BF451" s="146"/>
      <c r="BG451" s="146"/>
      <c r="BH451" s="146"/>
    </row>
    <row r="452" spans="1:60" outlineLevel="3" x14ac:dyDescent="0.2">
      <c r="A452" s="153"/>
      <c r="B452" s="154"/>
      <c r="C452" s="180" t="s">
        <v>1379</v>
      </c>
      <c r="D452" s="157"/>
      <c r="E452" s="158">
        <v>0.87782000000000004</v>
      </c>
      <c r="F452" s="156"/>
      <c r="G452" s="156"/>
      <c r="H452" s="156"/>
      <c r="I452" s="156"/>
      <c r="J452" s="156"/>
      <c r="K452" s="156"/>
      <c r="L452" s="156"/>
      <c r="M452" s="156"/>
      <c r="N452" s="155"/>
      <c r="O452" s="155"/>
      <c r="P452" s="155"/>
      <c r="Q452" s="155"/>
      <c r="R452" s="156"/>
      <c r="S452" s="156"/>
      <c r="T452" s="156"/>
      <c r="U452" s="156"/>
      <c r="V452" s="156"/>
      <c r="W452" s="156"/>
      <c r="X452" s="156"/>
      <c r="Y452" s="156"/>
      <c r="Z452" s="146"/>
      <c r="AA452" s="146"/>
      <c r="AB452" s="146"/>
      <c r="AC452" s="146"/>
      <c r="AD452" s="146"/>
      <c r="AE452" s="146"/>
      <c r="AF452" s="146"/>
      <c r="AG452" s="146" t="s">
        <v>215</v>
      </c>
      <c r="AH452" s="146">
        <v>6</v>
      </c>
      <c r="AI452" s="146"/>
      <c r="AJ452" s="146"/>
      <c r="AK452" s="146"/>
      <c r="AL452" s="146"/>
      <c r="AM452" s="146"/>
      <c r="AN452" s="146"/>
      <c r="AO452" s="146"/>
      <c r="AP452" s="146"/>
      <c r="AQ452" s="146"/>
      <c r="AR452" s="146"/>
      <c r="AS452" s="146"/>
      <c r="AT452" s="146"/>
      <c r="AU452" s="146"/>
      <c r="AV452" s="146"/>
      <c r="AW452" s="146"/>
      <c r="AX452" s="146"/>
      <c r="AY452" s="146"/>
      <c r="AZ452" s="146"/>
      <c r="BA452" s="146"/>
      <c r="BB452" s="146"/>
      <c r="BC452" s="146"/>
      <c r="BD452" s="146"/>
      <c r="BE452" s="146"/>
      <c r="BF452" s="146"/>
      <c r="BG452" s="146"/>
      <c r="BH452" s="146"/>
    </row>
    <row r="453" spans="1:60" outlineLevel="3" x14ac:dyDescent="0.2">
      <c r="A453" s="153"/>
      <c r="B453" s="154"/>
      <c r="C453" s="180" t="s">
        <v>1380</v>
      </c>
      <c r="D453" s="157"/>
      <c r="E453" s="158">
        <v>1.2064900000000001</v>
      </c>
      <c r="F453" s="156"/>
      <c r="G453" s="156"/>
      <c r="H453" s="156"/>
      <c r="I453" s="156"/>
      <c r="J453" s="156"/>
      <c r="K453" s="156"/>
      <c r="L453" s="156"/>
      <c r="M453" s="156"/>
      <c r="N453" s="155"/>
      <c r="O453" s="155"/>
      <c r="P453" s="155"/>
      <c r="Q453" s="155"/>
      <c r="R453" s="156"/>
      <c r="S453" s="156"/>
      <c r="T453" s="156"/>
      <c r="U453" s="156"/>
      <c r="V453" s="156"/>
      <c r="W453" s="156"/>
      <c r="X453" s="156"/>
      <c r="Y453" s="156"/>
      <c r="Z453" s="146"/>
      <c r="AA453" s="146"/>
      <c r="AB453" s="146"/>
      <c r="AC453" s="146"/>
      <c r="AD453" s="146"/>
      <c r="AE453" s="146"/>
      <c r="AF453" s="146"/>
      <c r="AG453" s="146" t="s">
        <v>215</v>
      </c>
      <c r="AH453" s="146">
        <v>6</v>
      </c>
      <c r="AI453" s="146"/>
      <c r="AJ453" s="146"/>
      <c r="AK453" s="146"/>
      <c r="AL453" s="146"/>
      <c r="AM453" s="146"/>
      <c r="AN453" s="146"/>
      <c r="AO453" s="146"/>
      <c r="AP453" s="146"/>
      <c r="AQ453" s="146"/>
      <c r="AR453" s="146"/>
      <c r="AS453" s="146"/>
      <c r="AT453" s="146"/>
      <c r="AU453" s="146"/>
      <c r="AV453" s="146"/>
      <c r="AW453" s="146"/>
      <c r="AX453" s="146"/>
      <c r="AY453" s="146"/>
      <c r="AZ453" s="146"/>
      <c r="BA453" s="146"/>
      <c r="BB453" s="146"/>
      <c r="BC453" s="146"/>
      <c r="BD453" s="146"/>
      <c r="BE453" s="146"/>
      <c r="BF453" s="146"/>
      <c r="BG453" s="146"/>
      <c r="BH453" s="146"/>
    </row>
    <row r="454" spans="1:60" outlineLevel="1" x14ac:dyDescent="0.2">
      <c r="A454" s="170">
        <v>119</v>
      </c>
      <c r="B454" s="171" t="s">
        <v>548</v>
      </c>
      <c r="C454" s="179" t="s">
        <v>1381</v>
      </c>
      <c r="D454" s="172" t="s">
        <v>218</v>
      </c>
      <c r="E454" s="173">
        <v>1.7741400000000001</v>
      </c>
      <c r="F454" s="174"/>
      <c r="G454" s="175">
        <f>ROUND(E454*F454,2)</f>
        <v>0</v>
      </c>
      <c r="H454" s="174"/>
      <c r="I454" s="175">
        <f>ROUND(E454*H454,2)</f>
        <v>0</v>
      </c>
      <c r="J454" s="174"/>
      <c r="K454" s="175">
        <f>ROUND(E454*J454,2)</f>
        <v>0</v>
      </c>
      <c r="L454" s="175">
        <v>21</v>
      </c>
      <c r="M454" s="175">
        <f>G454*(1+L454/100)</f>
        <v>0</v>
      </c>
      <c r="N454" s="173">
        <v>0</v>
      </c>
      <c r="O454" s="173">
        <f>ROUND(E454*N454,2)</f>
        <v>0</v>
      </c>
      <c r="P454" s="173">
        <v>0</v>
      </c>
      <c r="Q454" s="173">
        <f>ROUND(E454*P454,2)</f>
        <v>0</v>
      </c>
      <c r="R454" s="175" t="s">
        <v>219</v>
      </c>
      <c r="S454" s="175" t="s">
        <v>210</v>
      </c>
      <c r="T454" s="176" t="s">
        <v>211</v>
      </c>
      <c r="U454" s="156">
        <v>0</v>
      </c>
      <c r="V454" s="156">
        <f>ROUND(E454*U454,2)</f>
        <v>0</v>
      </c>
      <c r="W454" s="156"/>
      <c r="X454" s="156" t="s">
        <v>212</v>
      </c>
      <c r="Y454" s="156" t="s">
        <v>213</v>
      </c>
      <c r="Z454" s="146"/>
      <c r="AA454" s="146"/>
      <c r="AB454" s="146"/>
      <c r="AC454" s="146"/>
      <c r="AD454" s="146"/>
      <c r="AE454" s="146"/>
      <c r="AF454" s="146"/>
      <c r="AG454" s="146" t="s">
        <v>214</v>
      </c>
      <c r="AH454" s="146"/>
      <c r="AI454" s="146"/>
      <c r="AJ454" s="146"/>
      <c r="AK454" s="146"/>
      <c r="AL454" s="146"/>
      <c r="AM454" s="146"/>
      <c r="AN454" s="146"/>
      <c r="AO454" s="146"/>
      <c r="AP454" s="146"/>
      <c r="AQ454" s="146"/>
      <c r="AR454" s="146"/>
      <c r="AS454" s="146"/>
      <c r="AT454" s="146"/>
      <c r="AU454" s="146"/>
      <c r="AV454" s="146"/>
      <c r="AW454" s="146"/>
      <c r="AX454" s="146"/>
      <c r="AY454" s="146"/>
      <c r="AZ454" s="146"/>
      <c r="BA454" s="146"/>
      <c r="BB454" s="146"/>
      <c r="BC454" s="146"/>
      <c r="BD454" s="146"/>
      <c r="BE454" s="146"/>
      <c r="BF454" s="146"/>
      <c r="BG454" s="146"/>
      <c r="BH454" s="146"/>
    </row>
    <row r="455" spans="1:60" outlineLevel="2" x14ac:dyDescent="0.2">
      <c r="A455" s="153"/>
      <c r="B455" s="154"/>
      <c r="C455" s="180" t="s">
        <v>1382</v>
      </c>
      <c r="D455" s="157"/>
      <c r="E455" s="158">
        <v>1.414E-2</v>
      </c>
      <c r="F455" s="156"/>
      <c r="G455" s="156"/>
      <c r="H455" s="156"/>
      <c r="I455" s="156"/>
      <c r="J455" s="156"/>
      <c r="K455" s="156"/>
      <c r="L455" s="156"/>
      <c r="M455" s="156"/>
      <c r="N455" s="155"/>
      <c r="O455" s="155"/>
      <c r="P455" s="155"/>
      <c r="Q455" s="155"/>
      <c r="R455" s="156"/>
      <c r="S455" s="156"/>
      <c r="T455" s="156"/>
      <c r="U455" s="156"/>
      <c r="V455" s="156"/>
      <c r="W455" s="156"/>
      <c r="X455" s="156"/>
      <c r="Y455" s="156"/>
      <c r="Z455" s="146"/>
      <c r="AA455" s="146"/>
      <c r="AB455" s="146"/>
      <c r="AC455" s="146"/>
      <c r="AD455" s="146"/>
      <c r="AE455" s="146"/>
      <c r="AF455" s="146"/>
      <c r="AG455" s="146" t="s">
        <v>215</v>
      </c>
      <c r="AH455" s="146">
        <v>7</v>
      </c>
      <c r="AI455" s="146"/>
      <c r="AJ455" s="146"/>
      <c r="AK455" s="146"/>
      <c r="AL455" s="146"/>
      <c r="AM455" s="146"/>
      <c r="AN455" s="146"/>
      <c r="AO455" s="146"/>
      <c r="AP455" s="146"/>
      <c r="AQ455" s="146"/>
      <c r="AR455" s="146"/>
      <c r="AS455" s="146"/>
      <c r="AT455" s="146"/>
      <c r="AU455" s="146"/>
      <c r="AV455" s="146"/>
      <c r="AW455" s="146"/>
      <c r="AX455" s="146"/>
      <c r="AY455" s="146"/>
      <c r="AZ455" s="146"/>
      <c r="BA455" s="146"/>
      <c r="BB455" s="146"/>
      <c r="BC455" s="146"/>
      <c r="BD455" s="146"/>
      <c r="BE455" s="146"/>
      <c r="BF455" s="146"/>
      <c r="BG455" s="146"/>
      <c r="BH455" s="146"/>
    </row>
    <row r="456" spans="1:60" outlineLevel="3" x14ac:dyDescent="0.2">
      <c r="A456" s="153"/>
      <c r="B456" s="154"/>
      <c r="C456" s="180" t="s">
        <v>1383</v>
      </c>
      <c r="D456" s="157"/>
      <c r="E456" s="158">
        <v>0.314</v>
      </c>
      <c r="F456" s="156"/>
      <c r="G456" s="156"/>
      <c r="H456" s="156"/>
      <c r="I456" s="156"/>
      <c r="J456" s="156"/>
      <c r="K456" s="156"/>
      <c r="L456" s="156"/>
      <c r="M456" s="156"/>
      <c r="N456" s="155"/>
      <c r="O456" s="155"/>
      <c r="P456" s="155"/>
      <c r="Q456" s="155"/>
      <c r="R456" s="156"/>
      <c r="S456" s="156"/>
      <c r="T456" s="156"/>
      <c r="U456" s="156"/>
      <c r="V456" s="156"/>
      <c r="W456" s="156"/>
      <c r="X456" s="156"/>
      <c r="Y456" s="156"/>
      <c r="Z456" s="146"/>
      <c r="AA456" s="146"/>
      <c r="AB456" s="146"/>
      <c r="AC456" s="146"/>
      <c r="AD456" s="146"/>
      <c r="AE456" s="146"/>
      <c r="AF456" s="146"/>
      <c r="AG456" s="146" t="s">
        <v>215</v>
      </c>
      <c r="AH456" s="146">
        <v>7</v>
      </c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6"/>
      <c r="AU456" s="146"/>
      <c r="AV456" s="146"/>
      <c r="AW456" s="146"/>
      <c r="AX456" s="146"/>
      <c r="AY456" s="146"/>
      <c r="AZ456" s="146"/>
      <c r="BA456" s="146"/>
      <c r="BB456" s="146"/>
      <c r="BC456" s="146"/>
      <c r="BD456" s="146"/>
      <c r="BE456" s="146"/>
      <c r="BF456" s="146"/>
      <c r="BG456" s="146"/>
      <c r="BH456" s="146"/>
    </row>
    <row r="457" spans="1:60" outlineLevel="3" x14ac:dyDescent="0.2">
      <c r="A457" s="153"/>
      <c r="B457" s="154"/>
      <c r="C457" s="180" t="s">
        <v>1384</v>
      </c>
      <c r="D457" s="157"/>
      <c r="E457" s="158">
        <v>1.446</v>
      </c>
      <c r="F457" s="156"/>
      <c r="G457" s="156"/>
      <c r="H457" s="156"/>
      <c r="I457" s="156"/>
      <c r="J457" s="156"/>
      <c r="K457" s="156"/>
      <c r="L457" s="156"/>
      <c r="M457" s="156"/>
      <c r="N457" s="155"/>
      <c r="O457" s="155"/>
      <c r="P457" s="155"/>
      <c r="Q457" s="155"/>
      <c r="R457" s="156"/>
      <c r="S457" s="156"/>
      <c r="T457" s="156"/>
      <c r="U457" s="156"/>
      <c r="V457" s="156"/>
      <c r="W457" s="156"/>
      <c r="X457" s="156"/>
      <c r="Y457" s="156"/>
      <c r="Z457" s="146"/>
      <c r="AA457" s="146"/>
      <c r="AB457" s="146"/>
      <c r="AC457" s="146"/>
      <c r="AD457" s="146"/>
      <c r="AE457" s="146"/>
      <c r="AF457" s="146"/>
      <c r="AG457" s="146" t="s">
        <v>215</v>
      </c>
      <c r="AH457" s="146">
        <v>7</v>
      </c>
      <c r="AI457" s="146"/>
      <c r="AJ457" s="146"/>
      <c r="AK457" s="146"/>
      <c r="AL457" s="146"/>
      <c r="AM457" s="146"/>
      <c r="AN457" s="146"/>
      <c r="AO457" s="146"/>
      <c r="AP457" s="146"/>
      <c r="AQ457" s="146"/>
      <c r="AR457" s="146"/>
      <c r="AS457" s="146"/>
      <c r="AT457" s="146"/>
      <c r="AU457" s="146"/>
      <c r="AV457" s="146"/>
      <c r="AW457" s="146"/>
      <c r="AX457" s="146"/>
      <c r="AY457" s="146"/>
      <c r="AZ457" s="146"/>
      <c r="BA457" s="146"/>
      <c r="BB457" s="146"/>
      <c r="BC457" s="146"/>
      <c r="BD457" s="146"/>
      <c r="BE457" s="146"/>
      <c r="BF457" s="146"/>
      <c r="BG457" s="146"/>
      <c r="BH457" s="146"/>
    </row>
    <row r="458" spans="1:60" ht="22.5" outlineLevel="1" x14ac:dyDescent="0.2">
      <c r="A458" s="170">
        <v>120</v>
      </c>
      <c r="B458" s="171" t="s">
        <v>1385</v>
      </c>
      <c r="C458" s="179" t="s">
        <v>1386</v>
      </c>
      <c r="D458" s="172" t="s">
        <v>218</v>
      </c>
      <c r="E458" s="173">
        <v>13.446400000000001</v>
      </c>
      <c r="F458" s="174"/>
      <c r="G458" s="175">
        <f>ROUND(E458*F458,2)</f>
        <v>0</v>
      </c>
      <c r="H458" s="174"/>
      <c r="I458" s="175">
        <f>ROUND(E458*H458,2)</f>
        <v>0</v>
      </c>
      <c r="J458" s="174"/>
      <c r="K458" s="175">
        <f>ROUND(E458*J458,2)</f>
        <v>0</v>
      </c>
      <c r="L458" s="175">
        <v>21</v>
      </c>
      <c r="M458" s="175">
        <f>G458*(1+L458/100)</f>
        <v>0</v>
      </c>
      <c r="N458" s="173">
        <v>0</v>
      </c>
      <c r="O458" s="173">
        <f>ROUND(E458*N458,2)</f>
        <v>0</v>
      </c>
      <c r="P458" s="173">
        <v>0</v>
      </c>
      <c r="Q458" s="173">
        <f>ROUND(E458*P458,2)</f>
        <v>0</v>
      </c>
      <c r="R458" s="175" t="s">
        <v>219</v>
      </c>
      <c r="S458" s="175" t="s">
        <v>211</v>
      </c>
      <c r="T458" s="176" t="s">
        <v>211</v>
      </c>
      <c r="U458" s="156">
        <v>0</v>
      </c>
      <c r="V458" s="156">
        <f>ROUND(E458*U458,2)</f>
        <v>0</v>
      </c>
      <c r="W458" s="156"/>
      <c r="X458" s="156" t="s">
        <v>212</v>
      </c>
      <c r="Y458" s="156" t="s">
        <v>213</v>
      </c>
      <c r="Z458" s="146"/>
      <c r="AA458" s="146"/>
      <c r="AB458" s="146"/>
      <c r="AC458" s="146"/>
      <c r="AD458" s="146"/>
      <c r="AE458" s="146"/>
      <c r="AF458" s="146"/>
      <c r="AG458" s="146" t="s">
        <v>214</v>
      </c>
      <c r="AH458" s="146"/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  <c r="BA458" s="146"/>
      <c r="BB458" s="146"/>
      <c r="BC458" s="146"/>
      <c r="BD458" s="146"/>
      <c r="BE458" s="146"/>
      <c r="BF458" s="146"/>
      <c r="BG458" s="146"/>
      <c r="BH458" s="146"/>
    </row>
    <row r="459" spans="1:60" outlineLevel="2" x14ac:dyDescent="0.2">
      <c r="A459" s="153"/>
      <c r="B459" s="154"/>
      <c r="C459" s="180" t="s">
        <v>1387</v>
      </c>
      <c r="D459" s="157"/>
      <c r="E459" s="158">
        <v>8.6240000000000006</v>
      </c>
      <c r="F459" s="156"/>
      <c r="G459" s="156"/>
      <c r="H459" s="156"/>
      <c r="I459" s="156"/>
      <c r="J459" s="156"/>
      <c r="K459" s="156"/>
      <c r="L459" s="156"/>
      <c r="M459" s="156"/>
      <c r="N459" s="155"/>
      <c r="O459" s="155"/>
      <c r="P459" s="155"/>
      <c r="Q459" s="155"/>
      <c r="R459" s="156"/>
      <c r="S459" s="156"/>
      <c r="T459" s="156"/>
      <c r="U459" s="156"/>
      <c r="V459" s="156"/>
      <c r="W459" s="156"/>
      <c r="X459" s="156"/>
      <c r="Y459" s="156"/>
      <c r="Z459" s="146"/>
      <c r="AA459" s="146"/>
      <c r="AB459" s="146"/>
      <c r="AC459" s="146"/>
      <c r="AD459" s="146"/>
      <c r="AE459" s="146"/>
      <c r="AF459" s="146"/>
      <c r="AG459" s="146" t="s">
        <v>215</v>
      </c>
      <c r="AH459" s="146">
        <v>7</v>
      </c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  <c r="BA459" s="146"/>
      <c r="BB459" s="146"/>
      <c r="BC459" s="146"/>
      <c r="BD459" s="146"/>
      <c r="BE459" s="146"/>
      <c r="BF459" s="146"/>
      <c r="BG459" s="146"/>
      <c r="BH459" s="146"/>
    </row>
    <row r="460" spans="1:60" outlineLevel="3" x14ac:dyDescent="0.2">
      <c r="A460" s="153"/>
      <c r="B460" s="154"/>
      <c r="C460" s="180" t="s">
        <v>1388</v>
      </c>
      <c r="D460" s="157"/>
      <c r="E460" s="158">
        <v>4.8224</v>
      </c>
      <c r="F460" s="156"/>
      <c r="G460" s="156"/>
      <c r="H460" s="156"/>
      <c r="I460" s="156"/>
      <c r="J460" s="156"/>
      <c r="K460" s="156"/>
      <c r="L460" s="156"/>
      <c r="M460" s="156"/>
      <c r="N460" s="155"/>
      <c r="O460" s="155"/>
      <c r="P460" s="155"/>
      <c r="Q460" s="155"/>
      <c r="R460" s="156"/>
      <c r="S460" s="156"/>
      <c r="T460" s="156"/>
      <c r="U460" s="156"/>
      <c r="V460" s="156"/>
      <c r="W460" s="156"/>
      <c r="X460" s="156"/>
      <c r="Y460" s="156"/>
      <c r="Z460" s="146"/>
      <c r="AA460" s="146"/>
      <c r="AB460" s="146"/>
      <c r="AC460" s="146"/>
      <c r="AD460" s="146"/>
      <c r="AE460" s="146"/>
      <c r="AF460" s="146"/>
      <c r="AG460" s="146" t="s">
        <v>215</v>
      </c>
      <c r="AH460" s="146">
        <v>7</v>
      </c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  <c r="BA460" s="146"/>
      <c r="BB460" s="146"/>
      <c r="BC460" s="146"/>
      <c r="BD460" s="146"/>
      <c r="BE460" s="146"/>
      <c r="BF460" s="146"/>
      <c r="BG460" s="146"/>
      <c r="BH460" s="146"/>
    </row>
    <row r="461" spans="1:60" outlineLevel="1" x14ac:dyDescent="0.2">
      <c r="A461" s="170">
        <v>121</v>
      </c>
      <c r="B461" s="171" t="s">
        <v>1389</v>
      </c>
      <c r="C461" s="179" t="s">
        <v>1390</v>
      </c>
      <c r="D461" s="172" t="s">
        <v>218</v>
      </c>
      <c r="E461" s="173">
        <v>5.1499999999999997E-2</v>
      </c>
      <c r="F461" s="174"/>
      <c r="G461" s="175">
        <f>ROUND(E461*F461,2)</f>
        <v>0</v>
      </c>
      <c r="H461" s="174"/>
      <c r="I461" s="175">
        <f>ROUND(E461*H461,2)</f>
        <v>0</v>
      </c>
      <c r="J461" s="174"/>
      <c r="K461" s="175">
        <f>ROUND(E461*J461,2)</f>
        <v>0</v>
      </c>
      <c r="L461" s="175">
        <v>21</v>
      </c>
      <c r="M461" s="175">
        <f>G461*(1+L461/100)</f>
        <v>0</v>
      </c>
      <c r="N461" s="173">
        <v>0</v>
      </c>
      <c r="O461" s="173">
        <f>ROUND(E461*N461,2)</f>
        <v>0</v>
      </c>
      <c r="P461" s="173">
        <v>0</v>
      </c>
      <c r="Q461" s="173">
        <f>ROUND(E461*P461,2)</f>
        <v>0</v>
      </c>
      <c r="R461" s="175" t="s">
        <v>219</v>
      </c>
      <c r="S461" s="175" t="s">
        <v>210</v>
      </c>
      <c r="T461" s="176" t="s">
        <v>211</v>
      </c>
      <c r="U461" s="156">
        <v>0</v>
      </c>
      <c r="V461" s="156">
        <f>ROUND(E461*U461,2)</f>
        <v>0</v>
      </c>
      <c r="W461" s="156"/>
      <c r="X461" s="156" t="s">
        <v>212</v>
      </c>
      <c r="Y461" s="156" t="s">
        <v>213</v>
      </c>
      <c r="Z461" s="146"/>
      <c r="AA461" s="146"/>
      <c r="AB461" s="146"/>
      <c r="AC461" s="146"/>
      <c r="AD461" s="146"/>
      <c r="AE461" s="146"/>
      <c r="AF461" s="146"/>
      <c r="AG461" s="146" t="s">
        <v>214</v>
      </c>
      <c r="AH461" s="146"/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  <c r="BA461" s="146"/>
      <c r="BB461" s="146"/>
      <c r="BC461" s="146"/>
      <c r="BD461" s="146"/>
      <c r="BE461" s="146"/>
      <c r="BF461" s="146"/>
      <c r="BG461" s="146"/>
      <c r="BH461" s="146"/>
    </row>
    <row r="462" spans="1:60" outlineLevel="2" x14ac:dyDescent="0.2">
      <c r="A462" s="153"/>
      <c r="B462" s="154"/>
      <c r="C462" s="180" t="s">
        <v>1391</v>
      </c>
      <c r="D462" s="157"/>
      <c r="E462" s="158">
        <v>5.1499999999999997E-2</v>
      </c>
      <c r="F462" s="156"/>
      <c r="G462" s="156"/>
      <c r="H462" s="156"/>
      <c r="I462" s="156"/>
      <c r="J462" s="156"/>
      <c r="K462" s="156"/>
      <c r="L462" s="156"/>
      <c r="M462" s="156"/>
      <c r="N462" s="155"/>
      <c r="O462" s="155"/>
      <c r="P462" s="155"/>
      <c r="Q462" s="155"/>
      <c r="R462" s="156"/>
      <c r="S462" s="156"/>
      <c r="T462" s="156"/>
      <c r="U462" s="156"/>
      <c r="V462" s="156"/>
      <c r="W462" s="156"/>
      <c r="X462" s="156"/>
      <c r="Y462" s="156"/>
      <c r="Z462" s="146"/>
      <c r="AA462" s="146"/>
      <c r="AB462" s="146"/>
      <c r="AC462" s="146"/>
      <c r="AD462" s="146"/>
      <c r="AE462" s="146"/>
      <c r="AF462" s="146"/>
      <c r="AG462" s="146" t="s">
        <v>215</v>
      </c>
      <c r="AH462" s="146">
        <v>7</v>
      </c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  <c r="BA462" s="146"/>
      <c r="BB462" s="146"/>
      <c r="BC462" s="146"/>
      <c r="BD462" s="146"/>
      <c r="BE462" s="146"/>
      <c r="BF462" s="146"/>
      <c r="BG462" s="146"/>
      <c r="BH462" s="146"/>
    </row>
    <row r="463" spans="1:60" ht="22.5" outlineLevel="1" x14ac:dyDescent="0.2">
      <c r="A463" s="170">
        <v>122</v>
      </c>
      <c r="B463" s="171" t="s">
        <v>285</v>
      </c>
      <c r="C463" s="179" t="s">
        <v>286</v>
      </c>
      <c r="D463" s="172" t="s">
        <v>218</v>
      </c>
      <c r="E463" s="173">
        <v>0.1</v>
      </c>
      <c r="F463" s="174"/>
      <c r="G463" s="175">
        <f>ROUND(E463*F463,2)</f>
        <v>0</v>
      </c>
      <c r="H463" s="174"/>
      <c r="I463" s="175">
        <f>ROUND(E463*H463,2)</f>
        <v>0</v>
      </c>
      <c r="J463" s="174"/>
      <c r="K463" s="175">
        <f>ROUND(E463*J463,2)</f>
        <v>0</v>
      </c>
      <c r="L463" s="175">
        <v>21</v>
      </c>
      <c r="M463" s="175">
        <f>G463*(1+L463/100)</f>
        <v>0</v>
      </c>
      <c r="N463" s="173">
        <v>0</v>
      </c>
      <c r="O463" s="173">
        <f>ROUND(E463*N463,2)</f>
        <v>0</v>
      </c>
      <c r="P463" s="173">
        <v>0</v>
      </c>
      <c r="Q463" s="173">
        <f>ROUND(E463*P463,2)</f>
        <v>0</v>
      </c>
      <c r="R463" s="175" t="s">
        <v>219</v>
      </c>
      <c r="S463" s="175" t="s">
        <v>210</v>
      </c>
      <c r="T463" s="176" t="s">
        <v>211</v>
      </c>
      <c r="U463" s="156">
        <v>0</v>
      </c>
      <c r="V463" s="156">
        <f>ROUND(E463*U463,2)</f>
        <v>0</v>
      </c>
      <c r="W463" s="156"/>
      <c r="X463" s="156" t="s">
        <v>212</v>
      </c>
      <c r="Y463" s="156" t="s">
        <v>213</v>
      </c>
      <c r="Z463" s="146"/>
      <c r="AA463" s="146"/>
      <c r="AB463" s="146"/>
      <c r="AC463" s="146"/>
      <c r="AD463" s="146"/>
      <c r="AE463" s="146"/>
      <c r="AF463" s="146"/>
      <c r="AG463" s="146" t="s">
        <v>214</v>
      </c>
      <c r="AH463" s="146"/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  <c r="AU463" s="146"/>
      <c r="AV463" s="146"/>
      <c r="AW463" s="146"/>
      <c r="AX463" s="146"/>
      <c r="AY463" s="146"/>
      <c r="AZ463" s="146"/>
      <c r="BA463" s="146"/>
      <c r="BB463" s="146"/>
      <c r="BC463" s="146"/>
      <c r="BD463" s="146"/>
      <c r="BE463" s="146"/>
      <c r="BF463" s="146"/>
      <c r="BG463" s="146"/>
      <c r="BH463" s="146"/>
    </row>
    <row r="464" spans="1:60" outlineLevel="2" x14ac:dyDescent="0.2">
      <c r="A464" s="153"/>
      <c r="B464" s="154"/>
      <c r="C464" s="180" t="s">
        <v>864</v>
      </c>
      <c r="D464" s="157"/>
      <c r="E464" s="158">
        <v>0.1</v>
      </c>
      <c r="F464" s="156"/>
      <c r="G464" s="156"/>
      <c r="H464" s="156"/>
      <c r="I464" s="156"/>
      <c r="J464" s="156"/>
      <c r="K464" s="156"/>
      <c r="L464" s="156"/>
      <c r="M464" s="156"/>
      <c r="N464" s="155"/>
      <c r="O464" s="155"/>
      <c r="P464" s="155"/>
      <c r="Q464" s="155"/>
      <c r="R464" s="156"/>
      <c r="S464" s="156"/>
      <c r="T464" s="156"/>
      <c r="U464" s="156"/>
      <c r="V464" s="156"/>
      <c r="W464" s="156"/>
      <c r="X464" s="156"/>
      <c r="Y464" s="156"/>
      <c r="Z464" s="146"/>
      <c r="AA464" s="146"/>
      <c r="AB464" s="146"/>
      <c r="AC464" s="146"/>
      <c r="AD464" s="146"/>
      <c r="AE464" s="146"/>
      <c r="AF464" s="146"/>
      <c r="AG464" s="146" t="s">
        <v>215</v>
      </c>
      <c r="AH464" s="146">
        <v>0</v>
      </c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  <c r="AU464" s="146"/>
      <c r="AV464" s="146"/>
      <c r="AW464" s="146"/>
      <c r="AX464" s="146"/>
      <c r="AY464" s="146"/>
      <c r="AZ464" s="146"/>
      <c r="BA464" s="146"/>
      <c r="BB464" s="146"/>
      <c r="BC464" s="146"/>
      <c r="BD464" s="146"/>
      <c r="BE464" s="146"/>
      <c r="BF464" s="146"/>
      <c r="BG464" s="146"/>
      <c r="BH464" s="146"/>
    </row>
    <row r="465" spans="1:33" x14ac:dyDescent="0.2">
      <c r="A465" s="3"/>
      <c r="B465" s="4"/>
      <c r="C465" s="181"/>
      <c r="D465" s="6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AE465">
        <v>15</v>
      </c>
      <c r="AF465">
        <v>21</v>
      </c>
      <c r="AG465" t="s">
        <v>190</v>
      </c>
    </row>
    <row r="466" spans="1:33" x14ac:dyDescent="0.2">
      <c r="A466" s="149"/>
      <c r="B466" s="150" t="s">
        <v>29</v>
      </c>
      <c r="C466" s="182"/>
      <c r="D466" s="151"/>
      <c r="E466" s="152"/>
      <c r="F466" s="152"/>
      <c r="G466" s="169">
        <f>G8+G218+G278+G286+G329+G339+G370+G387+G391+G405+G408+G415+G427</f>
        <v>0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AE466">
        <f>SUMIF(L7:L464,AE465,G7:G464)</f>
        <v>0</v>
      </c>
      <c r="AF466">
        <f>SUMIF(L7:L464,AF465,G7:G464)</f>
        <v>0</v>
      </c>
      <c r="AG466" t="s">
        <v>296</v>
      </c>
    </row>
    <row r="467" spans="1:33" x14ac:dyDescent="0.2">
      <c r="C467" s="183"/>
      <c r="D467" s="10"/>
      <c r="AG467" t="s">
        <v>297</v>
      </c>
    </row>
    <row r="468" spans="1:33" x14ac:dyDescent="0.2">
      <c r="D468" s="10"/>
    </row>
    <row r="469" spans="1:33" x14ac:dyDescent="0.2">
      <c r="D469" s="10"/>
    </row>
    <row r="470" spans="1:33" x14ac:dyDescent="0.2">
      <c r="D470" s="10"/>
    </row>
    <row r="471" spans="1:33" x14ac:dyDescent="0.2">
      <c r="D471" s="10"/>
    </row>
    <row r="472" spans="1:33" x14ac:dyDescent="0.2">
      <c r="D472" s="10"/>
    </row>
    <row r="473" spans="1:33" x14ac:dyDescent="0.2">
      <c r="D473" s="10"/>
    </row>
    <row r="474" spans="1:33" x14ac:dyDescent="0.2">
      <c r="D474" s="10"/>
    </row>
    <row r="475" spans="1:33" x14ac:dyDescent="0.2">
      <c r="D475" s="10"/>
    </row>
    <row r="476" spans="1:33" x14ac:dyDescent="0.2">
      <c r="D476" s="10"/>
    </row>
    <row r="477" spans="1:33" x14ac:dyDescent="0.2">
      <c r="D477" s="10"/>
    </row>
    <row r="478" spans="1:33" x14ac:dyDescent="0.2">
      <c r="D478" s="10"/>
    </row>
    <row r="479" spans="1:33" x14ac:dyDescent="0.2">
      <c r="D479" s="10"/>
    </row>
    <row r="480" spans="1:33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Vp4SjnL/DGP4w2BgA8UaxW4LaXqNAQuPThKnZhEvtcLYuu8wuVP3u5VxaRK3y1/yWredaXtAvbex0Ts0VSobw==" saltValue="9p00HXJ3xVIboyazo79O/w==" spinCount="100000" sheet="1" formatRows="0"/>
  <mergeCells count="172">
    <mergeCell ref="A1:G1"/>
    <mergeCell ref="C2:G2"/>
    <mergeCell ref="C3:G3"/>
    <mergeCell ref="C4:G4"/>
    <mergeCell ref="C10:G10"/>
    <mergeCell ref="C11:G11"/>
    <mergeCell ref="C34:G34"/>
    <mergeCell ref="C35:G35"/>
    <mergeCell ref="C38:G38"/>
    <mergeCell ref="C39:G39"/>
    <mergeCell ref="C42:G42"/>
    <mergeCell ref="C45:G45"/>
    <mergeCell ref="C15:G15"/>
    <mergeCell ref="C18:G18"/>
    <mergeCell ref="C21:G21"/>
    <mergeCell ref="C24:G24"/>
    <mergeCell ref="C28:G28"/>
    <mergeCell ref="C31:G31"/>
    <mergeCell ref="C60:G60"/>
    <mergeCell ref="C61:G61"/>
    <mergeCell ref="C65:G65"/>
    <mergeCell ref="C66:G66"/>
    <mergeCell ref="C69:G69"/>
    <mergeCell ref="C76:G76"/>
    <mergeCell ref="C48:G48"/>
    <mergeCell ref="C49:G49"/>
    <mergeCell ref="C52:G52"/>
    <mergeCell ref="C53:G53"/>
    <mergeCell ref="C56:G56"/>
    <mergeCell ref="C57:G57"/>
    <mergeCell ref="C89:G89"/>
    <mergeCell ref="C92:G92"/>
    <mergeCell ref="C95:G95"/>
    <mergeCell ref="C96:G96"/>
    <mergeCell ref="C99:G99"/>
    <mergeCell ref="C100:G100"/>
    <mergeCell ref="C77:G77"/>
    <mergeCell ref="C78:G78"/>
    <mergeCell ref="C81:G81"/>
    <mergeCell ref="C82:G82"/>
    <mergeCell ref="C85:G85"/>
    <mergeCell ref="C88:G88"/>
    <mergeCell ref="C119:G119"/>
    <mergeCell ref="C120:G120"/>
    <mergeCell ref="C121:G121"/>
    <mergeCell ref="C122:G122"/>
    <mergeCell ref="C123:G123"/>
    <mergeCell ref="C124:G124"/>
    <mergeCell ref="C103:G103"/>
    <mergeCell ref="C104:G104"/>
    <mergeCell ref="C107:G107"/>
    <mergeCell ref="C110:G110"/>
    <mergeCell ref="C113:G113"/>
    <mergeCell ref="C116:G116"/>
    <mergeCell ref="C133:G133"/>
    <mergeCell ref="C134:G134"/>
    <mergeCell ref="C138:G138"/>
    <mergeCell ref="C139:G139"/>
    <mergeCell ref="C140:G140"/>
    <mergeCell ref="C141:G141"/>
    <mergeCell ref="C125:G125"/>
    <mergeCell ref="C128:G128"/>
    <mergeCell ref="C129:G129"/>
    <mergeCell ref="C130:G130"/>
    <mergeCell ref="C131:G131"/>
    <mergeCell ref="C132:G132"/>
    <mergeCell ref="C150:G150"/>
    <mergeCell ref="C151:G151"/>
    <mergeCell ref="C152:G152"/>
    <mergeCell ref="C155:G155"/>
    <mergeCell ref="C158:G158"/>
    <mergeCell ref="C159:G159"/>
    <mergeCell ref="C142:G142"/>
    <mergeCell ref="C143:G143"/>
    <mergeCell ref="C144:G144"/>
    <mergeCell ref="C147:G147"/>
    <mergeCell ref="C148:G148"/>
    <mergeCell ref="C149:G149"/>
    <mergeCell ref="C174:G174"/>
    <mergeCell ref="C175:G175"/>
    <mergeCell ref="C178:G178"/>
    <mergeCell ref="C179:G179"/>
    <mergeCell ref="C182:G182"/>
    <mergeCell ref="C185:G185"/>
    <mergeCell ref="C162:G162"/>
    <mergeCell ref="C163:G163"/>
    <mergeCell ref="C166:G166"/>
    <mergeCell ref="C167:G167"/>
    <mergeCell ref="C170:G170"/>
    <mergeCell ref="C171:G171"/>
    <mergeCell ref="C200:G200"/>
    <mergeCell ref="C203:G203"/>
    <mergeCell ref="C206:G206"/>
    <mergeCell ref="C216:G216"/>
    <mergeCell ref="C220:G220"/>
    <mergeCell ref="C223:G223"/>
    <mergeCell ref="C188:G188"/>
    <mergeCell ref="C189:G189"/>
    <mergeCell ref="C190:G190"/>
    <mergeCell ref="C193:G193"/>
    <mergeCell ref="C194:G194"/>
    <mergeCell ref="C195:G195"/>
    <mergeCell ref="C244:G244"/>
    <mergeCell ref="C247:G247"/>
    <mergeCell ref="C250:G250"/>
    <mergeCell ref="C253:G253"/>
    <mergeCell ref="C254:G254"/>
    <mergeCell ref="C255:G255"/>
    <mergeCell ref="C226:G226"/>
    <mergeCell ref="C229:G229"/>
    <mergeCell ref="C232:G232"/>
    <mergeCell ref="C235:G235"/>
    <mergeCell ref="C238:G238"/>
    <mergeCell ref="C241:G241"/>
    <mergeCell ref="C276:G276"/>
    <mergeCell ref="C280:G280"/>
    <mergeCell ref="C281:G281"/>
    <mergeCell ref="C284:G284"/>
    <mergeCell ref="C288:G288"/>
    <mergeCell ref="C291:G291"/>
    <mergeCell ref="C258:G258"/>
    <mergeCell ref="C261:G261"/>
    <mergeCell ref="C264:G264"/>
    <mergeCell ref="C267:G267"/>
    <mergeCell ref="C270:G270"/>
    <mergeCell ref="C273:G273"/>
    <mergeCell ref="C306:G306"/>
    <mergeCell ref="C310:G310"/>
    <mergeCell ref="C313:G313"/>
    <mergeCell ref="C316:G316"/>
    <mergeCell ref="C317:G317"/>
    <mergeCell ref="C320:G320"/>
    <mergeCell ref="C294:G294"/>
    <mergeCell ref="C295:G295"/>
    <mergeCell ref="C298:G298"/>
    <mergeCell ref="C299:G299"/>
    <mergeCell ref="C302:G302"/>
    <mergeCell ref="C303:G303"/>
    <mergeCell ref="C348:G348"/>
    <mergeCell ref="C349:G349"/>
    <mergeCell ref="C352:G352"/>
    <mergeCell ref="C353:G353"/>
    <mergeCell ref="C356:G356"/>
    <mergeCell ref="C357:G357"/>
    <mergeCell ref="C321:G321"/>
    <mergeCell ref="C324:G324"/>
    <mergeCell ref="C327:G327"/>
    <mergeCell ref="C331:G331"/>
    <mergeCell ref="C341:G341"/>
    <mergeCell ref="C342:G342"/>
    <mergeCell ref="C380:G380"/>
    <mergeCell ref="C385:G385"/>
    <mergeCell ref="C389:G389"/>
    <mergeCell ref="C393:G393"/>
    <mergeCell ref="C400:G400"/>
    <mergeCell ref="C403:G403"/>
    <mergeCell ref="C360:G360"/>
    <mergeCell ref="C361:G361"/>
    <mergeCell ref="C364:G364"/>
    <mergeCell ref="C365:G365"/>
    <mergeCell ref="C368:G368"/>
    <mergeCell ref="C376:G376"/>
    <mergeCell ref="C425:G425"/>
    <mergeCell ref="C429:G429"/>
    <mergeCell ref="C444:G444"/>
    <mergeCell ref="C447:G447"/>
    <mergeCell ref="C410:G410"/>
    <mergeCell ref="C413:G413"/>
    <mergeCell ref="C417:G417"/>
    <mergeCell ref="C418:G418"/>
    <mergeCell ref="C421:G421"/>
    <mergeCell ref="C422:G4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24B2E-4802-4668-A594-35FBB6BBC93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177</v>
      </c>
      <c r="B1" s="253"/>
      <c r="C1" s="253"/>
      <c r="D1" s="253"/>
      <c r="E1" s="253"/>
      <c r="F1" s="253"/>
      <c r="G1" s="253"/>
      <c r="AG1" t="s">
        <v>178</v>
      </c>
    </row>
    <row r="2" spans="1:60" ht="24.95" customHeight="1" x14ac:dyDescent="0.2">
      <c r="A2" s="50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179</v>
      </c>
    </row>
    <row r="3" spans="1:60" ht="24.95" customHeight="1" x14ac:dyDescent="0.2">
      <c r="A3" s="50" t="s">
        <v>8</v>
      </c>
      <c r="B3" s="49" t="s">
        <v>62</v>
      </c>
      <c r="C3" s="254" t="s">
        <v>63</v>
      </c>
      <c r="D3" s="255"/>
      <c r="E3" s="255"/>
      <c r="F3" s="255"/>
      <c r="G3" s="256"/>
      <c r="AC3" s="120" t="s">
        <v>976</v>
      </c>
      <c r="AG3" t="s">
        <v>180</v>
      </c>
    </row>
    <row r="4" spans="1:60" ht="24.95" customHeight="1" x14ac:dyDescent="0.2">
      <c r="A4" s="139" t="s">
        <v>9</v>
      </c>
      <c r="B4" s="140" t="s">
        <v>51</v>
      </c>
      <c r="C4" s="257" t="s">
        <v>58</v>
      </c>
      <c r="D4" s="258"/>
      <c r="E4" s="258"/>
      <c r="F4" s="258"/>
      <c r="G4" s="259"/>
      <c r="AG4" t="s">
        <v>181</v>
      </c>
    </row>
    <row r="5" spans="1:60" x14ac:dyDescent="0.2">
      <c r="D5" s="10"/>
    </row>
    <row r="6" spans="1:60" ht="38.25" x14ac:dyDescent="0.2">
      <c r="A6" s="142" t="s">
        <v>182</v>
      </c>
      <c r="B6" s="144" t="s">
        <v>183</v>
      </c>
      <c r="C6" s="144" t="s">
        <v>184</v>
      </c>
      <c r="D6" s="143" t="s">
        <v>185</v>
      </c>
      <c r="E6" s="142" t="s">
        <v>186</v>
      </c>
      <c r="F6" s="141" t="s">
        <v>187</v>
      </c>
      <c r="G6" s="142" t="s">
        <v>29</v>
      </c>
      <c r="H6" s="145" t="s">
        <v>30</v>
      </c>
      <c r="I6" s="145" t="s">
        <v>188</v>
      </c>
      <c r="J6" s="145" t="s">
        <v>31</v>
      </c>
      <c r="K6" s="145" t="s">
        <v>189</v>
      </c>
      <c r="L6" s="145" t="s">
        <v>190</v>
      </c>
      <c r="M6" s="145" t="s">
        <v>191</v>
      </c>
      <c r="N6" s="145" t="s">
        <v>192</v>
      </c>
      <c r="O6" s="145" t="s">
        <v>193</v>
      </c>
      <c r="P6" s="145" t="s">
        <v>194</v>
      </c>
      <c r="Q6" s="145" t="s">
        <v>195</v>
      </c>
      <c r="R6" s="145" t="s">
        <v>196</v>
      </c>
      <c r="S6" s="145" t="s">
        <v>197</v>
      </c>
      <c r="T6" s="145" t="s">
        <v>198</v>
      </c>
      <c r="U6" s="145" t="s">
        <v>199</v>
      </c>
      <c r="V6" s="145" t="s">
        <v>200</v>
      </c>
      <c r="W6" s="145" t="s">
        <v>201</v>
      </c>
      <c r="X6" s="145" t="s">
        <v>202</v>
      </c>
      <c r="Y6" s="145" t="s">
        <v>203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3" t="s">
        <v>204</v>
      </c>
      <c r="B8" s="164" t="s">
        <v>90</v>
      </c>
      <c r="C8" s="178" t="s">
        <v>91</v>
      </c>
      <c r="D8" s="165"/>
      <c r="E8" s="166"/>
      <c r="F8" s="167"/>
      <c r="G8" s="167">
        <f>SUMIF(AG9:AG13,"&lt;&gt;NOR",G9:G13)</f>
        <v>0</v>
      </c>
      <c r="H8" s="167"/>
      <c r="I8" s="167">
        <f>SUM(I9:I13)</f>
        <v>0</v>
      </c>
      <c r="J8" s="167"/>
      <c r="K8" s="167">
        <f>SUM(K9:K13)</f>
        <v>0</v>
      </c>
      <c r="L8" s="167"/>
      <c r="M8" s="167">
        <f>SUM(M9:M13)</f>
        <v>0</v>
      </c>
      <c r="N8" s="166"/>
      <c r="O8" s="166">
        <f>SUM(O9:O13)</f>
        <v>0.02</v>
      </c>
      <c r="P8" s="166"/>
      <c r="Q8" s="166">
        <f>SUM(Q9:Q13)</f>
        <v>0</v>
      </c>
      <c r="R8" s="167"/>
      <c r="S8" s="167"/>
      <c r="T8" s="168"/>
      <c r="U8" s="162"/>
      <c r="V8" s="162">
        <f>SUM(V9:V13)</f>
        <v>6.53</v>
      </c>
      <c r="W8" s="162"/>
      <c r="X8" s="162"/>
      <c r="Y8" s="162"/>
      <c r="AG8" t="s">
        <v>205</v>
      </c>
    </row>
    <row r="9" spans="1:60" ht="22.5" outlineLevel="1" x14ac:dyDescent="0.2">
      <c r="A9" s="170">
        <v>1</v>
      </c>
      <c r="B9" s="171" t="s">
        <v>1393</v>
      </c>
      <c r="C9" s="179" t="s">
        <v>1394</v>
      </c>
      <c r="D9" s="172" t="s">
        <v>252</v>
      </c>
      <c r="E9" s="173">
        <v>67.3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3.3E-4</v>
      </c>
      <c r="O9" s="173">
        <f>ROUND(E9*N9,2)</f>
        <v>0.02</v>
      </c>
      <c r="P9" s="173">
        <v>0</v>
      </c>
      <c r="Q9" s="173">
        <f>ROUND(E9*P9,2)</f>
        <v>0</v>
      </c>
      <c r="R9" s="175" t="s">
        <v>1395</v>
      </c>
      <c r="S9" s="175" t="s">
        <v>210</v>
      </c>
      <c r="T9" s="176" t="s">
        <v>211</v>
      </c>
      <c r="U9" s="156">
        <v>9.7000000000000003E-2</v>
      </c>
      <c r="V9" s="156">
        <f>ROUND(E9*U9,2)</f>
        <v>6.53</v>
      </c>
      <c r="W9" s="156"/>
      <c r="X9" s="156" t="s">
        <v>212</v>
      </c>
      <c r="Y9" s="156" t="s">
        <v>213</v>
      </c>
      <c r="Z9" s="146"/>
      <c r="AA9" s="146"/>
      <c r="AB9" s="146"/>
      <c r="AC9" s="146"/>
      <c r="AD9" s="146"/>
      <c r="AE9" s="146"/>
      <c r="AF9" s="146"/>
      <c r="AG9" s="146" t="s">
        <v>214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247" t="s">
        <v>1396</v>
      </c>
      <c r="D10" s="248"/>
      <c r="E10" s="248"/>
      <c r="F10" s="248"/>
      <c r="G10" s="248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221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3" x14ac:dyDescent="0.2">
      <c r="A11" s="153"/>
      <c r="B11" s="154"/>
      <c r="C11" s="251" t="s">
        <v>1397</v>
      </c>
      <c r="D11" s="252"/>
      <c r="E11" s="252"/>
      <c r="F11" s="252"/>
      <c r="G11" s="252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221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2" x14ac:dyDescent="0.2">
      <c r="A12" s="153"/>
      <c r="B12" s="154"/>
      <c r="C12" s="180" t="s">
        <v>1398</v>
      </c>
      <c r="D12" s="157"/>
      <c r="E12" s="158">
        <v>24.4</v>
      </c>
      <c r="F12" s="156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215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3" x14ac:dyDescent="0.2">
      <c r="A13" s="153"/>
      <c r="B13" s="154"/>
      <c r="C13" s="180" t="s">
        <v>1399</v>
      </c>
      <c r="D13" s="157"/>
      <c r="E13" s="158">
        <v>42.9</v>
      </c>
      <c r="F13" s="156"/>
      <c r="G13" s="156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215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x14ac:dyDescent="0.2">
      <c r="A14" s="163" t="s">
        <v>204</v>
      </c>
      <c r="B14" s="164" t="s">
        <v>102</v>
      </c>
      <c r="C14" s="178" t="s">
        <v>103</v>
      </c>
      <c r="D14" s="165"/>
      <c r="E14" s="166"/>
      <c r="F14" s="167"/>
      <c r="G14" s="167">
        <f>SUMIF(AG15:AG16,"&lt;&gt;NOR",G15:G16)</f>
        <v>0</v>
      </c>
      <c r="H14" s="167"/>
      <c r="I14" s="167">
        <f>SUM(I15:I16)</f>
        <v>0</v>
      </c>
      <c r="J14" s="167"/>
      <c r="K14" s="167">
        <f>SUM(K15:K16)</f>
        <v>0</v>
      </c>
      <c r="L14" s="167"/>
      <c r="M14" s="167">
        <f>SUM(M15:M16)</f>
        <v>0</v>
      </c>
      <c r="N14" s="166"/>
      <c r="O14" s="166">
        <f>SUM(O15:O16)</f>
        <v>0</v>
      </c>
      <c r="P14" s="166"/>
      <c r="Q14" s="166">
        <f>SUM(Q15:Q16)</f>
        <v>0</v>
      </c>
      <c r="R14" s="167"/>
      <c r="S14" s="167"/>
      <c r="T14" s="168"/>
      <c r="U14" s="162"/>
      <c r="V14" s="162">
        <f>SUM(V15:V16)</f>
        <v>1.1399999999999999</v>
      </c>
      <c r="W14" s="162"/>
      <c r="X14" s="162"/>
      <c r="Y14" s="162"/>
      <c r="AG14" t="s">
        <v>205</v>
      </c>
    </row>
    <row r="15" spans="1:60" outlineLevel="1" x14ac:dyDescent="0.2">
      <c r="A15" s="170">
        <v>2</v>
      </c>
      <c r="B15" s="171" t="s">
        <v>1400</v>
      </c>
      <c r="C15" s="179" t="s">
        <v>1401</v>
      </c>
      <c r="D15" s="172" t="s">
        <v>252</v>
      </c>
      <c r="E15" s="173">
        <v>120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5" t="s">
        <v>1402</v>
      </c>
      <c r="S15" s="175" t="s">
        <v>210</v>
      </c>
      <c r="T15" s="176" t="s">
        <v>211</v>
      </c>
      <c r="U15" s="156">
        <v>9.5300000000000003E-3</v>
      </c>
      <c r="V15" s="156">
        <f>ROUND(E15*U15,2)</f>
        <v>1.1399999999999999</v>
      </c>
      <c r="W15" s="156"/>
      <c r="X15" s="156" t="s">
        <v>212</v>
      </c>
      <c r="Y15" s="156" t="s">
        <v>213</v>
      </c>
      <c r="Z15" s="146"/>
      <c r="AA15" s="146"/>
      <c r="AB15" s="146"/>
      <c r="AC15" s="146"/>
      <c r="AD15" s="146"/>
      <c r="AE15" s="146"/>
      <c r="AF15" s="146"/>
      <c r="AG15" s="146" t="s">
        <v>214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2" x14ac:dyDescent="0.2">
      <c r="A16" s="153"/>
      <c r="B16" s="154"/>
      <c r="C16" s="180" t="s">
        <v>1403</v>
      </c>
      <c r="D16" s="157"/>
      <c r="E16" s="158">
        <v>120</v>
      </c>
      <c r="F16" s="156"/>
      <c r="G16" s="156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215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x14ac:dyDescent="0.2">
      <c r="A17" s="163" t="s">
        <v>204</v>
      </c>
      <c r="B17" s="164" t="s">
        <v>104</v>
      </c>
      <c r="C17" s="178" t="s">
        <v>105</v>
      </c>
      <c r="D17" s="165"/>
      <c r="E17" s="166"/>
      <c r="F17" s="167"/>
      <c r="G17" s="167">
        <f>SUMIF(AG18:AG42,"&lt;&gt;NOR",G18:G42)</f>
        <v>0</v>
      </c>
      <c r="H17" s="167"/>
      <c r="I17" s="167">
        <f>SUM(I18:I42)</f>
        <v>0</v>
      </c>
      <c r="J17" s="167"/>
      <c r="K17" s="167">
        <f>SUM(K18:K42)</f>
        <v>0</v>
      </c>
      <c r="L17" s="167"/>
      <c r="M17" s="167">
        <f>SUM(M18:M42)</f>
        <v>0</v>
      </c>
      <c r="N17" s="166"/>
      <c r="O17" s="166">
        <f>SUM(O18:O42)</f>
        <v>12.1</v>
      </c>
      <c r="P17" s="166"/>
      <c r="Q17" s="166">
        <f>SUM(Q18:Q42)</f>
        <v>0</v>
      </c>
      <c r="R17" s="167"/>
      <c r="S17" s="167"/>
      <c r="T17" s="168"/>
      <c r="U17" s="162"/>
      <c r="V17" s="162">
        <f>SUM(V18:V42)</f>
        <v>0</v>
      </c>
      <c r="W17" s="162"/>
      <c r="X17" s="162"/>
      <c r="Y17" s="162"/>
      <c r="AG17" t="s">
        <v>205</v>
      </c>
    </row>
    <row r="18" spans="1:60" ht="22.5" outlineLevel="1" x14ac:dyDescent="0.2">
      <c r="A18" s="170">
        <v>3</v>
      </c>
      <c r="B18" s="171" t="s">
        <v>1404</v>
      </c>
      <c r="C18" s="179" t="s">
        <v>1405</v>
      </c>
      <c r="D18" s="172" t="s">
        <v>260</v>
      </c>
      <c r="E18" s="173">
        <v>1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3">
        <v>12.1</v>
      </c>
      <c r="O18" s="173">
        <f>ROUND(E18*N18,2)</f>
        <v>12.1</v>
      </c>
      <c r="P18" s="173">
        <v>0</v>
      </c>
      <c r="Q18" s="173">
        <f>ROUND(E18*P18,2)</f>
        <v>0</v>
      </c>
      <c r="R18" s="175"/>
      <c r="S18" s="175" t="s">
        <v>242</v>
      </c>
      <c r="T18" s="176" t="s">
        <v>243</v>
      </c>
      <c r="U18" s="156">
        <v>0</v>
      </c>
      <c r="V18" s="156">
        <f>ROUND(E18*U18,2)</f>
        <v>0</v>
      </c>
      <c r="W18" s="156"/>
      <c r="X18" s="156" t="s">
        <v>212</v>
      </c>
      <c r="Y18" s="156" t="s">
        <v>213</v>
      </c>
      <c r="Z18" s="146"/>
      <c r="AA18" s="146"/>
      <c r="AB18" s="146"/>
      <c r="AC18" s="146"/>
      <c r="AD18" s="146"/>
      <c r="AE18" s="146"/>
      <c r="AF18" s="146"/>
      <c r="AG18" s="146" t="s">
        <v>214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2" x14ac:dyDescent="0.2">
      <c r="A19" s="153"/>
      <c r="B19" s="154"/>
      <c r="C19" s="247" t="s">
        <v>1406</v>
      </c>
      <c r="D19" s="248"/>
      <c r="E19" s="248"/>
      <c r="F19" s="248"/>
      <c r="G19" s="248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221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3" x14ac:dyDescent="0.2">
      <c r="A20" s="153"/>
      <c r="B20" s="154"/>
      <c r="C20" s="251" t="s">
        <v>1407</v>
      </c>
      <c r="D20" s="252"/>
      <c r="E20" s="252"/>
      <c r="F20" s="252"/>
      <c r="G20" s="252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221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77" t="str">
        <f>C20</f>
        <v>- Kompletní dodávka předizolovaného potrubí v rozsahu celé trasy. Viz výkres D.2-02_Montážní schéma, C.2_Koordinační situace</v>
      </c>
      <c r="BB20" s="146"/>
      <c r="BC20" s="146"/>
      <c r="BD20" s="146"/>
      <c r="BE20" s="146"/>
      <c r="BF20" s="146"/>
      <c r="BG20" s="146"/>
      <c r="BH20" s="146"/>
    </row>
    <row r="21" spans="1:60" outlineLevel="2" x14ac:dyDescent="0.2">
      <c r="A21" s="153"/>
      <c r="B21" s="154"/>
      <c r="C21" s="180" t="s">
        <v>84</v>
      </c>
      <c r="D21" s="157"/>
      <c r="E21" s="158">
        <v>1</v>
      </c>
      <c r="F21" s="156"/>
      <c r="G21" s="156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215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70">
        <v>4</v>
      </c>
      <c r="B22" s="171" t="s">
        <v>1408</v>
      </c>
      <c r="C22" s="179" t="s">
        <v>1409</v>
      </c>
      <c r="D22" s="172" t="s">
        <v>260</v>
      </c>
      <c r="E22" s="173">
        <v>1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3">
        <v>0</v>
      </c>
      <c r="O22" s="173">
        <f>ROUND(E22*N22,2)</f>
        <v>0</v>
      </c>
      <c r="P22" s="173">
        <v>0</v>
      </c>
      <c r="Q22" s="173">
        <f>ROUND(E22*P22,2)</f>
        <v>0</v>
      </c>
      <c r="R22" s="175"/>
      <c r="S22" s="175" t="s">
        <v>242</v>
      </c>
      <c r="T22" s="176" t="s">
        <v>243</v>
      </c>
      <c r="U22" s="156">
        <v>0</v>
      </c>
      <c r="V22" s="156">
        <f>ROUND(E22*U22,2)</f>
        <v>0</v>
      </c>
      <c r="W22" s="156"/>
      <c r="X22" s="156" t="s">
        <v>212</v>
      </c>
      <c r="Y22" s="156" t="s">
        <v>213</v>
      </c>
      <c r="Z22" s="146"/>
      <c r="AA22" s="146"/>
      <c r="AB22" s="146"/>
      <c r="AC22" s="146"/>
      <c r="AD22" s="146"/>
      <c r="AE22" s="146"/>
      <c r="AF22" s="146"/>
      <c r="AG22" s="146" t="s">
        <v>214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2" x14ac:dyDescent="0.2">
      <c r="A23" s="153"/>
      <c r="B23" s="154"/>
      <c r="C23" s="247" t="s">
        <v>855</v>
      </c>
      <c r="D23" s="248"/>
      <c r="E23" s="248"/>
      <c r="F23" s="248"/>
      <c r="G23" s="248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221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2" x14ac:dyDescent="0.2">
      <c r="A24" s="153"/>
      <c r="B24" s="154"/>
      <c r="C24" s="180" t="s">
        <v>84</v>
      </c>
      <c r="D24" s="157"/>
      <c r="E24" s="158">
        <v>1</v>
      </c>
      <c r="F24" s="156"/>
      <c r="G24" s="156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215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70">
        <v>5</v>
      </c>
      <c r="B25" s="171" t="s">
        <v>1410</v>
      </c>
      <c r="C25" s="179" t="s">
        <v>1411</v>
      </c>
      <c r="D25" s="172" t="s">
        <v>260</v>
      </c>
      <c r="E25" s="173">
        <v>1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5"/>
      <c r="S25" s="175" t="s">
        <v>242</v>
      </c>
      <c r="T25" s="176" t="s">
        <v>243</v>
      </c>
      <c r="U25" s="156">
        <v>0</v>
      </c>
      <c r="V25" s="156">
        <f>ROUND(E25*U25,2)</f>
        <v>0</v>
      </c>
      <c r="W25" s="156"/>
      <c r="X25" s="156" t="s">
        <v>212</v>
      </c>
      <c r="Y25" s="156" t="s">
        <v>213</v>
      </c>
      <c r="Z25" s="146"/>
      <c r="AA25" s="146"/>
      <c r="AB25" s="146"/>
      <c r="AC25" s="146"/>
      <c r="AD25" s="146"/>
      <c r="AE25" s="146"/>
      <c r="AF25" s="146"/>
      <c r="AG25" s="146" t="s">
        <v>214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2" x14ac:dyDescent="0.2">
      <c r="A26" s="153"/>
      <c r="B26" s="154"/>
      <c r="C26" s="247" t="s">
        <v>1412</v>
      </c>
      <c r="D26" s="248"/>
      <c r="E26" s="248"/>
      <c r="F26" s="248"/>
      <c r="G26" s="248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221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2" x14ac:dyDescent="0.2">
      <c r="A27" s="153"/>
      <c r="B27" s="154"/>
      <c r="C27" s="180" t="s">
        <v>84</v>
      </c>
      <c r="D27" s="157"/>
      <c r="E27" s="158">
        <v>1</v>
      </c>
      <c r="F27" s="156"/>
      <c r="G27" s="156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215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70">
        <v>6</v>
      </c>
      <c r="B28" s="171" t="s">
        <v>1413</v>
      </c>
      <c r="C28" s="179" t="s">
        <v>1414</v>
      </c>
      <c r="D28" s="172" t="s">
        <v>260</v>
      </c>
      <c r="E28" s="173">
        <v>1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5"/>
      <c r="S28" s="175" t="s">
        <v>242</v>
      </c>
      <c r="T28" s="176" t="s">
        <v>243</v>
      </c>
      <c r="U28" s="156">
        <v>0</v>
      </c>
      <c r="V28" s="156">
        <f>ROUND(E28*U28,2)</f>
        <v>0</v>
      </c>
      <c r="W28" s="156"/>
      <c r="X28" s="156" t="s">
        <v>212</v>
      </c>
      <c r="Y28" s="156" t="s">
        <v>213</v>
      </c>
      <c r="Z28" s="146"/>
      <c r="AA28" s="146"/>
      <c r="AB28" s="146"/>
      <c r="AC28" s="146"/>
      <c r="AD28" s="146"/>
      <c r="AE28" s="146"/>
      <c r="AF28" s="146"/>
      <c r="AG28" s="146" t="s">
        <v>214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2" x14ac:dyDescent="0.2">
      <c r="A29" s="153"/>
      <c r="B29" s="154"/>
      <c r="C29" s="247" t="s">
        <v>855</v>
      </c>
      <c r="D29" s="248"/>
      <c r="E29" s="248"/>
      <c r="F29" s="248"/>
      <c r="G29" s="248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56"/>
      <c r="Z29" s="146"/>
      <c r="AA29" s="146"/>
      <c r="AB29" s="146"/>
      <c r="AC29" s="146"/>
      <c r="AD29" s="146"/>
      <c r="AE29" s="146"/>
      <c r="AF29" s="146"/>
      <c r="AG29" s="146" t="s">
        <v>221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2" x14ac:dyDescent="0.2">
      <c r="A30" s="153"/>
      <c r="B30" s="154"/>
      <c r="C30" s="180" t="s">
        <v>84</v>
      </c>
      <c r="D30" s="157"/>
      <c r="E30" s="158">
        <v>1</v>
      </c>
      <c r="F30" s="156"/>
      <c r="G30" s="156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215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70">
        <v>7</v>
      </c>
      <c r="B31" s="171" t="s">
        <v>1415</v>
      </c>
      <c r="C31" s="179" t="s">
        <v>1416</v>
      </c>
      <c r="D31" s="172" t="s">
        <v>260</v>
      </c>
      <c r="E31" s="173">
        <v>1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5"/>
      <c r="S31" s="175" t="s">
        <v>242</v>
      </c>
      <c r="T31" s="176" t="s">
        <v>243</v>
      </c>
      <c r="U31" s="156">
        <v>0</v>
      </c>
      <c r="V31" s="156">
        <f>ROUND(E31*U31,2)</f>
        <v>0</v>
      </c>
      <c r="W31" s="156"/>
      <c r="X31" s="156" t="s">
        <v>212</v>
      </c>
      <c r="Y31" s="156" t="s">
        <v>213</v>
      </c>
      <c r="Z31" s="146"/>
      <c r="AA31" s="146"/>
      <c r="AB31" s="146"/>
      <c r="AC31" s="146"/>
      <c r="AD31" s="146"/>
      <c r="AE31" s="146"/>
      <c r="AF31" s="146"/>
      <c r="AG31" s="146" t="s">
        <v>214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2" x14ac:dyDescent="0.2">
      <c r="A32" s="153"/>
      <c r="B32" s="154"/>
      <c r="C32" s="247" t="s">
        <v>855</v>
      </c>
      <c r="D32" s="248"/>
      <c r="E32" s="248"/>
      <c r="F32" s="248"/>
      <c r="G32" s="248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221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2" x14ac:dyDescent="0.2">
      <c r="A33" s="153"/>
      <c r="B33" s="154"/>
      <c r="C33" s="180" t="s">
        <v>84</v>
      </c>
      <c r="D33" s="157"/>
      <c r="E33" s="158">
        <v>1</v>
      </c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215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70">
        <v>8</v>
      </c>
      <c r="B34" s="171" t="s">
        <v>1417</v>
      </c>
      <c r="C34" s="179" t="s">
        <v>1418</v>
      </c>
      <c r="D34" s="172" t="s">
        <v>260</v>
      </c>
      <c r="E34" s="173">
        <v>2</v>
      </c>
      <c r="F34" s="174"/>
      <c r="G34" s="175">
        <f>ROUND(E34*F34,2)</f>
        <v>0</v>
      </c>
      <c r="H34" s="174"/>
      <c r="I34" s="175">
        <f>ROUND(E34*H34,2)</f>
        <v>0</v>
      </c>
      <c r="J34" s="174"/>
      <c r="K34" s="175">
        <f>ROUND(E34*J34,2)</f>
        <v>0</v>
      </c>
      <c r="L34" s="175">
        <v>21</v>
      </c>
      <c r="M34" s="175">
        <f>G34*(1+L34/100)</f>
        <v>0</v>
      </c>
      <c r="N34" s="173">
        <v>0</v>
      </c>
      <c r="O34" s="173">
        <f>ROUND(E34*N34,2)</f>
        <v>0</v>
      </c>
      <c r="P34" s="173">
        <v>0</v>
      </c>
      <c r="Q34" s="173">
        <f>ROUND(E34*P34,2)</f>
        <v>0</v>
      </c>
      <c r="R34" s="175"/>
      <c r="S34" s="175" t="s">
        <v>242</v>
      </c>
      <c r="T34" s="176" t="s">
        <v>243</v>
      </c>
      <c r="U34" s="156">
        <v>0</v>
      </c>
      <c r="V34" s="156">
        <f>ROUND(E34*U34,2)</f>
        <v>0</v>
      </c>
      <c r="W34" s="156"/>
      <c r="X34" s="156" t="s">
        <v>212</v>
      </c>
      <c r="Y34" s="156" t="s">
        <v>213</v>
      </c>
      <c r="Z34" s="146"/>
      <c r="AA34" s="146"/>
      <c r="AB34" s="146"/>
      <c r="AC34" s="146"/>
      <c r="AD34" s="146"/>
      <c r="AE34" s="146"/>
      <c r="AF34" s="146"/>
      <c r="AG34" s="146" t="s">
        <v>214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2" x14ac:dyDescent="0.2">
      <c r="A35" s="153"/>
      <c r="B35" s="154"/>
      <c r="C35" s="247" t="s">
        <v>1419</v>
      </c>
      <c r="D35" s="248"/>
      <c r="E35" s="248"/>
      <c r="F35" s="248"/>
      <c r="G35" s="248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221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2" x14ac:dyDescent="0.2">
      <c r="A36" s="153"/>
      <c r="B36" s="154"/>
      <c r="C36" s="180" t="s">
        <v>383</v>
      </c>
      <c r="D36" s="157"/>
      <c r="E36" s="158">
        <v>2</v>
      </c>
      <c r="F36" s="156"/>
      <c r="G36" s="156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56"/>
      <c r="Z36" s="146"/>
      <c r="AA36" s="146"/>
      <c r="AB36" s="146"/>
      <c r="AC36" s="146"/>
      <c r="AD36" s="146"/>
      <c r="AE36" s="146"/>
      <c r="AF36" s="146"/>
      <c r="AG36" s="146" t="s">
        <v>215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70">
        <v>9</v>
      </c>
      <c r="B37" s="171" t="s">
        <v>1420</v>
      </c>
      <c r="C37" s="179" t="s">
        <v>1421</v>
      </c>
      <c r="D37" s="172" t="s">
        <v>260</v>
      </c>
      <c r="E37" s="173">
        <v>1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5"/>
      <c r="S37" s="175" t="s">
        <v>242</v>
      </c>
      <c r="T37" s="176" t="s">
        <v>243</v>
      </c>
      <c r="U37" s="156">
        <v>0</v>
      </c>
      <c r="V37" s="156">
        <f>ROUND(E37*U37,2)</f>
        <v>0</v>
      </c>
      <c r="W37" s="156"/>
      <c r="X37" s="156" t="s">
        <v>212</v>
      </c>
      <c r="Y37" s="156" t="s">
        <v>213</v>
      </c>
      <c r="Z37" s="146"/>
      <c r="AA37" s="146"/>
      <c r="AB37" s="146"/>
      <c r="AC37" s="146"/>
      <c r="AD37" s="146"/>
      <c r="AE37" s="146"/>
      <c r="AF37" s="146"/>
      <c r="AG37" s="146" t="s">
        <v>214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2" x14ac:dyDescent="0.2">
      <c r="A38" s="153"/>
      <c r="B38" s="154"/>
      <c r="C38" s="247" t="s">
        <v>855</v>
      </c>
      <c r="D38" s="248"/>
      <c r="E38" s="248"/>
      <c r="F38" s="248"/>
      <c r="G38" s="248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221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2" x14ac:dyDescent="0.2">
      <c r="A39" s="153"/>
      <c r="B39" s="154"/>
      <c r="C39" s="180" t="s">
        <v>84</v>
      </c>
      <c r="D39" s="157"/>
      <c r="E39" s="158">
        <v>1</v>
      </c>
      <c r="F39" s="156"/>
      <c r="G39" s="156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215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70">
        <v>10</v>
      </c>
      <c r="B40" s="171" t="s">
        <v>1422</v>
      </c>
      <c r="C40" s="179" t="s">
        <v>1423</v>
      </c>
      <c r="D40" s="172" t="s">
        <v>260</v>
      </c>
      <c r="E40" s="173">
        <v>1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21</v>
      </c>
      <c r="M40" s="175">
        <f>G40*(1+L40/100)</f>
        <v>0</v>
      </c>
      <c r="N40" s="173">
        <v>0</v>
      </c>
      <c r="O40" s="173">
        <f>ROUND(E40*N40,2)</f>
        <v>0</v>
      </c>
      <c r="P40" s="173">
        <v>0</v>
      </c>
      <c r="Q40" s="173">
        <f>ROUND(E40*P40,2)</f>
        <v>0</v>
      </c>
      <c r="R40" s="175" t="s">
        <v>1341</v>
      </c>
      <c r="S40" s="175" t="s">
        <v>210</v>
      </c>
      <c r="T40" s="176" t="s">
        <v>243</v>
      </c>
      <c r="U40" s="156">
        <v>0</v>
      </c>
      <c r="V40" s="156">
        <f>ROUND(E40*U40,2)</f>
        <v>0</v>
      </c>
      <c r="W40" s="156"/>
      <c r="X40" s="156" t="s">
        <v>1342</v>
      </c>
      <c r="Y40" s="156" t="s">
        <v>1424</v>
      </c>
      <c r="Z40" s="146"/>
      <c r="AA40" s="146"/>
      <c r="AB40" s="146"/>
      <c r="AC40" s="146"/>
      <c r="AD40" s="146"/>
      <c r="AE40" s="146"/>
      <c r="AF40" s="146"/>
      <c r="AG40" s="146" t="s">
        <v>1343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2" x14ac:dyDescent="0.2">
      <c r="A41" s="153"/>
      <c r="B41" s="154"/>
      <c r="C41" s="247" t="s">
        <v>855</v>
      </c>
      <c r="D41" s="248"/>
      <c r="E41" s="248"/>
      <c r="F41" s="248"/>
      <c r="G41" s="248"/>
      <c r="H41" s="156"/>
      <c r="I41" s="156"/>
      <c r="J41" s="156"/>
      <c r="K41" s="156"/>
      <c r="L41" s="156"/>
      <c r="M41" s="156"/>
      <c r="N41" s="155"/>
      <c r="O41" s="155"/>
      <c r="P41" s="155"/>
      <c r="Q41" s="155"/>
      <c r="R41" s="156"/>
      <c r="S41" s="156"/>
      <c r="T41" s="156"/>
      <c r="U41" s="156"/>
      <c r="V41" s="156"/>
      <c r="W41" s="156"/>
      <c r="X41" s="156"/>
      <c r="Y41" s="156"/>
      <c r="Z41" s="146"/>
      <c r="AA41" s="146"/>
      <c r="AB41" s="146"/>
      <c r="AC41" s="146"/>
      <c r="AD41" s="146"/>
      <c r="AE41" s="146"/>
      <c r="AF41" s="146"/>
      <c r="AG41" s="146" t="s">
        <v>221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2" x14ac:dyDescent="0.2">
      <c r="A42" s="153"/>
      <c r="B42" s="154"/>
      <c r="C42" s="180" t="s">
        <v>84</v>
      </c>
      <c r="D42" s="157"/>
      <c r="E42" s="158">
        <v>1</v>
      </c>
      <c r="F42" s="156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215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x14ac:dyDescent="0.2">
      <c r="A43" s="163" t="s">
        <v>204</v>
      </c>
      <c r="B43" s="164" t="s">
        <v>106</v>
      </c>
      <c r="C43" s="178" t="s">
        <v>107</v>
      </c>
      <c r="D43" s="165"/>
      <c r="E43" s="166"/>
      <c r="F43" s="167"/>
      <c r="G43" s="167">
        <f>SUMIF(AG44:AG48,"&lt;&gt;NOR",G44:G48)</f>
        <v>0</v>
      </c>
      <c r="H43" s="167"/>
      <c r="I43" s="167">
        <f>SUM(I44:I48)</f>
        <v>0</v>
      </c>
      <c r="J43" s="167"/>
      <c r="K43" s="167">
        <f>SUM(K44:K48)</f>
        <v>0</v>
      </c>
      <c r="L43" s="167"/>
      <c r="M43" s="167">
        <f>SUM(M44:M48)</f>
        <v>0</v>
      </c>
      <c r="N43" s="166"/>
      <c r="O43" s="166">
        <f>SUM(O44:O48)</f>
        <v>0</v>
      </c>
      <c r="P43" s="166"/>
      <c r="Q43" s="166">
        <f>SUM(Q44:Q48)</f>
        <v>0</v>
      </c>
      <c r="R43" s="167"/>
      <c r="S43" s="167"/>
      <c r="T43" s="168"/>
      <c r="U43" s="162"/>
      <c r="V43" s="162">
        <f>SUM(V44:V48)</f>
        <v>4</v>
      </c>
      <c r="W43" s="162"/>
      <c r="X43" s="162"/>
      <c r="Y43" s="162"/>
      <c r="AG43" t="s">
        <v>205</v>
      </c>
    </row>
    <row r="44" spans="1:60" outlineLevel="1" x14ac:dyDescent="0.2">
      <c r="A44" s="170">
        <v>11</v>
      </c>
      <c r="B44" s="171" t="s">
        <v>1425</v>
      </c>
      <c r="C44" s="179" t="s">
        <v>1426</v>
      </c>
      <c r="D44" s="172" t="s">
        <v>1011</v>
      </c>
      <c r="E44" s="173">
        <v>4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3">
        <v>0</v>
      </c>
      <c r="O44" s="173">
        <f>ROUND(E44*N44,2)</f>
        <v>0</v>
      </c>
      <c r="P44" s="173">
        <v>0</v>
      </c>
      <c r="Q44" s="173">
        <f>ROUND(E44*P44,2)</f>
        <v>0</v>
      </c>
      <c r="R44" s="175"/>
      <c r="S44" s="175" t="s">
        <v>210</v>
      </c>
      <c r="T44" s="176" t="s">
        <v>211</v>
      </c>
      <c r="U44" s="156">
        <v>1</v>
      </c>
      <c r="V44" s="156">
        <f>ROUND(E44*U44,2)</f>
        <v>4</v>
      </c>
      <c r="W44" s="156"/>
      <c r="X44" s="156" t="s">
        <v>212</v>
      </c>
      <c r="Y44" s="156" t="s">
        <v>213</v>
      </c>
      <c r="Z44" s="146"/>
      <c r="AA44" s="146"/>
      <c r="AB44" s="146"/>
      <c r="AC44" s="146"/>
      <c r="AD44" s="146"/>
      <c r="AE44" s="146"/>
      <c r="AF44" s="146"/>
      <c r="AG44" s="146" t="s">
        <v>214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2" x14ac:dyDescent="0.2">
      <c r="A45" s="153"/>
      <c r="B45" s="154"/>
      <c r="C45" s="180" t="s">
        <v>395</v>
      </c>
      <c r="D45" s="157"/>
      <c r="E45" s="158">
        <v>4</v>
      </c>
      <c r="F45" s="156"/>
      <c r="G45" s="156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215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70">
        <v>12</v>
      </c>
      <c r="B46" s="171" t="s">
        <v>552</v>
      </c>
      <c r="C46" s="179" t="s">
        <v>553</v>
      </c>
      <c r="D46" s="172" t="s">
        <v>554</v>
      </c>
      <c r="E46" s="173">
        <v>7000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3">
        <v>0</v>
      </c>
      <c r="O46" s="173">
        <f>ROUND(E46*N46,2)</f>
        <v>0</v>
      </c>
      <c r="P46" s="173">
        <v>0</v>
      </c>
      <c r="Q46" s="173">
        <f>ROUND(E46*P46,2)</f>
        <v>0</v>
      </c>
      <c r="R46" s="175" t="s">
        <v>516</v>
      </c>
      <c r="S46" s="175" t="s">
        <v>211</v>
      </c>
      <c r="T46" s="176" t="s">
        <v>211</v>
      </c>
      <c r="U46" s="156">
        <v>0</v>
      </c>
      <c r="V46" s="156">
        <f>ROUND(E46*U46,2)</f>
        <v>0</v>
      </c>
      <c r="W46" s="156"/>
      <c r="X46" s="156" t="s">
        <v>493</v>
      </c>
      <c r="Y46" s="156" t="s">
        <v>213</v>
      </c>
      <c r="Z46" s="146"/>
      <c r="AA46" s="146"/>
      <c r="AB46" s="146"/>
      <c r="AC46" s="146"/>
      <c r="AD46" s="146"/>
      <c r="AE46" s="146"/>
      <c r="AF46" s="146"/>
      <c r="AG46" s="146" t="s">
        <v>494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ht="22.5" outlineLevel="2" x14ac:dyDescent="0.2">
      <c r="A47" s="153"/>
      <c r="B47" s="154"/>
      <c r="C47" s="247" t="s">
        <v>1427</v>
      </c>
      <c r="D47" s="248"/>
      <c r="E47" s="248"/>
      <c r="F47" s="248"/>
      <c r="G47" s="248"/>
      <c r="H47" s="156"/>
      <c r="I47" s="156"/>
      <c r="J47" s="156"/>
      <c r="K47" s="156"/>
      <c r="L47" s="156"/>
      <c r="M47" s="156"/>
      <c r="N47" s="155"/>
      <c r="O47" s="155"/>
      <c r="P47" s="155"/>
      <c r="Q47" s="155"/>
      <c r="R47" s="156"/>
      <c r="S47" s="156"/>
      <c r="T47" s="156"/>
      <c r="U47" s="156"/>
      <c r="V47" s="156"/>
      <c r="W47" s="156"/>
      <c r="X47" s="156"/>
      <c r="Y47" s="156"/>
      <c r="Z47" s="146"/>
      <c r="AA47" s="146"/>
      <c r="AB47" s="146"/>
      <c r="AC47" s="146"/>
      <c r="AD47" s="146"/>
      <c r="AE47" s="146"/>
      <c r="AF47" s="146"/>
      <c r="AG47" s="146" t="s">
        <v>221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77" t="str">
        <f>C47</f>
        <v>Drobný instalační materiál, spojovací materiál, konektory, štítky, vývodky, kabelový managment, lišty, podložky, matice, šrouby, měděné dráty červené a modré barvy, atd.</v>
      </c>
      <c r="BB47" s="146"/>
      <c r="BC47" s="146"/>
      <c r="BD47" s="146"/>
      <c r="BE47" s="146"/>
      <c r="BF47" s="146"/>
      <c r="BG47" s="146"/>
      <c r="BH47" s="146"/>
    </row>
    <row r="48" spans="1:60" outlineLevel="2" x14ac:dyDescent="0.2">
      <c r="A48" s="153"/>
      <c r="B48" s="154"/>
      <c r="C48" s="180" t="s">
        <v>1428</v>
      </c>
      <c r="D48" s="157"/>
      <c r="E48" s="158">
        <v>7000</v>
      </c>
      <c r="F48" s="156"/>
      <c r="G48" s="156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215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x14ac:dyDescent="0.2">
      <c r="A49" s="163" t="s">
        <v>204</v>
      </c>
      <c r="B49" s="164" t="s">
        <v>108</v>
      </c>
      <c r="C49" s="178" t="s">
        <v>109</v>
      </c>
      <c r="D49" s="165"/>
      <c r="E49" s="166"/>
      <c r="F49" s="167"/>
      <c r="G49" s="167">
        <f>SUMIF(AG50:AG52,"&lt;&gt;NOR",G50:G52)</f>
        <v>0</v>
      </c>
      <c r="H49" s="167"/>
      <c r="I49" s="167">
        <f>SUM(I50:I52)</f>
        <v>0</v>
      </c>
      <c r="J49" s="167"/>
      <c r="K49" s="167">
        <f>SUM(K50:K52)</f>
        <v>0</v>
      </c>
      <c r="L49" s="167"/>
      <c r="M49" s="167">
        <f>SUM(M50:M52)</f>
        <v>0</v>
      </c>
      <c r="N49" s="166"/>
      <c r="O49" s="166">
        <f>SUM(O50:O52)</f>
        <v>0.03</v>
      </c>
      <c r="P49" s="166"/>
      <c r="Q49" s="166">
        <f>SUM(Q50:Q52)</f>
        <v>0</v>
      </c>
      <c r="R49" s="167"/>
      <c r="S49" s="167"/>
      <c r="T49" s="168"/>
      <c r="U49" s="162"/>
      <c r="V49" s="162">
        <f>SUM(V50:V52)</f>
        <v>1.36</v>
      </c>
      <c r="W49" s="162"/>
      <c r="X49" s="162"/>
      <c r="Y49" s="162"/>
      <c r="AG49" t="s">
        <v>205</v>
      </c>
    </row>
    <row r="50" spans="1:60" ht="22.5" outlineLevel="1" x14ac:dyDescent="0.2">
      <c r="A50" s="170">
        <v>13</v>
      </c>
      <c r="B50" s="171" t="s">
        <v>1429</v>
      </c>
      <c r="C50" s="179" t="s">
        <v>1430</v>
      </c>
      <c r="D50" s="172" t="s">
        <v>208</v>
      </c>
      <c r="E50" s="173">
        <v>5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3">
        <v>5.8599999999999998E-3</v>
      </c>
      <c r="O50" s="173">
        <f>ROUND(E50*N50,2)</f>
        <v>0.03</v>
      </c>
      <c r="P50" s="173">
        <v>0</v>
      </c>
      <c r="Q50" s="173">
        <f>ROUND(E50*P50,2)</f>
        <v>0</v>
      </c>
      <c r="R50" s="175" t="s">
        <v>209</v>
      </c>
      <c r="S50" s="175" t="s">
        <v>210</v>
      </c>
      <c r="T50" s="176" t="s">
        <v>211</v>
      </c>
      <c r="U50" s="156">
        <v>0.27200000000000002</v>
      </c>
      <c r="V50" s="156">
        <f>ROUND(E50*U50,2)</f>
        <v>1.36</v>
      </c>
      <c r="W50" s="156"/>
      <c r="X50" s="156" t="s">
        <v>212</v>
      </c>
      <c r="Y50" s="156" t="s">
        <v>213</v>
      </c>
      <c r="Z50" s="146"/>
      <c r="AA50" s="146"/>
      <c r="AB50" s="146"/>
      <c r="AC50" s="146"/>
      <c r="AD50" s="146"/>
      <c r="AE50" s="146"/>
      <c r="AF50" s="146"/>
      <c r="AG50" s="146" t="s">
        <v>214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2" x14ac:dyDescent="0.2">
      <c r="A51" s="153"/>
      <c r="B51" s="154"/>
      <c r="C51" s="247" t="s">
        <v>1431</v>
      </c>
      <c r="D51" s="248"/>
      <c r="E51" s="248"/>
      <c r="F51" s="248"/>
      <c r="G51" s="248"/>
      <c r="H51" s="156"/>
      <c r="I51" s="156"/>
      <c r="J51" s="156"/>
      <c r="K51" s="156"/>
      <c r="L51" s="156"/>
      <c r="M51" s="156"/>
      <c r="N51" s="155"/>
      <c r="O51" s="155"/>
      <c r="P51" s="155"/>
      <c r="Q51" s="155"/>
      <c r="R51" s="156"/>
      <c r="S51" s="156"/>
      <c r="T51" s="156"/>
      <c r="U51" s="156"/>
      <c r="V51" s="156"/>
      <c r="W51" s="156"/>
      <c r="X51" s="156"/>
      <c r="Y51" s="156"/>
      <c r="Z51" s="146"/>
      <c r="AA51" s="146"/>
      <c r="AB51" s="146"/>
      <c r="AC51" s="146"/>
      <c r="AD51" s="146"/>
      <c r="AE51" s="146"/>
      <c r="AF51" s="146"/>
      <c r="AG51" s="146" t="s">
        <v>221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2" x14ac:dyDescent="0.2">
      <c r="A52" s="153"/>
      <c r="B52" s="154"/>
      <c r="C52" s="180" t="s">
        <v>92</v>
      </c>
      <c r="D52" s="157"/>
      <c r="E52" s="158">
        <v>5</v>
      </c>
      <c r="F52" s="156"/>
      <c r="G52" s="156"/>
      <c r="H52" s="156"/>
      <c r="I52" s="156"/>
      <c r="J52" s="156"/>
      <c r="K52" s="156"/>
      <c r="L52" s="156"/>
      <c r="M52" s="156"/>
      <c r="N52" s="155"/>
      <c r="O52" s="155"/>
      <c r="P52" s="155"/>
      <c r="Q52" s="155"/>
      <c r="R52" s="156"/>
      <c r="S52" s="156"/>
      <c r="T52" s="156"/>
      <c r="U52" s="156"/>
      <c r="V52" s="156"/>
      <c r="W52" s="156"/>
      <c r="X52" s="156"/>
      <c r="Y52" s="156"/>
      <c r="Z52" s="146"/>
      <c r="AA52" s="146"/>
      <c r="AB52" s="146"/>
      <c r="AC52" s="146"/>
      <c r="AD52" s="146"/>
      <c r="AE52" s="146"/>
      <c r="AF52" s="146"/>
      <c r="AG52" s="146" t="s">
        <v>215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x14ac:dyDescent="0.2">
      <c r="A53" s="163" t="s">
        <v>204</v>
      </c>
      <c r="B53" s="164" t="s">
        <v>118</v>
      </c>
      <c r="C53" s="178" t="s">
        <v>119</v>
      </c>
      <c r="D53" s="165"/>
      <c r="E53" s="166"/>
      <c r="F53" s="167"/>
      <c r="G53" s="167">
        <f>SUMIF(AG54:AG58,"&lt;&gt;NOR",G54:G58)</f>
        <v>0</v>
      </c>
      <c r="H53" s="167"/>
      <c r="I53" s="167">
        <f>SUM(I54:I58)</f>
        <v>0</v>
      </c>
      <c r="J53" s="167"/>
      <c r="K53" s="167">
        <f>SUM(K54:K58)</f>
        <v>0</v>
      </c>
      <c r="L53" s="167"/>
      <c r="M53" s="167">
        <f>SUM(M54:M58)</f>
        <v>0</v>
      </c>
      <c r="N53" s="166"/>
      <c r="O53" s="166">
        <f>SUM(O54:O58)</f>
        <v>0</v>
      </c>
      <c r="P53" s="166"/>
      <c r="Q53" s="166">
        <f>SUM(Q54:Q58)</f>
        <v>0</v>
      </c>
      <c r="R53" s="167"/>
      <c r="S53" s="167"/>
      <c r="T53" s="168"/>
      <c r="U53" s="162"/>
      <c r="V53" s="162">
        <f>SUM(V54:V58)</f>
        <v>0.18</v>
      </c>
      <c r="W53" s="162"/>
      <c r="X53" s="162"/>
      <c r="Y53" s="162"/>
      <c r="AG53" t="s">
        <v>205</v>
      </c>
    </row>
    <row r="54" spans="1:60" ht="22.5" outlineLevel="1" x14ac:dyDescent="0.2">
      <c r="A54" s="170">
        <v>14</v>
      </c>
      <c r="B54" s="171" t="s">
        <v>1432</v>
      </c>
      <c r="C54" s="179" t="s">
        <v>1433</v>
      </c>
      <c r="D54" s="172" t="s">
        <v>218</v>
      </c>
      <c r="E54" s="173">
        <v>0.86519999999999997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3">
        <v>0</v>
      </c>
      <c r="O54" s="173">
        <f>ROUND(E54*N54,2)</f>
        <v>0</v>
      </c>
      <c r="P54" s="173">
        <v>0</v>
      </c>
      <c r="Q54" s="173">
        <f>ROUND(E54*P54,2)</f>
        <v>0</v>
      </c>
      <c r="R54" s="175" t="s">
        <v>1402</v>
      </c>
      <c r="S54" s="175" t="s">
        <v>210</v>
      </c>
      <c r="T54" s="176" t="s">
        <v>211</v>
      </c>
      <c r="U54" s="156">
        <v>0.21149999999999999</v>
      </c>
      <c r="V54" s="156">
        <f>ROUND(E54*U54,2)</f>
        <v>0.18</v>
      </c>
      <c r="W54" s="156"/>
      <c r="X54" s="156" t="s">
        <v>212</v>
      </c>
      <c r="Y54" s="156" t="s">
        <v>213</v>
      </c>
      <c r="Z54" s="146"/>
      <c r="AA54" s="146"/>
      <c r="AB54" s="146"/>
      <c r="AC54" s="146"/>
      <c r="AD54" s="146"/>
      <c r="AE54" s="146"/>
      <c r="AF54" s="146"/>
      <c r="AG54" s="146" t="s">
        <v>214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2" x14ac:dyDescent="0.2">
      <c r="A55" s="153"/>
      <c r="B55" s="154"/>
      <c r="C55" s="249" t="s">
        <v>1434</v>
      </c>
      <c r="D55" s="250"/>
      <c r="E55" s="250"/>
      <c r="F55" s="250"/>
      <c r="G55" s="250"/>
      <c r="H55" s="156"/>
      <c r="I55" s="156"/>
      <c r="J55" s="156"/>
      <c r="K55" s="156"/>
      <c r="L55" s="156"/>
      <c r="M55" s="156"/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56"/>
      <c r="Z55" s="146"/>
      <c r="AA55" s="146"/>
      <c r="AB55" s="146"/>
      <c r="AC55" s="146"/>
      <c r="AD55" s="146"/>
      <c r="AE55" s="146"/>
      <c r="AF55" s="146"/>
      <c r="AG55" s="146" t="s">
        <v>278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2" x14ac:dyDescent="0.2">
      <c r="A56" s="153"/>
      <c r="B56" s="154"/>
      <c r="C56" s="251" t="s">
        <v>1435</v>
      </c>
      <c r="D56" s="252"/>
      <c r="E56" s="252"/>
      <c r="F56" s="252"/>
      <c r="G56" s="252"/>
      <c r="H56" s="156"/>
      <c r="I56" s="156"/>
      <c r="J56" s="156"/>
      <c r="K56" s="156"/>
      <c r="L56" s="156"/>
      <c r="M56" s="156"/>
      <c r="N56" s="155"/>
      <c r="O56" s="155"/>
      <c r="P56" s="155"/>
      <c r="Q56" s="155"/>
      <c r="R56" s="156"/>
      <c r="S56" s="156"/>
      <c r="T56" s="156"/>
      <c r="U56" s="156"/>
      <c r="V56" s="156"/>
      <c r="W56" s="156"/>
      <c r="X56" s="156"/>
      <c r="Y56" s="156"/>
      <c r="Z56" s="146"/>
      <c r="AA56" s="146"/>
      <c r="AB56" s="146"/>
      <c r="AC56" s="146"/>
      <c r="AD56" s="146"/>
      <c r="AE56" s="146"/>
      <c r="AF56" s="146"/>
      <c r="AG56" s="146" t="s">
        <v>221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2" x14ac:dyDescent="0.2">
      <c r="A57" s="153"/>
      <c r="B57" s="154"/>
      <c r="C57" s="180" t="s">
        <v>1436</v>
      </c>
      <c r="D57" s="157"/>
      <c r="E57" s="158">
        <v>0.37680000000000002</v>
      </c>
      <c r="F57" s="156"/>
      <c r="G57" s="156"/>
      <c r="H57" s="156"/>
      <c r="I57" s="156"/>
      <c r="J57" s="156"/>
      <c r="K57" s="156"/>
      <c r="L57" s="156"/>
      <c r="M57" s="156"/>
      <c r="N57" s="155"/>
      <c r="O57" s="155"/>
      <c r="P57" s="155"/>
      <c r="Q57" s="155"/>
      <c r="R57" s="156"/>
      <c r="S57" s="156"/>
      <c r="T57" s="156"/>
      <c r="U57" s="156"/>
      <c r="V57" s="156"/>
      <c r="W57" s="156"/>
      <c r="X57" s="156"/>
      <c r="Y57" s="156"/>
      <c r="Z57" s="146"/>
      <c r="AA57" s="146"/>
      <c r="AB57" s="146"/>
      <c r="AC57" s="146"/>
      <c r="AD57" s="146"/>
      <c r="AE57" s="146"/>
      <c r="AF57" s="146"/>
      <c r="AG57" s="146" t="s">
        <v>215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3" x14ac:dyDescent="0.2">
      <c r="A58" s="153"/>
      <c r="B58" s="154"/>
      <c r="C58" s="180" t="s">
        <v>1437</v>
      </c>
      <c r="D58" s="157"/>
      <c r="E58" s="158">
        <v>0.4884</v>
      </c>
      <c r="F58" s="156"/>
      <c r="G58" s="156"/>
      <c r="H58" s="156"/>
      <c r="I58" s="156"/>
      <c r="J58" s="156"/>
      <c r="K58" s="156"/>
      <c r="L58" s="156"/>
      <c r="M58" s="156"/>
      <c r="N58" s="155"/>
      <c r="O58" s="155"/>
      <c r="P58" s="155"/>
      <c r="Q58" s="155"/>
      <c r="R58" s="156"/>
      <c r="S58" s="156"/>
      <c r="T58" s="156"/>
      <c r="U58" s="156"/>
      <c r="V58" s="156"/>
      <c r="W58" s="156"/>
      <c r="X58" s="156"/>
      <c r="Y58" s="156"/>
      <c r="Z58" s="146"/>
      <c r="AA58" s="146"/>
      <c r="AB58" s="146"/>
      <c r="AC58" s="146"/>
      <c r="AD58" s="146"/>
      <c r="AE58" s="146"/>
      <c r="AF58" s="146"/>
      <c r="AG58" s="146" t="s">
        <v>215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x14ac:dyDescent="0.2">
      <c r="A59" s="163" t="s">
        <v>204</v>
      </c>
      <c r="B59" s="164" t="s">
        <v>122</v>
      </c>
      <c r="C59" s="178" t="s">
        <v>123</v>
      </c>
      <c r="D59" s="165"/>
      <c r="E59" s="166"/>
      <c r="F59" s="167"/>
      <c r="G59" s="167">
        <f>SUMIF(AG60:AG79,"&lt;&gt;NOR",G60:G79)</f>
        <v>0</v>
      </c>
      <c r="H59" s="167"/>
      <c r="I59" s="167">
        <f>SUM(I60:I79)</f>
        <v>0</v>
      </c>
      <c r="J59" s="167"/>
      <c r="K59" s="167">
        <f>SUM(K60:K79)</f>
        <v>0</v>
      </c>
      <c r="L59" s="167"/>
      <c r="M59" s="167">
        <f>SUM(M60:M79)</f>
        <v>0</v>
      </c>
      <c r="N59" s="166"/>
      <c r="O59" s="166">
        <f>SUM(O60:O79)</f>
        <v>0.01</v>
      </c>
      <c r="P59" s="166"/>
      <c r="Q59" s="166">
        <f>SUM(Q60:Q79)</f>
        <v>0</v>
      </c>
      <c r="R59" s="167"/>
      <c r="S59" s="167"/>
      <c r="T59" s="168"/>
      <c r="U59" s="162"/>
      <c r="V59" s="162">
        <f>SUM(V60:V79)</f>
        <v>4.379999999999999</v>
      </c>
      <c r="W59" s="162"/>
      <c r="X59" s="162"/>
      <c r="Y59" s="162"/>
      <c r="AG59" t="s">
        <v>205</v>
      </c>
    </row>
    <row r="60" spans="1:60" ht="22.5" outlineLevel="1" x14ac:dyDescent="0.2">
      <c r="A60" s="170">
        <v>15</v>
      </c>
      <c r="B60" s="171" t="s">
        <v>1438</v>
      </c>
      <c r="C60" s="179" t="s">
        <v>1439</v>
      </c>
      <c r="D60" s="172" t="s">
        <v>238</v>
      </c>
      <c r="E60" s="173">
        <v>2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3">
        <v>0</v>
      </c>
      <c r="O60" s="173">
        <f>ROUND(E60*N60,2)</f>
        <v>0</v>
      </c>
      <c r="P60" s="173">
        <v>0</v>
      </c>
      <c r="Q60" s="173">
        <f>ROUND(E60*P60,2)</f>
        <v>0</v>
      </c>
      <c r="R60" s="175" t="s">
        <v>232</v>
      </c>
      <c r="S60" s="175" t="s">
        <v>210</v>
      </c>
      <c r="T60" s="176" t="s">
        <v>211</v>
      </c>
      <c r="U60" s="156">
        <v>0.5</v>
      </c>
      <c r="V60" s="156">
        <f>ROUND(E60*U60,2)</f>
        <v>1</v>
      </c>
      <c r="W60" s="156"/>
      <c r="X60" s="156" t="s">
        <v>212</v>
      </c>
      <c r="Y60" s="156" t="s">
        <v>213</v>
      </c>
      <c r="Z60" s="146"/>
      <c r="AA60" s="146"/>
      <c r="AB60" s="146"/>
      <c r="AC60" s="146"/>
      <c r="AD60" s="146"/>
      <c r="AE60" s="146"/>
      <c r="AF60" s="146"/>
      <c r="AG60" s="146" t="s">
        <v>214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2" x14ac:dyDescent="0.2">
      <c r="A61" s="153"/>
      <c r="B61" s="154"/>
      <c r="C61" s="247" t="s">
        <v>1440</v>
      </c>
      <c r="D61" s="248"/>
      <c r="E61" s="248"/>
      <c r="F61" s="248"/>
      <c r="G61" s="248"/>
      <c r="H61" s="156"/>
      <c r="I61" s="156"/>
      <c r="J61" s="156"/>
      <c r="K61" s="156"/>
      <c r="L61" s="156"/>
      <c r="M61" s="156"/>
      <c r="N61" s="155"/>
      <c r="O61" s="155"/>
      <c r="P61" s="155"/>
      <c r="Q61" s="155"/>
      <c r="R61" s="156"/>
      <c r="S61" s="156"/>
      <c r="T61" s="156"/>
      <c r="U61" s="156"/>
      <c r="V61" s="156"/>
      <c r="W61" s="156"/>
      <c r="X61" s="156"/>
      <c r="Y61" s="156"/>
      <c r="Z61" s="146"/>
      <c r="AA61" s="146"/>
      <c r="AB61" s="146"/>
      <c r="AC61" s="146"/>
      <c r="AD61" s="146"/>
      <c r="AE61" s="146"/>
      <c r="AF61" s="146"/>
      <c r="AG61" s="146" t="s">
        <v>221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2" x14ac:dyDescent="0.2">
      <c r="A62" s="153"/>
      <c r="B62" s="154"/>
      <c r="C62" s="180" t="s">
        <v>88</v>
      </c>
      <c r="D62" s="157"/>
      <c r="E62" s="158">
        <v>2</v>
      </c>
      <c r="F62" s="156"/>
      <c r="G62" s="156"/>
      <c r="H62" s="156"/>
      <c r="I62" s="156"/>
      <c r="J62" s="156"/>
      <c r="K62" s="156"/>
      <c r="L62" s="156"/>
      <c r="M62" s="156"/>
      <c r="N62" s="155"/>
      <c r="O62" s="155"/>
      <c r="P62" s="155"/>
      <c r="Q62" s="155"/>
      <c r="R62" s="156"/>
      <c r="S62" s="156"/>
      <c r="T62" s="156"/>
      <c r="U62" s="156"/>
      <c r="V62" s="156"/>
      <c r="W62" s="156"/>
      <c r="X62" s="156"/>
      <c r="Y62" s="156"/>
      <c r="Z62" s="146"/>
      <c r="AA62" s="146"/>
      <c r="AB62" s="146"/>
      <c r="AC62" s="146"/>
      <c r="AD62" s="146"/>
      <c r="AE62" s="146"/>
      <c r="AF62" s="146"/>
      <c r="AG62" s="146" t="s">
        <v>215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ht="22.5" outlineLevel="1" x14ac:dyDescent="0.2">
      <c r="A63" s="170">
        <v>16</v>
      </c>
      <c r="B63" s="171" t="s">
        <v>1441</v>
      </c>
      <c r="C63" s="179" t="s">
        <v>1442</v>
      </c>
      <c r="D63" s="172" t="s">
        <v>208</v>
      </c>
      <c r="E63" s="173">
        <v>2</v>
      </c>
      <c r="F63" s="174"/>
      <c r="G63" s="175">
        <f>ROUND(E63*F63,2)</f>
        <v>0</v>
      </c>
      <c r="H63" s="174"/>
      <c r="I63" s="175">
        <f>ROUND(E63*H63,2)</f>
        <v>0</v>
      </c>
      <c r="J63" s="174"/>
      <c r="K63" s="175">
        <f>ROUND(E63*J63,2)</f>
        <v>0</v>
      </c>
      <c r="L63" s="175">
        <v>21</v>
      </c>
      <c r="M63" s="175">
        <f>G63*(1+L63/100)</f>
        <v>0</v>
      </c>
      <c r="N63" s="173">
        <v>1.0399999999999999E-3</v>
      </c>
      <c r="O63" s="173">
        <f>ROUND(E63*N63,2)</f>
        <v>0</v>
      </c>
      <c r="P63" s="173">
        <v>0</v>
      </c>
      <c r="Q63" s="173">
        <f>ROUND(E63*P63,2)</f>
        <v>0</v>
      </c>
      <c r="R63" s="175" t="s">
        <v>232</v>
      </c>
      <c r="S63" s="175" t="s">
        <v>210</v>
      </c>
      <c r="T63" s="176" t="s">
        <v>211</v>
      </c>
      <c r="U63" s="156">
        <v>1.6739999999999999</v>
      </c>
      <c r="V63" s="156">
        <f>ROUND(E63*U63,2)</f>
        <v>3.35</v>
      </c>
      <c r="W63" s="156"/>
      <c r="X63" s="156" t="s">
        <v>212</v>
      </c>
      <c r="Y63" s="156" t="s">
        <v>213</v>
      </c>
      <c r="Z63" s="146"/>
      <c r="AA63" s="146"/>
      <c r="AB63" s="146"/>
      <c r="AC63" s="146"/>
      <c r="AD63" s="146"/>
      <c r="AE63" s="146"/>
      <c r="AF63" s="146"/>
      <c r="AG63" s="146" t="s">
        <v>214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2" x14ac:dyDescent="0.2">
      <c r="A64" s="153"/>
      <c r="B64" s="154"/>
      <c r="C64" s="247" t="s">
        <v>579</v>
      </c>
      <c r="D64" s="248"/>
      <c r="E64" s="248"/>
      <c r="F64" s="248"/>
      <c r="G64" s="248"/>
      <c r="H64" s="156"/>
      <c r="I64" s="156"/>
      <c r="J64" s="156"/>
      <c r="K64" s="156"/>
      <c r="L64" s="156"/>
      <c r="M64" s="156"/>
      <c r="N64" s="155"/>
      <c r="O64" s="155"/>
      <c r="P64" s="155"/>
      <c r="Q64" s="155"/>
      <c r="R64" s="156"/>
      <c r="S64" s="156"/>
      <c r="T64" s="156"/>
      <c r="U64" s="156"/>
      <c r="V64" s="156"/>
      <c r="W64" s="156"/>
      <c r="X64" s="156"/>
      <c r="Y64" s="156"/>
      <c r="Z64" s="146"/>
      <c r="AA64" s="146"/>
      <c r="AB64" s="146"/>
      <c r="AC64" s="146"/>
      <c r="AD64" s="146"/>
      <c r="AE64" s="146"/>
      <c r="AF64" s="146"/>
      <c r="AG64" s="146" t="s">
        <v>221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3" x14ac:dyDescent="0.2">
      <c r="A65" s="153"/>
      <c r="B65" s="154"/>
      <c r="C65" s="251" t="s">
        <v>1443</v>
      </c>
      <c r="D65" s="252"/>
      <c r="E65" s="252"/>
      <c r="F65" s="252"/>
      <c r="G65" s="252"/>
      <c r="H65" s="156"/>
      <c r="I65" s="156"/>
      <c r="J65" s="156"/>
      <c r="K65" s="156"/>
      <c r="L65" s="156"/>
      <c r="M65" s="156"/>
      <c r="N65" s="155"/>
      <c r="O65" s="155"/>
      <c r="P65" s="155"/>
      <c r="Q65" s="155"/>
      <c r="R65" s="156"/>
      <c r="S65" s="156"/>
      <c r="T65" s="156"/>
      <c r="U65" s="156"/>
      <c r="V65" s="156"/>
      <c r="W65" s="156"/>
      <c r="X65" s="156"/>
      <c r="Y65" s="156"/>
      <c r="Z65" s="146"/>
      <c r="AA65" s="146"/>
      <c r="AB65" s="146"/>
      <c r="AC65" s="146"/>
      <c r="AD65" s="146"/>
      <c r="AE65" s="146"/>
      <c r="AF65" s="146"/>
      <c r="AG65" s="146" t="s">
        <v>221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2" x14ac:dyDescent="0.2">
      <c r="A66" s="153"/>
      <c r="B66" s="154"/>
      <c r="C66" s="180" t="s">
        <v>88</v>
      </c>
      <c r="D66" s="157"/>
      <c r="E66" s="158">
        <v>2</v>
      </c>
      <c r="F66" s="156"/>
      <c r="G66" s="156"/>
      <c r="H66" s="156"/>
      <c r="I66" s="156"/>
      <c r="J66" s="156"/>
      <c r="K66" s="156"/>
      <c r="L66" s="156"/>
      <c r="M66" s="156"/>
      <c r="N66" s="155"/>
      <c r="O66" s="155"/>
      <c r="P66" s="155"/>
      <c r="Q66" s="155"/>
      <c r="R66" s="156"/>
      <c r="S66" s="156"/>
      <c r="T66" s="156"/>
      <c r="U66" s="156"/>
      <c r="V66" s="156"/>
      <c r="W66" s="156"/>
      <c r="X66" s="156"/>
      <c r="Y66" s="156"/>
      <c r="Z66" s="146"/>
      <c r="AA66" s="146"/>
      <c r="AB66" s="146"/>
      <c r="AC66" s="146"/>
      <c r="AD66" s="146"/>
      <c r="AE66" s="146"/>
      <c r="AF66" s="146"/>
      <c r="AG66" s="146" t="s">
        <v>215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ht="22.5" outlineLevel="1" x14ac:dyDescent="0.2">
      <c r="A67" s="170">
        <v>17</v>
      </c>
      <c r="B67" s="171" t="s">
        <v>561</v>
      </c>
      <c r="C67" s="179" t="s">
        <v>568</v>
      </c>
      <c r="D67" s="172" t="s">
        <v>252</v>
      </c>
      <c r="E67" s="173">
        <v>3</v>
      </c>
      <c r="F67" s="174"/>
      <c r="G67" s="175">
        <f>ROUND(E67*F67,2)</f>
        <v>0</v>
      </c>
      <c r="H67" s="174"/>
      <c r="I67" s="175">
        <f>ROUND(E67*H67,2)</f>
        <v>0</v>
      </c>
      <c r="J67" s="174"/>
      <c r="K67" s="175">
        <f>ROUND(E67*J67,2)</f>
        <v>0</v>
      </c>
      <c r="L67" s="175">
        <v>21</v>
      </c>
      <c r="M67" s="175">
        <f>G67*(1+L67/100)</f>
        <v>0</v>
      </c>
      <c r="N67" s="173">
        <v>1E-3</v>
      </c>
      <c r="O67" s="173">
        <f>ROUND(E67*N67,2)</f>
        <v>0</v>
      </c>
      <c r="P67" s="173">
        <v>0</v>
      </c>
      <c r="Q67" s="173">
        <f>ROUND(E67*P67,2)</f>
        <v>0</v>
      </c>
      <c r="R67" s="175"/>
      <c r="S67" s="175" t="s">
        <v>242</v>
      </c>
      <c r="T67" s="176" t="s">
        <v>243</v>
      </c>
      <c r="U67" s="156">
        <v>0</v>
      </c>
      <c r="V67" s="156">
        <f>ROUND(E67*U67,2)</f>
        <v>0</v>
      </c>
      <c r="W67" s="156"/>
      <c r="X67" s="156" t="s">
        <v>212</v>
      </c>
      <c r="Y67" s="156" t="s">
        <v>213</v>
      </c>
      <c r="Z67" s="146"/>
      <c r="AA67" s="146"/>
      <c r="AB67" s="146"/>
      <c r="AC67" s="146"/>
      <c r="AD67" s="146"/>
      <c r="AE67" s="146"/>
      <c r="AF67" s="146"/>
      <c r="AG67" s="146" t="s">
        <v>214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2" x14ac:dyDescent="0.2">
      <c r="A68" s="153"/>
      <c r="B68" s="154"/>
      <c r="C68" s="247" t="s">
        <v>1443</v>
      </c>
      <c r="D68" s="248"/>
      <c r="E68" s="248"/>
      <c r="F68" s="248"/>
      <c r="G68" s="248"/>
      <c r="H68" s="156"/>
      <c r="I68" s="156"/>
      <c r="J68" s="156"/>
      <c r="K68" s="156"/>
      <c r="L68" s="156"/>
      <c r="M68" s="156"/>
      <c r="N68" s="155"/>
      <c r="O68" s="155"/>
      <c r="P68" s="155"/>
      <c r="Q68" s="155"/>
      <c r="R68" s="156"/>
      <c r="S68" s="156"/>
      <c r="T68" s="156"/>
      <c r="U68" s="156"/>
      <c r="V68" s="156"/>
      <c r="W68" s="156"/>
      <c r="X68" s="156"/>
      <c r="Y68" s="156"/>
      <c r="Z68" s="146"/>
      <c r="AA68" s="146"/>
      <c r="AB68" s="146"/>
      <c r="AC68" s="146"/>
      <c r="AD68" s="146"/>
      <c r="AE68" s="146"/>
      <c r="AF68" s="146"/>
      <c r="AG68" s="146" t="s">
        <v>221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2" x14ac:dyDescent="0.2">
      <c r="A69" s="153"/>
      <c r="B69" s="154"/>
      <c r="C69" s="180" t="s">
        <v>1444</v>
      </c>
      <c r="D69" s="157"/>
      <c r="E69" s="158">
        <v>3</v>
      </c>
      <c r="F69" s="156"/>
      <c r="G69" s="156"/>
      <c r="H69" s="156"/>
      <c r="I69" s="156"/>
      <c r="J69" s="156"/>
      <c r="K69" s="156"/>
      <c r="L69" s="156"/>
      <c r="M69" s="156"/>
      <c r="N69" s="155"/>
      <c r="O69" s="155"/>
      <c r="P69" s="155"/>
      <c r="Q69" s="155"/>
      <c r="R69" s="156"/>
      <c r="S69" s="156"/>
      <c r="T69" s="156"/>
      <c r="U69" s="156"/>
      <c r="V69" s="156"/>
      <c r="W69" s="156"/>
      <c r="X69" s="156"/>
      <c r="Y69" s="156"/>
      <c r="Z69" s="146"/>
      <c r="AA69" s="146"/>
      <c r="AB69" s="146"/>
      <c r="AC69" s="146"/>
      <c r="AD69" s="146"/>
      <c r="AE69" s="146"/>
      <c r="AF69" s="146"/>
      <c r="AG69" s="146" t="s">
        <v>215</v>
      </c>
      <c r="AH69" s="146">
        <v>0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 x14ac:dyDescent="0.2">
      <c r="A70" s="170">
        <v>18</v>
      </c>
      <c r="B70" s="171" t="s">
        <v>1445</v>
      </c>
      <c r="C70" s="179" t="s">
        <v>1446</v>
      </c>
      <c r="D70" s="172" t="s">
        <v>238</v>
      </c>
      <c r="E70" s="173">
        <v>2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3">
        <v>0</v>
      </c>
      <c r="O70" s="173">
        <f>ROUND(E70*N70,2)</f>
        <v>0</v>
      </c>
      <c r="P70" s="173">
        <v>0</v>
      </c>
      <c r="Q70" s="173">
        <f>ROUND(E70*P70,2)</f>
        <v>0</v>
      </c>
      <c r="R70" s="175"/>
      <c r="S70" s="175" t="s">
        <v>242</v>
      </c>
      <c r="T70" s="176" t="s">
        <v>243</v>
      </c>
      <c r="U70" s="156">
        <v>0</v>
      </c>
      <c r="V70" s="156">
        <f>ROUND(E70*U70,2)</f>
        <v>0</v>
      </c>
      <c r="W70" s="156"/>
      <c r="X70" s="156" t="s">
        <v>212</v>
      </c>
      <c r="Y70" s="156" t="s">
        <v>213</v>
      </c>
      <c r="Z70" s="146"/>
      <c r="AA70" s="146"/>
      <c r="AB70" s="146"/>
      <c r="AC70" s="146"/>
      <c r="AD70" s="146"/>
      <c r="AE70" s="146"/>
      <c r="AF70" s="146"/>
      <c r="AG70" s="146" t="s">
        <v>214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2" x14ac:dyDescent="0.2">
      <c r="A71" s="153"/>
      <c r="B71" s="154"/>
      <c r="C71" s="247" t="s">
        <v>855</v>
      </c>
      <c r="D71" s="248"/>
      <c r="E71" s="248"/>
      <c r="F71" s="248"/>
      <c r="G71" s="248"/>
      <c r="H71" s="156"/>
      <c r="I71" s="156"/>
      <c r="J71" s="156"/>
      <c r="K71" s="156"/>
      <c r="L71" s="156"/>
      <c r="M71" s="156"/>
      <c r="N71" s="155"/>
      <c r="O71" s="155"/>
      <c r="P71" s="155"/>
      <c r="Q71" s="155"/>
      <c r="R71" s="156"/>
      <c r="S71" s="156"/>
      <c r="T71" s="156"/>
      <c r="U71" s="156"/>
      <c r="V71" s="156"/>
      <c r="W71" s="156"/>
      <c r="X71" s="156"/>
      <c r="Y71" s="156"/>
      <c r="Z71" s="146"/>
      <c r="AA71" s="146"/>
      <c r="AB71" s="146"/>
      <c r="AC71" s="146"/>
      <c r="AD71" s="146"/>
      <c r="AE71" s="146"/>
      <c r="AF71" s="146"/>
      <c r="AG71" s="146" t="s">
        <v>221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2" x14ac:dyDescent="0.2">
      <c r="A72" s="153"/>
      <c r="B72" s="154"/>
      <c r="C72" s="180" t="s">
        <v>1447</v>
      </c>
      <c r="D72" s="157"/>
      <c r="E72" s="158">
        <v>2</v>
      </c>
      <c r="F72" s="156"/>
      <c r="G72" s="156"/>
      <c r="H72" s="156"/>
      <c r="I72" s="156"/>
      <c r="J72" s="156"/>
      <c r="K72" s="156"/>
      <c r="L72" s="156"/>
      <c r="M72" s="156"/>
      <c r="N72" s="155"/>
      <c r="O72" s="155"/>
      <c r="P72" s="155"/>
      <c r="Q72" s="155"/>
      <c r="R72" s="156"/>
      <c r="S72" s="156"/>
      <c r="T72" s="156"/>
      <c r="U72" s="156"/>
      <c r="V72" s="156"/>
      <c r="W72" s="156"/>
      <c r="X72" s="156"/>
      <c r="Y72" s="156"/>
      <c r="Z72" s="146"/>
      <c r="AA72" s="146"/>
      <c r="AB72" s="146"/>
      <c r="AC72" s="146"/>
      <c r="AD72" s="146"/>
      <c r="AE72" s="146"/>
      <c r="AF72" s="146"/>
      <c r="AG72" s="146" t="s">
        <v>215</v>
      </c>
      <c r="AH72" s="146">
        <v>5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70">
        <v>19</v>
      </c>
      <c r="B73" s="171" t="s">
        <v>1448</v>
      </c>
      <c r="C73" s="179" t="s">
        <v>1449</v>
      </c>
      <c r="D73" s="172" t="s">
        <v>1160</v>
      </c>
      <c r="E73" s="173">
        <v>5.4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3">
        <v>1E-3</v>
      </c>
      <c r="O73" s="173">
        <f>ROUND(E73*N73,2)</f>
        <v>0.01</v>
      </c>
      <c r="P73" s="173">
        <v>0</v>
      </c>
      <c r="Q73" s="173">
        <f>ROUND(E73*P73,2)</f>
        <v>0</v>
      </c>
      <c r="R73" s="175" t="s">
        <v>516</v>
      </c>
      <c r="S73" s="175" t="s">
        <v>210</v>
      </c>
      <c r="T73" s="176" t="s">
        <v>211</v>
      </c>
      <c r="U73" s="156">
        <v>0</v>
      </c>
      <c r="V73" s="156">
        <f>ROUND(E73*U73,2)</f>
        <v>0</v>
      </c>
      <c r="W73" s="156"/>
      <c r="X73" s="156" t="s">
        <v>493</v>
      </c>
      <c r="Y73" s="156" t="s">
        <v>213</v>
      </c>
      <c r="Z73" s="146"/>
      <c r="AA73" s="146"/>
      <c r="AB73" s="146"/>
      <c r="AC73" s="146"/>
      <c r="AD73" s="146"/>
      <c r="AE73" s="146"/>
      <c r="AF73" s="146"/>
      <c r="AG73" s="146" t="s">
        <v>494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2" x14ac:dyDescent="0.2">
      <c r="A74" s="153"/>
      <c r="B74" s="154"/>
      <c r="C74" s="247" t="s">
        <v>1443</v>
      </c>
      <c r="D74" s="248"/>
      <c r="E74" s="248"/>
      <c r="F74" s="248"/>
      <c r="G74" s="248"/>
      <c r="H74" s="156"/>
      <c r="I74" s="156"/>
      <c r="J74" s="156"/>
      <c r="K74" s="156"/>
      <c r="L74" s="156"/>
      <c r="M74" s="156"/>
      <c r="N74" s="155"/>
      <c r="O74" s="155"/>
      <c r="P74" s="155"/>
      <c r="Q74" s="155"/>
      <c r="R74" s="156"/>
      <c r="S74" s="156"/>
      <c r="T74" s="156"/>
      <c r="U74" s="156"/>
      <c r="V74" s="156"/>
      <c r="W74" s="156"/>
      <c r="X74" s="156"/>
      <c r="Y74" s="156"/>
      <c r="Z74" s="146"/>
      <c r="AA74" s="146"/>
      <c r="AB74" s="146"/>
      <c r="AC74" s="146"/>
      <c r="AD74" s="146"/>
      <c r="AE74" s="146"/>
      <c r="AF74" s="146"/>
      <c r="AG74" s="146" t="s">
        <v>221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2" x14ac:dyDescent="0.2">
      <c r="A75" s="153"/>
      <c r="B75" s="154"/>
      <c r="C75" s="180" t="s">
        <v>1450</v>
      </c>
      <c r="D75" s="157"/>
      <c r="E75" s="158">
        <v>5.4</v>
      </c>
      <c r="F75" s="156"/>
      <c r="G75" s="156"/>
      <c r="H75" s="156"/>
      <c r="I75" s="156"/>
      <c r="J75" s="156"/>
      <c r="K75" s="156"/>
      <c r="L75" s="156"/>
      <c r="M75" s="156"/>
      <c r="N75" s="155"/>
      <c r="O75" s="155"/>
      <c r="P75" s="155"/>
      <c r="Q75" s="155"/>
      <c r="R75" s="156"/>
      <c r="S75" s="156"/>
      <c r="T75" s="156"/>
      <c r="U75" s="156"/>
      <c r="V75" s="156"/>
      <c r="W75" s="156"/>
      <c r="X75" s="156"/>
      <c r="Y75" s="156"/>
      <c r="Z75" s="146"/>
      <c r="AA75" s="146"/>
      <c r="AB75" s="146"/>
      <c r="AC75" s="146"/>
      <c r="AD75" s="146"/>
      <c r="AE75" s="146"/>
      <c r="AF75" s="146"/>
      <c r="AG75" s="146" t="s">
        <v>215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70">
        <v>20</v>
      </c>
      <c r="B76" s="171" t="s">
        <v>570</v>
      </c>
      <c r="C76" s="179" t="s">
        <v>571</v>
      </c>
      <c r="D76" s="172" t="s">
        <v>218</v>
      </c>
      <c r="E76" s="173">
        <v>1.048E-2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3">
        <v>0</v>
      </c>
      <c r="O76" s="173">
        <f>ROUND(E76*N76,2)</f>
        <v>0</v>
      </c>
      <c r="P76" s="173">
        <v>0</v>
      </c>
      <c r="Q76" s="173">
        <f>ROUND(E76*P76,2)</f>
        <v>0</v>
      </c>
      <c r="R76" s="175" t="s">
        <v>232</v>
      </c>
      <c r="S76" s="175" t="s">
        <v>210</v>
      </c>
      <c r="T76" s="176" t="s">
        <v>211</v>
      </c>
      <c r="U76" s="156">
        <v>1.74</v>
      </c>
      <c r="V76" s="156">
        <f>ROUND(E76*U76,2)</f>
        <v>0.02</v>
      </c>
      <c r="W76" s="156"/>
      <c r="X76" s="156" t="s">
        <v>484</v>
      </c>
      <c r="Y76" s="156" t="s">
        <v>213</v>
      </c>
      <c r="Z76" s="146"/>
      <c r="AA76" s="146"/>
      <c r="AB76" s="146"/>
      <c r="AC76" s="146"/>
      <c r="AD76" s="146"/>
      <c r="AE76" s="146"/>
      <c r="AF76" s="146"/>
      <c r="AG76" s="146" t="s">
        <v>485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2" x14ac:dyDescent="0.2">
      <c r="A77" s="153"/>
      <c r="B77" s="154"/>
      <c r="C77" s="249" t="s">
        <v>572</v>
      </c>
      <c r="D77" s="250"/>
      <c r="E77" s="250"/>
      <c r="F77" s="250"/>
      <c r="G77" s="250"/>
      <c r="H77" s="156"/>
      <c r="I77" s="156"/>
      <c r="J77" s="156"/>
      <c r="K77" s="156"/>
      <c r="L77" s="156"/>
      <c r="M77" s="156"/>
      <c r="N77" s="155"/>
      <c r="O77" s="155"/>
      <c r="P77" s="155"/>
      <c r="Q77" s="155"/>
      <c r="R77" s="156"/>
      <c r="S77" s="156"/>
      <c r="T77" s="156"/>
      <c r="U77" s="156"/>
      <c r="V77" s="156"/>
      <c r="W77" s="156"/>
      <c r="X77" s="156"/>
      <c r="Y77" s="156"/>
      <c r="Z77" s="146"/>
      <c r="AA77" s="146"/>
      <c r="AB77" s="146"/>
      <c r="AC77" s="146"/>
      <c r="AD77" s="146"/>
      <c r="AE77" s="146"/>
      <c r="AF77" s="146"/>
      <c r="AG77" s="146" t="s">
        <v>278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ht="22.5" outlineLevel="1" x14ac:dyDescent="0.2">
      <c r="A78" s="170">
        <v>21</v>
      </c>
      <c r="B78" s="171" t="s">
        <v>573</v>
      </c>
      <c r="C78" s="179" t="s">
        <v>574</v>
      </c>
      <c r="D78" s="172" t="s">
        <v>218</v>
      </c>
      <c r="E78" s="173">
        <v>1.048E-2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3">
        <v>0</v>
      </c>
      <c r="O78" s="173">
        <f>ROUND(E78*N78,2)</f>
        <v>0</v>
      </c>
      <c r="P78" s="173">
        <v>0</v>
      </c>
      <c r="Q78" s="173">
        <f>ROUND(E78*P78,2)</f>
        <v>0</v>
      </c>
      <c r="R78" s="175" t="s">
        <v>232</v>
      </c>
      <c r="S78" s="175" t="s">
        <v>210</v>
      </c>
      <c r="T78" s="176" t="s">
        <v>211</v>
      </c>
      <c r="U78" s="156">
        <v>1.282</v>
      </c>
      <c r="V78" s="156">
        <f>ROUND(E78*U78,2)</f>
        <v>0.01</v>
      </c>
      <c r="W78" s="156"/>
      <c r="X78" s="156" t="s">
        <v>484</v>
      </c>
      <c r="Y78" s="156" t="s">
        <v>213</v>
      </c>
      <c r="Z78" s="146"/>
      <c r="AA78" s="146"/>
      <c r="AB78" s="146"/>
      <c r="AC78" s="146"/>
      <c r="AD78" s="146"/>
      <c r="AE78" s="146"/>
      <c r="AF78" s="146"/>
      <c r="AG78" s="146" t="s">
        <v>485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2" x14ac:dyDescent="0.2">
      <c r="A79" s="153"/>
      <c r="B79" s="154"/>
      <c r="C79" s="249" t="s">
        <v>572</v>
      </c>
      <c r="D79" s="250"/>
      <c r="E79" s="250"/>
      <c r="F79" s="250"/>
      <c r="G79" s="250"/>
      <c r="H79" s="156"/>
      <c r="I79" s="156"/>
      <c r="J79" s="156"/>
      <c r="K79" s="156"/>
      <c r="L79" s="156"/>
      <c r="M79" s="156"/>
      <c r="N79" s="155"/>
      <c r="O79" s="155"/>
      <c r="P79" s="155"/>
      <c r="Q79" s="155"/>
      <c r="R79" s="156"/>
      <c r="S79" s="156"/>
      <c r="T79" s="156"/>
      <c r="U79" s="156"/>
      <c r="V79" s="156"/>
      <c r="W79" s="156"/>
      <c r="X79" s="156"/>
      <c r="Y79" s="156"/>
      <c r="Z79" s="146"/>
      <c r="AA79" s="146"/>
      <c r="AB79" s="146"/>
      <c r="AC79" s="146"/>
      <c r="AD79" s="146"/>
      <c r="AE79" s="146"/>
      <c r="AF79" s="146"/>
      <c r="AG79" s="146" t="s">
        <v>278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x14ac:dyDescent="0.2">
      <c r="A80" s="163" t="s">
        <v>204</v>
      </c>
      <c r="B80" s="164" t="s">
        <v>134</v>
      </c>
      <c r="C80" s="178" t="s">
        <v>135</v>
      </c>
      <c r="D80" s="165"/>
      <c r="E80" s="166"/>
      <c r="F80" s="167"/>
      <c r="G80" s="167">
        <f>SUMIF(AG81:AG82,"&lt;&gt;NOR",G81:G82)</f>
        <v>0</v>
      </c>
      <c r="H80" s="167"/>
      <c r="I80" s="167">
        <f>SUM(I81:I82)</f>
        <v>0</v>
      </c>
      <c r="J80" s="167"/>
      <c r="K80" s="167">
        <f>SUM(K81:K82)</f>
        <v>0</v>
      </c>
      <c r="L80" s="167"/>
      <c r="M80" s="167">
        <f>SUM(M81:M82)</f>
        <v>0</v>
      </c>
      <c r="N80" s="166"/>
      <c r="O80" s="166">
        <f>SUM(O81:O82)</f>
        <v>0</v>
      </c>
      <c r="P80" s="166"/>
      <c r="Q80" s="166">
        <f>SUM(Q81:Q82)</f>
        <v>0</v>
      </c>
      <c r="R80" s="167"/>
      <c r="S80" s="167"/>
      <c r="T80" s="168"/>
      <c r="U80" s="162"/>
      <c r="V80" s="162">
        <f>SUM(V81:V82)</f>
        <v>0.46</v>
      </c>
      <c r="W80" s="162"/>
      <c r="X80" s="162"/>
      <c r="Y80" s="162"/>
      <c r="AG80" t="s">
        <v>205</v>
      </c>
    </row>
    <row r="81" spans="1:60" outlineLevel="1" x14ac:dyDescent="0.2">
      <c r="A81" s="170">
        <v>22</v>
      </c>
      <c r="B81" s="171" t="s">
        <v>1337</v>
      </c>
      <c r="C81" s="179" t="s">
        <v>1338</v>
      </c>
      <c r="D81" s="172" t="s">
        <v>260</v>
      </c>
      <c r="E81" s="173">
        <v>4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3">
        <v>1.1299999999999999E-3</v>
      </c>
      <c r="O81" s="173">
        <f>ROUND(E81*N81,2)</f>
        <v>0</v>
      </c>
      <c r="P81" s="173">
        <v>0</v>
      </c>
      <c r="Q81" s="173">
        <f>ROUND(E81*P81,2)</f>
        <v>0</v>
      </c>
      <c r="R81" s="175" t="s">
        <v>239</v>
      </c>
      <c r="S81" s="175" t="s">
        <v>210</v>
      </c>
      <c r="T81" s="176" t="s">
        <v>211</v>
      </c>
      <c r="U81" s="156">
        <v>0.114</v>
      </c>
      <c r="V81" s="156">
        <f>ROUND(E81*U81,2)</f>
        <v>0.46</v>
      </c>
      <c r="W81" s="156"/>
      <c r="X81" s="156" t="s">
        <v>212</v>
      </c>
      <c r="Y81" s="156" t="s">
        <v>213</v>
      </c>
      <c r="Z81" s="146"/>
      <c r="AA81" s="146"/>
      <c r="AB81" s="146"/>
      <c r="AC81" s="146"/>
      <c r="AD81" s="146"/>
      <c r="AE81" s="146"/>
      <c r="AF81" s="146"/>
      <c r="AG81" s="146" t="s">
        <v>214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2" x14ac:dyDescent="0.2">
      <c r="A82" s="153"/>
      <c r="B82" s="154"/>
      <c r="C82" s="180" t="s">
        <v>1451</v>
      </c>
      <c r="D82" s="157"/>
      <c r="E82" s="158">
        <v>4</v>
      </c>
      <c r="F82" s="156"/>
      <c r="G82" s="156"/>
      <c r="H82" s="156"/>
      <c r="I82" s="156"/>
      <c r="J82" s="156"/>
      <c r="K82" s="156"/>
      <c r="L82" s="156"/>
      <c r="M82" s="156"/>
      <c r="N82" s="155"/>
      <c r="O82" s="155"/>
      <c r="P82" s="155"/>
      <c r="Q82" s="155"/>
      <c r="R82" s="156"/>
      <c r="S82" s="156"/>
      <c r="T82" s="156"/>
      <c r="U82" s="156"/>
      <c r="V82" s="156"/>
      <c r="W82" s="156"/>
      <c r="X82" s="156"/>
      <c r="Y82" s="156"/>
      <c r="Z82" s="146"/>
      <c r="AA82" s="146"/>
      <c r="AB82" s="146"/>
      <c r="AC82" s="146"/>
      <c r="AD82" s="146"/>
      <c r="AE82" s="146"/>
      <c r="AF82" s="146"/>
      <c r="AG82" s="146" t="s">
        <v>215</v>
      </c>
      <c r="AH82" s="146">
        <v>0</v>
      </c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x14ac:dyDescent="0.2">
      <c r="A83" s="163" t="s">
        <v>204</v>
      </c>
      <c r="B83" s="164" t="s">
        <v>136</v>
      </c>
      <c r="C83" s="178" t="s">
        <v>137</v>
      </c>
      <c r="D83" s="165"/>
      <c r="E83" s="166"/>
      <c r="F83" s="167"/>
      <c r="G83" s="167">
        <f>SUMIF(AG84:AG103,"&lt;&gt;NOR",G84:G103)</f>
        <v>0</v>
      </c>
      <c r="H83" s="167"/>
      <c r="I83" s="167">
        <f>SUM(I84:I103)</f>
        <v>0</v>
      </c>
      <c r="J83" s="167"/>
      <c r="K83" s="167">
        <f>SUM(K84:K103)</f>
        <v>0</v>
      </c>
      <c r="L83" s="167"/>
      <c r="M83" s="167">
        <f>SUM(M84:M103)</f>
        <v>0</v>
      </c>
      <c r="N83" s="166"/>
      <c r="O83" s="166">
        <f>SUM(O84:O103)</f>
        <v>0.16</v>
      </c>
      <c r="P83" s="166"/>
      <c r="Q83" s="166">
        <f>SUM(Q84:Q103)</f>
        <v>0</v>
      </c>
      <c r="R83" s="167"/>
      <c r="S83" s="167"/>
      <c r="T83" s="168"/>
      <c r="U83" s="162"/>
      <c r="V83" s="162">
        <f>SUM(V84:V103)</f>
        <v>23.439999999999998</v>
      </c>
      <c r="W83" s="162"/>
      <c r="X83" s="162"/>
      <c r="Y83" s="162"/>
      <c r="AG83" t="s">
        <v>205</v>
      </c>
    </row>
    <row r="84" spans="1:60" ht="22.5" outlineLevel="1" x14ac:dyDescent="0.2">
      <c r="A84" s="170">
        <v>23</v>
      </c>
      <c r="B84" s="171" t="s">
        <v>695</v>
      </c>
      <c r="C84" s="179" t="s">
        <v>696</v>
      </c>
      <c r="D84" s="172" t="s">
        <v>252</v>
      </c>
      <c r="E84" s="173">
        <v>15.1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3">
        <v>1.048E-2</v>
      </c>
      <c r="O84" s="173">
        <f>ROUND(E84*N84,2)</f>
        <v>0.16</v>
      </c>
      <c r="P84" s="173">
        <v>0</v>
      </c>
      <c r="Q84" s="173">
        <f>ROUND(E84*P84,2)</f>
        <v>0</v>
      </c>
      <c r="R84" s="175" t="s">
        <v>239</v>
      </c>
      <c r="S84" s="175" t="s">
        <v>210</v>
      </c>
      <c r="T84" s="176" t="s">
        <v>211</v>
      </c>
      <c r="U84" s="156">
        <v>0.58099999999999996</v>
      </c>
      <c r="V84" s="156">
        <f>ROUND(E84*U84,2)</f>
        <v>8.77</v>
      </c>
      <c r="W84" s="156"/>
      <c r="X84" s="156" t="s">
        <v>212</v>
      </c>
      <c r="Y84" s="156" t="s">
        <v>213</v>
      </c>
      <c r="Z84" s="146"/>
      <c r="AA84" s="146"/>
      <c r="AB84" s="146"/>
      <c r="AC84" s="146"/>
      <c r="AD84" s="146"/>
      <c r="AE84" s="146"/>
      <c r="AF84" s="146"/>
      <c r="AG84" s="146" t="s">
        <v>214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2" x14ac:dyDescent="0.2">
      <c r="A85" s="153"/>
      <c r="B85" s="154"/>
      <c r="C85" s="247" t="s">
        <v>683</v>
      </c>
      <c r="D85" s="248"/>
      <c r="E85" s="248"/>
      <c r="F85" s="248"/>
      <c r="G85" s="248"/>
      <c r="H85" s="156"/>
      <c r="I85" s="156"/>
      <c r="J85" s="156"/>
      <c r="K85" s="156"/>
      <c r="L85" s="156"/>
      <c r="M85" s="156"/>
      <c r="N85" s="155"/>
      <c r="O85" s="155"/>
      <c r="P85" s="155"/>
      <c r="Q85" s="155"/>
      <c r="R85" s="156"/>
      <c r="S85" s="156"/>
      <c r="T85" s="156"/>
      <c r="U85" s="156"/>
      <c r="V85" s="156"/>
      <c r="W85" s="156"/>
      <c r="X85" s="156"/>
      <c r="Y85" s="156"/>
      <c r="Z85" s="146"/>
      <c r="AA85" s="146"/>
      <c r="AB85" s="146"/>
      <c r="AC85" s="146"/>
      <c r="AD85" s="146"/>
      <c r="AE85" s="146"/>
      <c r="AF85" s="146"/>
      <c r="AG85" s="146" t="s">
        <v>221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2" x14ac:dyDescent="0.2">
      <c r="A86" s="153"/>
      <c r="B86" s="154"/>
      <c r="C86" s="180" t="s">
        <v>1452</v>
      </c>
      <c r="D86" s="157"/>
      <c r="E86" s="158">
        <v>12.1</v>
      </c>
      <c r="F86" s="156"/>
      <c r="G86" s="156"/>
      <c r="H86" s="156"/>
      <c r="I86" s="156"/>
      <c r="J86" s="156"/>
      <c r="K86" s="156"/>
      <c r="L86" s="156"/>
      <c r="M86" s="156"/>
      <c r="N86" s="155"/>
      <c r="O86" s="155"/>
      <c r="P86" s="155"/>
      <c r="Q86" s="155"/>
      <c r="R86" s="156"/>
      <c r="S86" s="156"/>
      <c r="T86" s="156"/>
      <c r="U86" s="156"/>
      <c r="V86" s="156"/>
      <c r="W86" s="156"/>
      <c r="X86" s="156"/>
      <c r="Y86" s="156"/>
      <c r="Z86" s="146"/>
      <c r="AA86" s="146"/>
      <c r="AB86" s="146"/>
      <c r="AC86" s="146"/>
      <c r="AD86" s="146"/>
      <c r="AE86" s="146"/>
      <c r="AF86" s="146"/>
      <c r="AG86" s="146" t="s">
        <v>215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3" x14ac:dyDescent="0.2">
      <c r="A87" s="153"/>
      <c r="B87" s="154"/>
      <c r="C87" s="180" t="s">
        <v>1444</v>
      </c>
      <c r="D87" s="157"/>
      <c r="E87" s="158">
        <v>3</v>
      </c>
      <c r="F87" s="156"/>
      <c r="G87" s="156"/>
      <c r="H87" s="156"/>
      <c r="I87" s="156"/>
      <c r="J87" s="156"/>
      <c r="K87" s="156"/>
      <c r="L87" s="156"/>
      <c r="M87" s="156"/>
      <c r="N87" s="155"/>
      <c r="O87" s="155"/>
      <c r="P87" s="155"/>
      <c r="Q87" s="155"/>
      <c r="R87" s="156"/>
      <c r="S87" s="156"/>
      <c r="T87" s="156"/>
      <c r="U87" s="156"/>
      <c r="V87" s="156"/>
      <c r="W87" s="156"/>
      <c r="X87" s="156"/>
      <c r="Y87" s="156"/>
      <c r="Z87" s="146"/>
      <c r="AA87" s="146"/>
      <c r="AB87" s="146"/>
      <c r="AC87" s="146"/>
      <c r="AD87" s="146"/>
      <c r="AE87" s="146"/>
      <c r="AF87" s="146"/>
      <c r="AG87" s="146" t="s">
        <v>215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ht="22.5" outlineLevel="1" x14ac:dyDescent="0.2">
      <c r="A88" s="170">
        <v>24</v>
      </c>
      <c r="B88" s="171" t="s">
        <v>704</v>
      </c>
      <c r="C88" s="179" t="s">
        <v>705</v>
      </c>
      <c r="D88" s="172" t="s">
        <v>252</v>
      </c>
      <c r="E88" s="173">
        <v>255.1</v>
      </c>
      <c r="F88" s="174"/>
      <c r="G88" s="175">
        <f>ROUND(E88*F88,2)</f>
        <v>0</v>
      </c>
      <c r="H88" s="174"/>
      <c r="I88" s="175">
        <f>ROUND(E88*H88,2)</f>
        <v>0</v>
      </c>
      <c r="J88" s="174"/>
      <c r="K88" s="175">
        <f>ROUND(E88*J88,2)</f>
        <v>0</v>
      </c>
      <c r="L88" s="175">
        <v>21</v>
      </c>
      <c r="M88" s="175">
        <f>G88*(1+L88/100)</f>
        <v>0</v>
      </c>
      <c r="N88" s="173">
        <v>0</v>
      </c>
      <c r="O88" s="173">
        <f>ROUND(E88*N88,2)</f>
        <v>0</v>
      </c>
      <c r="P88" s="173">
        <v>0</v>
      </c>
      <c r="Q88" s="173">
        <f>ROUND(E88*P88,2)</f>
        <v>0</v>
      </c>
      <c r="R88" s="175" t="s">
        <v>239</v>
      </c>
      <c r="S88" s="175" t="s">
        <v>210</v>
      </c>
      <c r="T88" s="176" t="s">
        <v>211</v>
      </c>
      <c r="U88" s="156">
        <v>4.1000000000000002E-2</v>
      </c>
      <c r="V88" s="156">
        <f>ROUND(E88*U88,2)</f>
        <v>10.46</v>
      </c>
      <c r="W88" s="156"/>
      <c r="X88" s="156" t="s">
        <v>212</v>
      </c>
      <c r="Y88" s="156" t="s">
        <v>213</v>
      </c>
      <c r="Z88" s="146"/>
      <c r="AA88" s="146"/>
      <c r="AB88" s="146"/>
      <c r="AC88" s="146"/>
      <c r="AD88" s="146"/>
      <c r="AE88" s="146"/>
      <c r="AF88" s="146"/>
      <c r="AG88" s="146" t="s">
        <v>214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2" x14ac:dyDescent="0.2">
      <c r="A89" s="153"/>
      <c r="B89" s="154"/>
      <c r="C89" s="247" t="s">
        <v>618</v>
      </c>
      <c r="D89" s="248"/>
      <c r="E89" s="248"/>
      <c r="F89" s="248"/>
      <c r="G89" s="248"/>
      <c r="H89" s="156"/>
      <c r="I89" s="156"/>
      <c r="J89" s="156"/>
      <c r="K89" s="156"/>
      <c r="L89" s="156"/>
      <c r="M89" s="156"/>
      <c r="N89" s="155"/>
      <c r="O89" s="155"/>
      <c r="P89" s="155"/>
      <c r="Q89" s="155"/>
      <c r="R89" s="156"/>
      <c r="S89" s="156"/>
      <c r="T89" s="156"/>
      <c r="U89" s="156"/>
      <c r="V89" s="156"/>
      <c r="W89" s="156"/>
      <c r="X89" s="156"/>
      <c r="Y89" s="156"/>
      <c r="Z89" s="146"/>
      <c r="AA89" s="146"/>
      <c r="AB89" s="146"/>
      <c r="AC89" s="146"/>
      <c r="AD89" s="146"/>
      <c r="AE89" s="146"/>
      <c r="AF89" s="146"/>
      <c r="AG89" s="146" t="s">
        <v>221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2" x14ac:dyDescent="0.2">
      <c r="A90" s="153"/>
      <c r="B90" s="154"/>
      <c r="C90" s="180" t="s">
        <v>1453</v>
      </c>
      <c r="D90" s="157"/>
      <c r="E90" s="158">
        <v>15.1</v>
      </c>
      <c r="F90" s="156"/>
      <c r="G90" s="156"/>
      <c r="H90" s="156"/>
      <c r="I90" s="156"/>
      <c r="J90" s="156"/>
      <c r="K90" s="156"/>
      <c r="L90" s="156"/>
      <c r="M90" s="156"/>
      <c r="N90" s="155"/>
      <c r="O90" s="155"/>
      <c r="P90" s="155"/>
      <c r="Q90" s="155"/>
      <c r="R90" s="156"/>
      <c r="S90" s="156"/>
      <c r="T90" s="156"/>
      <c r="U90" s="156"/>
      <c r="V90" s="156"/>
      <c r="W90" s="156"/>
      <c r="X90" s="156"/>
      <c r="Y90" s="156"/>
      <c r="Z90" s="146"/>
      <c r="AA90" s="146"/>
      <c r="AB90" s="146"/>
      <c r="AC90" s="146"/>
      <c r="AD90" s="146"/>
      <c r="AE90" s="146"/>
      <c r="AF90" s="146"/>
      <c r="AG90" s="146" t="s">
        <v>215</v>
      </c>
      <c r="AH90" s="146">
        <v>5</v>
      </c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3" x14ac:dyDescent="0.2">
      <c r="A91" s="153"/>
      <c r="B91" s="154"/>
      <c r="C91" s="180" t="s">
        <v>1454</v>
      </c>
      <c r="D91" s="157"/>
      <c r="E91" s="158">
        <v>240</v>
      </c>
      <c r="F91" s="156"/>
      <c r="G91" s="156"/>
      <c r="H91" s="156"/>
      <c r="I91" s="156"/>
      <c r="J91" s="156"/>
      <c r="K91" s="156"/>
      <c r="L91" s="156"/>
      <c r="M91" s="156"/>
      <c r="N91" s="155"/>
      <c r="O91" s="155"/>
      <c r="P91" s="155"/>
      <c r="Q91" s="155"/>
      <c r="R91" s="156"/>
      <c r="S91" s="156"/>
      <c r="T91" s="156"/>
      <c r="U91" s="156"/>
      <c r="V91" s="156"/>
      <c r="W91" s="156"/>
      <c r="X91" s="156"/>
      <c r="Y91" s="156"/>
      <c r="Z91" s="146"/>
      <c r="AA91" s="146"/>
      <c r="AB91" s="146"/>
      <c r="AC91" s="146"/>
      <c r="AD91" s="146"/>
      <c r="AE91" s="146"/>
      <c r="AF91" s="146"/>
      <c r="AG91" s="146" t="s">
        <v>215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ht="22.5" outlineLevel="1" x14ac:dyDescent="0.2">
      <c r="A92" s="170">
        <v>25</v>
      </c>
      <c r="B92" s="171" t="s">
        <v>1455</v>
      </c>
      <c r="C92" s="179" t="s">
        <v>1456</v>
      </c>
      <c r="D92" s="172" t="s">
        <v>238</v>
      </c>
      <c r="E92" s="173">
        <v>2</v>
      </c>
      <c r="F92" s="174"/>
      <c r="G92" s="175">
        <f>ROUND(E92*F92,2)</f>
        <v>0</v>
      </c>
      <c r="H92" s="174"/>
      <c r="I92" s="175">
        <f>ROUND(E92*H92,2)</f>
        <v>0</v>
      </c>
      <c r="J92" s="174"/>
      <c r="K92" s="175">
        <f>ROUND(E92*J92,2)</f>
        <v>0</v>
      </c>
      <c r="L92" s="175">
        <v>21</v>
      </c>
      <c r="M92" s="175">
        <f>G92*(1+L92/100)</f>
        <v>0</v>
      </c>
      <c r="N92" s="173">
        <v>1.7600000000000001E-3</v>
      </c>
      <c r="O92" s="173">
        <f>ROUND(E92*N92,2)</f>
        <v>0</v>
      </c>
      <c r="P92" s="173">
        <v>0</v>
      </c>
      <c r="Q92" s="173">
        <f>ROUND(E92*P92,2)</f>
        <v>0</v>
      </c>
      <c r="R92" s="175" t="s">
        <v>239</v>
      </c>
      <c r="S92" s="175" t="s">
        <v>210</v>
      </c>
      <c r="T92" s="176" t="s">
        <v>211</v>
      </c>
      <c r="U92" s="156">
        <v>1.1120000000000001</v>
      </c>
      <c r="V92" s="156">
        <f>ROUND(E92*U92,2)</f>
        <v>2.2200000000000002</v>
      </c>
      <c r="W92" s="156"/>
      <c r="X92" s="156" t="s">
        <v>212</v>
      </c>
      <c r="Y92" s="156" t="s">
        <v>213</v>
      </c>
      <c r="Z92" s="146"/>
      <c r="AA92" s="146"/>
      <c r="AB92" s="146"/>
      <c r="AC92" s="146"/>
      <c r="AD92" s="146"/>
      <c r="AE92" s="146"/>
      <c r="AF92" s="146"/>
      <c r="AG92" s="146" t="s">
        <v>214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2" x14ac:dyDescent="0.2">
      <c r="A93" s="153"/>
      <c r="B93" s="154"/>
      <c r="C93" s="247" t="s">
        <v>1457</v>
      </c>
      <c r="D93" s="248"/>
      <c r="E93" s="248"/>
      <c r="F93" s="248"/>
      <c r="G93" s="248"/>
      <c r="H93" s="156"/>
      <c r="I93" s="156"/>
      <c r="J93" s="156"/>
      <c r="K93" s="156"/>
      <c r="L93" s="156"/>
      <c r="M93" s="156"/>
      <c r="N93" s="155"/>
      <c r="O93" s="155"/>
      <c r="P93" s="155"/>
      <c r="Q93" s="155"/>
      <c r="R93" s="156"/>
      <c r="S93" s="156"/>
      <c r="T93" s="156"/>
      <c r="U93" s="156"/>
      <c r="V93" s="156"/>
      <c r="W93" s="156"/>
      <c r="X93" s="156"/>
      <c r="Y93" s="156"/>
      <c r="Z93" s="146"/>
      <c r="AA93" s="146"/>
      <c r="AB93" s="146"/>
      <c r="AC93" s="146"/>
      <c r="AD93" s="146"/>
      <c r="AE93" s="146"/>
      <c r="AF93" s="146"/>
      <c r="AG93" s="146" t="s">
        <v>221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2" x14ac:dyDescent="0.2">
      <c r="A94" s="153"/>
      <c r="B94" s="154"/>
      <c r="C94" s="180" t="s">
        <v>88</v>
      </c>
      <c r="D94" s="157"/>
      <c r="E94" s="158">
        <v>2</v>
      </c>
      <c r="F94" s="156"/>
      <c r="G94" s="156"/>
      <c r="H94" s="156"/>
      <c r="I94" s="156"/>
      <c r="J94" s="156"/>
      <c r="K94" s="156"/>
      <c r="L94" s="156"/>
      <c r="M94" s="156"/>
      <c r="N94" s="155"/>
      <c r="O94" s="155"/>
      <c r="P94" s="155"/>
      <c r="Q94" s="155"/>
      <c r="R94" s="156"/>
      <c r="S94" s="156"/>
      <c r="T94" s="156"/>
      <c r="U94" s="156"/>
      <c r="V94" s="156"/>
      <c r="W94" s="156"/>
      <c r="X94" s="156"/>
      <c r="Y94" s="156"/>
      <c r="Z94" s="146"/>
      <c r="AA94" s="146"/>
      <c r="AB94" s="146"/>
      <c r="AC94" s="146"/>
      <c r="AD94" s="146"/>
      <c r="AE94" s="146"/>
      <c r="AF94" s="146"/>
      <c r="AG94" s="146" t="s">
        <v>215</v>
      </c>
      <c r="AH94" s="146">
        <v>0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ht="22.5" outlineLevel="1" x14ac:dyDescent="0.2">
      <c r="A95" s="170">
        <v>26</v>
      </c>
      <c r="B95" s="171" t="s">
        <v>1458</v>
      </c>
      <c r="C95" s="179" t="s">
        <v>1459</v>
      </c>
      <c r="D95" s="172" t="s">
        <v>238</v>
      </c>
      <c r="E95" s="173">
        <v>2</v>
      </c>
      <c r="F95" s="174"/>
      <c r="G95" s="175">
        <f>ROUND(E95*F95,2)</f>
        <v>0</v>
      </c>
      <c r="H95" s="174"/>
      <c r="I95" s="175">
        <f>ROUND(E95*H95,2)</f>
        <v>0</v>
      </c>
      <c r="J95" s="174"/>
      <c r="K95" s="175">
        <f>ROUND(E95*J95,2)</f>
        <v>0</v>
      </c>
      <c r="L95" s="175">
        <v>21</v>
      </c>
      <c r="M95" s="175">
        <f>G95*(1+L95/100)</f>
        <v>0</v>
      </c>
      <c r="N95" s="173">
        <v>3.4000000000000002E-4</v>
      </c>
      <c r="O95" s="173">
        <f>ROUND(E95*N95,2)</f>
        <v>0</v>
      </c>
      <c r="P95" s="173">
        <v>0</v>
      </c>
      <c r="Q95" s="173">
        <f>ROUND(E95*P95,2)</f>
        <v>0</v>
      </c>
      <c r="R95" s="175" t="s">
        <v>239</v>
      </c>
      <c r="S95" s="175" t="s">
        <v>210</v>
      </c>
      <c r="T95" s="176" t="s">
        <v>211</v>
      </c>
      <c r="U95" s="156">
        <v>0.63900000000000001</v>
      </c>
      <c r="V95" s="156">
        <f>ROUND(E95*U95,2)</f>
        <v>1.28</v>
      </c>
      <c r="W95" s="156"/>
      <c r="X95" s="156" t="s">
        <v>212</v>
      </c>
      <c r="Y95" s="156" t="s">
        <v>213</v>
      </c>
      <c r="Z95" s="146"/>
      <c r="AA95" s="146"/>
      <c r="AB95" s="146"/>
      <c r="AC95" s="146"/>
      <c r="AD95" s="146"/>
      <c r="AE95" s="146"/>
      <c r="AF95" s="146"/>
      <c r="AG95" s="146" t="s">
        <v>214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2" x14ac:dyDescent="0.2">
      <c r="A96" s="153"/>
      <c r="B96" s="154"/>
      <c r="C96" s="247" t="s">
        <v>1460</v>
      </c>
      <c r="D96" s="248"/>
      <c r="E96" s="248"/>
      <c r="F96" s="248"/>
      <c r="G96" s="248"/>
      <c r="H96" s="156"/>
      <c r="I96" s="156"/>
      <c r="J96" s="156"/>
      <c r="K96" s="156"/>
      <c r="L96" s="156"/>
      <c r="M96" s="156"/>
      <c r="N96" s="155"/>
      <c r="O96" s="155"/>
      <c r="P96" s="155"/>
      <c r="Q96" s="155"/>
      <c r="R96" s="156"/>
      <c r="S96" s="156"/>
      <c r="T96" s="156"/>
      <c r="U96" s="156"/>
      <c r="V96" s="156"/>
      <c r="W96" s="156"/>
      <c r="X96" s="156"/>
      <c r="Y96" s="156"/>
      <c r="Z96" s="146"/>
      <c r="AA96" s="146"/>
      <c r="AB96" s="146"/>
      <c r="AC96" s="146"/>
      <c r="AD96" s="146"/>
      <c r="AE96" s="146"/>
      <c r="AF96" s="146"/>
      <c r="AG96" s="146" t="s">
        <v>221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2" x14ac:dyDescent="0.2">
      <c r="A97" s="153"/>
      <c r="B97" s="154"/>
      <c r="C97" s="180" t="s">
        <v>88</v>
      </c>
      <c r="D97" s="157"/>
      <c r="E97" s="158">
        <v>2</v>
      </c>
      <c r="F97" s="156"/>
      <c r="G97" s="156"/>
      <c r="H97" s="156"/>
      <c r="I97" s="156"/>
      <c r="J97" s="156"/>
      <c r="K97" s="156"/>
      <c r="L97" s="156"/>
      <c r="M97" s="156"/>
      <c r="N97" s="155"/>
      <c r="O97" s="155"/>
      <c r="P97" s="155"/>
      <c r="Q97" s="155"/>
      <c r="R97" s="156"/>
      <c r="S97" s="156"/>
      <c r="T97" s="156"/>
      <c r="U97" s="156"/>
      <c r="V97" s="156"/>
      <c r="W97" s="156"/>
      <c r="X97" s="156"/>
      <c r="Y97" s="156"/>
      <c r="Z97" s="146"/>
      <c r="AA97" s="146"/>
      <c r="AB97" s="146"/>
      <c r="AC97" s="146"/>
      <c r="AD97" s="146"/>
      <c r="AE97" s="146"/>
      <c r="AF97" s="146"/>
      <c r="AG97" s="146" t="s">
        <v>215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 x14ac:dyDescent="0.2">
      <c r="A98" s="170">
        <v>27</v>
      </c>
      <c r="B98" s="171" t="s">
        <v>1461</v>
      </c>
      <c r="C98" s="179" t="s">
        <v>706</v>
      </c>
      <c r="D98" s="172" t="s">
        <v>260</v>
      </c>
      <c r="E98" s="173">
        <v>1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3">
        <v>5.0000000000000001E-4</v>
      </c>
      <c r="O98" s="173">
        <f>ROUND(E98*N98,2)</f>
        <v>0</v>
      </c>
      <c r="P98" s="173">
        <v>0</v>
      </c>
      <c r="Q98" s="173">
        <f>ROUND(E98*P98,2)</f>
        <v>0</v>
      </c>
      <c r="R98" s="175"/>
      <c r="S98" s="175" t="s">
        <v>242</v>
      </c>
      <c r="T98" s="176" t="s">
        <v>243</v>
      </c>
      <c r="U98" s="156">
        <v>0</v>
      </c>
      <c r="V98" s="156">
        <f>ROUND(E98*U98,2)</f>
        <v>0</v>
      </c>
      <c r="W98" s="156"/>
      <c r="X98" s="156" t="s">
        <v>493</v>
      </c>
      <c r="Y98" s="156" t="s">
        <v>213</v>
      </c>
      <c r="Z98" s="146"/>
      <c r="AA98" s="146"/>
      <c r="AB98" s="146"/>
      <c r="AC98" s="146"/>
      <c r="AD98" s="146"/>
      <c r="AE98" s="146"/>
      <c r="AF98" s="146"/>
      <c r="AG98" s="146" t="s">
        <v>494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2" x14ac:dyDescent="0.2">
      <c r="A99" s="153"/>
      <c r="B99" s="154"/>
      <c r="C99" s="247" t="s">
        <v>1462</v>
      </c>
      <c r="D99" s="248"/>
      <c r="E99" s="248"/>
      <c r="F99" s="248"/>
      <c r="G99" s="248"/>
      <c r="H99" s="156"/>
      <c r="I99" s="156"/>
      <c r="J99" s="156"/>
      <c r="K99" s="156"/>
      <c r="L99" s="156"/>
      <c r="M99" s="156"/>
      <c r="N99" s="155"/>
      <c r="O99" s="155"/>
      <c r="P99" s="155"/>
      <c r="Q99" s="155"/>
      <c r="R99" s="156"/>
      <c r="S99" s="156"/>
      <c r="T99" s="156"/>
      <c r="U99" s="156"/>
      <c r="V99" s="156"/>
      <c r="W99" s="156"/>
      <c r="X99" s="156"/>
      <c r="Y99" s="156"/>
      <c r="Z99" s="146"/>
      <c r="AA99" s="146"/>
      <c r="AB99" s="146"/>
      <c r="AC99" s="146"/>
      <c r="AD99" s="146"/>
      <c r="AE99" s="146"/>
      <c r="AF99" s="146"/>
      <c r="AG99" s="146" t="s">
        <v>221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3" x14ac:dyDescent="0.2">
      <c r="A100" s="153"/>
      <c r="B100" s="154"/>
      <c r="C100" s="251" t="s">
        <v>636</v>
      </c>
      <c r="D100" s="252"/>
      <c r="E100" s="252"/>
      <c r="F100" s="252"/>
      <c r="G100" s="252"/>
      <c r="H100" s="156"/>
      <c r="I100" s="156"/>
      <c r="J100" s="156"/>
      <c r="K100" s="156"/>
      <c r="L100" s="156"/>
      <c r="M100" s="156"/>
      <c r="N100" s="155"/>
      <c r="O100" s="155"/>
      <c r="P100" s="155"/>
      <c r="Q100" s="155"/>
      <c r="R100" s="156"/>
      <c r="S100" s="156"/>
      <c r="T100" s="156"/>
      <c r="U100" s="156"/>
      <c r="V100" s="156"/>
      <c r="W100" s="156"/>
      <c r="X100" s="156"/>
      <c r="Y100" s="156"/>
      <c r="Z100" s="146"/>
      <c r="AA100" s="146"/>
      <c r="AB100" s="146"/>
      <c r="AC100" s="146"/>
      <c r="AD100" s="146"/>
      <c r="AE100" s="146"/>
      <c r="AF100" s="146"/>
      <c r="AG100" s="146" t="s">
        <v>221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2" x14ac:dyDescent="0.2">
      <c r="A101" s="153"/>
      <c r="B101" s="154"/>
      <c r="C101" s="180" t="s">
        <v>84</v>
      </c>
      <c r="D101" s="157"/>
      <c r="E101" s="158">
        <v>1</v>
      </c>
      <c r="F101" s="156"/>
      <c r="G101" s="156"/>
      <c r="H101" s="156"/>
      <c r="I101" s="156"/>
      <c r="J101" s="156"/>
      <c r="K101" s="156"/>
      <c r="L101" s="156"/>
      <c r="M101" s="156"/>
      <c r="N101" s="155"/>
      <c r="O101" s="155"/>
      <c r="P101" s="155"/>
      <c r="Q101" s="155"/>
      <c r="R101" s="156"/>
      <c r="S101" s="156"/>
      <c r="T101" s="156"/>
      <c r="U101" s="156"/>
      <c r="V101" s="156"/>
      <c r="W101" s="156"/>
      <c r="X101" s="156"/>
      <c r="Y101" s="156"/>
      <c r="Z101" s="146"/>
      <c r="AA101" s="146"/>
      <c r="AB101" s="146"/>
      <c r="AC101" s="146"/>
      <c r="AD101" s="146"/>
      <c r="AE101" s="146"/>
      <c r="AF101" s="146"/>
      <c r="AG101" s="146" t="s">
        <v>215</v>
      </c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1" x14ac:dyDescent="0.2">
      <c r="A102" s="185">
        <v>28</v>
      </c>
      <c r="B102" s="186" t="s">
        <v>708</v>
      </c>
      <c r="C102" s="192" t="s">
        <v>709</v>
      </c>
      <c r="D102" s="187" t="s">
        <v>218</v>
      </c>
      <c r="E102" s="188">
        <v>0.16295000000000001</v>
      </c>
      <c r="F102" s="189"/>
      <c r="G102" s="190">
        <f>ROUND(E102*F102,2)</f>
        <v>0</v>
      </c>
      <c r="H102" s="189"/>
      <c r="I102" s="190">
        <f>ROUND(E102*H102,2)</f>
        <v>0</v>
      </c>
      <c r="J102" s="189"/>
      <c r="K102" s="190">
        <f>ROUND(E102*J102,2)</f>
        <v>0</v>
      </c>
      <c r="L102" s="190">
        <v>21</v>
      </c>
      <c r="M102" s="190">
        <f>G102*(1+L102/100)</f>
        <v>0</v>
      </c>
      <c r="N102" s="188">
        <v>0</v>
      </c>
      <c r="O102" s="188">
        <f>ROUND(E102*N102,2)</f>
        <v>0</v>
      </c>
      <c r="P102" s="188">
        <v>0</v>
      </c>
      <c r="Q102" s="188">
        <f>ROUND(E102*P102,2)</f>
        <v>0</v>
      </c>
      <c r="R102" s="190" t="s">
        <v>239</v>
      </c>
      <c r="S102" s="190" t="s">
        <v>210</v>
      </c>
      <c r="T102" s="191" t="s">
        <v>211</v>
      </c>
      <c r="U102" s="156">
        <v>3.5630000000000002</v>
      </c>
      <c r="V102" s="156">
        <f>ROUND(E102*U102,2)</f>
        <v>0.57999999999999996</v>
      </c>
      <c r="W102" s="156"/>
      <c r="X102" s="156" t="s">
        <v>484</v>
      </c>
      <c r="Y102" s="156" t="s">
        <v>213</v>
      </c>
      <c r="Z102" s="146"/>
      <c r="AA102" s="146"/>
      <c r="AB102" s="146"/>
      <c r="AC102" s="146"/>
      <c r="AD102" s="146"/>
      <c r="AE102" s="146"/>
      <c r="AF102" s="146"/>
      <c r="AG102" s="146" t="s">
        <v>485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ht="22.5" outlineLevel="1" x14ac:dyDescent="0.2">
      <c r="A103" s="185">
        <v>29</v>
      </c>
      <c r="B103" s="186" t="s">
        <v>710</v>
      </c>
      <c r="C103" s="192" t="s">
        <v>1463</v>
      </c>
      <c r="D103" s="187" t="s">
        <v>218</v>
      </c>
      <c r="E103" s="188">
        <v>0.16295000000000001</v>
      </c>
      <c r="F103" s="189"/>
      <c r="G103" s="190">
        <f>ROUND(E103*F103,2)</f>
        <v>0</v>
      </c>
      <c r="H103" s="189"/>
      <c r="I103" s="190">
        <f>ROUND(E103*H103,2)</f>
        <v>0</v>
      </c>
      <c r="J103" s="189"/>
      <c r="K103" s="190">
        <f>ROUND(E103*J103,2)</f>
        <v>0</v>
      </c>
      <c r="L103" s="190">
        <v>21</v>
      </c>
      <c r="M103" s="190">
        <f>G103*(1+L103/100)</f>
        <v>0</v>
      </c>
      <c r="N103" s="188">
        <v>0</v>
      </c>
      <c r="O103" s="188">
        <f>ROUND(E103*N103,2)</f>
        <v>0</v>
      </c>
      <c r="P103" s="188">
        <v>0</v>
      </c>
      <c r="Q103" s="188">
        <f>ROUND(E103*P103,2)</f>
        <v>0</v>
      </c>
      <c r="R103" s="190" t="s">
        <v>239</v>
      </c>
      <c r="S103" s="190" t="s">
        <v>210</v>
      </c>
      <c r="T103" s="191" t="s">
        <v>211</v>
      </c>
      <c r="U103" s="156">
        <v>0.81599999999999995</v>
      </c>
      <c r="V103" s="156">
        <f>ROUND(E103*U103,2)</f>
        <v>0.13</v>
      </c>
      <c r="W103" s="156"/>
      <c r="X103" s="156" t="s">
        <v>484</v>
      </c>
      <c r="Y103" s="156" t="s">
        <v>213</v>
      </c>
      <c r="Z103" s="146"/>
      <c r="AA103" s="146"/>
      <c r="AB103" s="146"/>
      <c r="AC103" s="146"/>
      <c r="AD103" s="146"/>
      <c r="AE103" s="146"/>
      <c r="AF103" s="146"/>
      <c r="AG103" s="146" t="s">
        <v>485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x14ac:dyDescent="0.2">
      <c r="A104" s="163" t="s">
        <v>204</v>
      </c>
      <c r="B104" s="164" t="s">
        <v>138</v>
      </c>
      <c r="C104" s="178" t="s">
        <v>139</v>
      </c>
      <c r="D104" s="165"/>
      <c r="E104" s="166"/>
      <c r="F104" s="167"/>
      <c r="G104" s="167">
        <f>SUMIF(AG105:AG116,"&lt;&gt;NOR",G105:G116)</f>
        <v>0</v>
      </c>
      <c r="H104" s="167"/>
      <c r="I104" s="167">
        <f>SUM(I105:I116)</f>
        <v>0</v>
      </c>
      <c r="J104" s="167"/>
      <c r="K104" s="167">
        <f>SUM(K105:K116)</f>
        <v>0</v>
      </c>
      <c r="L104" s="167"/>
      <c r="M104" s="167">
        <f>SUM(M105:M116)</f>
        <v>0</v>
      </c>
      <c r="N104" s="166"/>
      <c r="O104" s="166">
        <f>SUM(O105:O116)</f>
        <v>0.03</v>
      </c>
      <c r="P104" s="166"/>
      <c r="Q104" s="166">
        <f>SUM(Q105:Q116)</f>
        <v>0</v>
      </c>
      <c r="R104" s="167"/>
      <c r="S104" s="167"/>
      <c r="T104" s="168"/>
      <c r="U104" s="162"/>
      <c r="V104" s="162">
        <f>SUM(V105:V116)</f>
        <v>2.69</v>
      </c>
      <c r="W104" s="162"/>
      <c r="X104" s="162"/>
      <c r="Y104" s="162"/>
      <c r="AG104" t="s">
        <v>205</v>
      </c>
    </row>
    <row r="105" spans="1:60" outlineLevel="1" x14ac:dyDescent="0.2">
      <c r="A105" s="170">
        <v>30</v>
      </c>
      <c r="B105" s="171" t="s">
        <v>1464</v>
      </c>
      <c r="C105" s="179" t="s">
        <v>1465</v>
      </c>
      <c r="D105" s="172" t="s">
        <v>260</v>
      </c>
      <c r="E105" s="173">
        <v>2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5">
        <f>G105*(1+L105/100)</f>
        <v>0</v>
      </c>
      <c r="N105" s="173">
        <v>6.8300000000000001E-3</v>
      </c>
      <c r="O105" s="173">
        <f>ROUND(E105*N105,2)</f>
        <v>0.01</v>
      </c>
      <c r="P105" s="173">
        <v>0</v>
      </c>
      <c r="Q105" s="173">
        <f>ROUND(E105*P105,2)</f>
        <v>0</v>
      </c>
      <c r="R105" s="175" t="s">
        <v>239</v>
      </c>
      <c r="S105" s="175" t="s">
        <v>210</v>
      </c>
      <c r="T105" s="176" t="s">
        <v>211</v>
      </c>
      <c r="U105" s="156">
        <v>1.29</v>
      </c>
      <c r="V105" s="156">
        <f>ROUND(E105*U105,2)</f>
        <v>2.58</v>
      </c>
      <c r="W105" s="156"/>
      <c r="X105" s="156" t="s">
        <v>212</v>
      </c>
      <c r="Y105" s="156" t="s">
        <v>213</v>
      </c>
      <c r="Z105" s="146"/>
      <c r="AA105" s="146"/>
      <c r="AB105" s="146"/>
      <c r="AC105" s="146"/>
      <c r="AD105" s="146"/>
      <c r="AE105" s="146"/>
      <c r="AF105" s="146"/>
      <c r="AG105" s="146" t="s">
        <v>214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2" x14ac:dyDescent="0.2">
      <c r="A106" s="153"/>
      <c r="B106" s="154"/>
      <c r="C106" s="180" t="s">
        <v>1447</v>
      </c>
      <c r="D106" s="157"/>
      <c r="E106" s="158">
        <v>2</v>
      </c>
      <c r="F106" s="156"/>
      <c r="G106" s="156"/>
      <c r="H106" s="156"/>
      <c r="I106" s="156"/>
      <c r="J106" s="156"/>
      <c r="K106" s="156"/>
      <c r="L106" s="156"/>
      <c r="M106" s="156"/>
      <c r="N106" s="155"/>
      <c r="O106" s="155"/>
      <c r="P106" s="155"/>
      <c r="Q106" s="155"/>
      <c r="R106" s="156"/>
      <c r="S106" s="156"/>
      <c r="T106" s="156"/>
      <c r="U106" s="156"/>
      <c r="V106" s="156"/>
      <c r="W106" s="156"/>
      <c r="X106" s="156"/>
      <c r="Y106" s="156"/>
      <c r="Z106" s="146"/>
      <c r="AA106" s="146"/>
      <c r="AB106" s="146"/>
      <c r="AC106" s="146"/>
      <c r="AD106" s="146"/>
      <c r="AE106" s="146"/>
      <c r="AF106" s="146"/>
      <c r="AG106" s="146" t="s">
        <v>215</v>
      </c>
      <c r="AH106" s="146">
        <v>5</v>
      </c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ht="22.5" outlineLevel="1" x14ac:dyDescent="0.2">
      <c r="A107" s="170">
        <v>31</v>
      </c>
      <c r="B107" s="171" t="s">
        <v>1466</v>
      </c>
      <c r="C107" s="179" t="s">
        <v>1467</v>
      </c>
      <c r="D107" s="172" t="s">
        <v>238</v>
      </c>
      <c r="E107" s="173">
        <v>2</v>
      </c>
      <c r="F107" s="174"/>
      <c r="G107" s="175">
        <f>ROUND(E107*F107,2)</f>
        <v>0</v>
      </c>
      <c r="H107" s="174"/>
      <c r="I107" s="175">
        <f>ROUND(E107*H107,2)</f>
        <v>0</v>
      </c>
      <c r="J107" s="174"/>
      <c r="K107" s="175">
        <f>ROUND(E107*J107,2)</f>
        <v>0</v>
      </c>
      <c r="L107" s="175">
        <v>21</v>
      </c>
      <c r="M107" s="175">
        <f>G107*(1+L107/100)</f>
        <v>0</v>
      </c>
      <c r="N107" s="173">
        <v>3.0999999999999999E-3</v>
      </c>
      <c r="O107" s="173">
        <f>ROUND(E107*N107,2)</f>
        <v>0.01</v>
      </c>
      <c r="P107" s="173">
        <v>0</v>
      </c>
      <c r="Q107" s="173">
        <f>ROUND(E107*P107,2)</f>
        <v>0</v>
      </c>
      <c r="R107" s="175"/>
      <c r="S107" s="175" t="s">
        <v>242</v>
      </c>
      <c r="T107" s="176" t="s">
        <v>243</v>
      </c>
      <c r="U107" s="156">
        <v>0</v>
      </c>
      <c r="V107" s="156">
        <f>ROUND(E107*U107,2)</f>
        <v>0</v>
      </c>
      <c r="W107" s="156"/>
      <c r="X107" s="156" t="s">
        <v>212</v>
      </c>
      <c r="Y107" s="156" t="s">
        <v>213</v>
      </c>
      <c r="Z107" s="146"/>
      <c r="AA107" s="146"/>
      <c r="AB107" s="146"/>
      <c r="AC107" s="146"/>
      <c r="AD107" s="146"/>
      <c r="AE107" s="146"/>
      <c r="AF107" s="146"/>
      <c r="AG107" s="146" t="s">
        <v>214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2" x14ac:dyDescent="0.2">
      <c r="A108" s="153"/>
      <c r="B108" s="154"/>
      <c r="C108" s="247" t="s">
        <v>1468</v>
      </c>
      <c r="D108" s="248"/>
      <c r="E108" s="248"/>
      <c r="F108" s="248"/>
      <c r="G108" s="248"/>
      <c r="H108" s="156"/>
      <c r="I108" s="156"/>
      <c r="J108" s="156"/>
      <c r="K108" s="156"/>
      <c r="L108" s="156"/>
      <c r="M108" s="156"/>
      <c r="N108" s="155"/>
      <c r="O108" s="155"/>
      <c r="P108" s="155"/>
      <c r="Q108" s="155"/>
      <c r="R108" s="156"/>
      <c r="S108" s="156"/>
      <c r="T108" s="156"/>
      <c r="U108" s="156"/>
      <c r="V108" s="156"/>
      <c r="W108" s="156"/>
      <c r="X108" s="156"/>
      <c r="Y108" s="156"/>
      <c r="Z108" s="146"/>
      <c r="AA108" s="146"/>
      <c r="AB108" s="146"/>
      <c r="AC108" s="146"/>
      <c r="AD108" s="146"/>
      <c r="AE108" s="146"/>
      <c r="AF108" s="146"/>
      <c r="AG108" s="146" t="s">
        <v>221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3" x14ac:dyDescent="0.2">
      <c r="A109" s="153"/>
      <c r="B109" s="154"/>
      <c r="C109" s="251" t="s">
        <v>1469</v>
      </c>
      <c r="D109" s="252"/>
      <c r="E109" s="252"/>
      <c r="F109" s="252"/>
      <c r="G109" s="252"/>
      <c r="H109" s="156"/>
      <c r="I109" s="156"/>
      <c r="J109" s="156"/>
      <c r="K109" s="156"/>
      <c r="L109" s="156"/>
      <c r="M109" s="156"/>
      <c r="N109" s="155"/>
      <c r="O109" s="155"/>
      <c r="P109" s="155"/>
      <c r="Q109" s="155"/>
      <c r="R109" s="156"/>
      <c r="S109" s="156"/>
      <c r="T109" s="156"/>
      <c r="U109" s="156"/>
      <c r="V109" s="156"/>
      <c r="W109" s="156"/>
      <c r="X109" s="156"/>
      <c r="Y109" s="156"/>
      <c r="Z109" s="146"/>
      <c r="AA109" s="146"/>
      <c r="AB109" s="146"/>
      <c r="AC109" s="146"/>
      <c r="AD109" s="146"/>
      <c r="AE109" s="146"/>
      <c r="AF109" s="146"/>
      <c r="AG109" s="146" t="s">
        <v>221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3" x14ac:dyDescent="0.2">
      <c r="A110" s="153"/>
      <c r="B110" s="154"/>
      <c r="C110" s="251" t="s">
        <v>1443</v>
      </c>
      <c r="D110" s="252"/>
      <c r="E110" s="252"/>
      <c r="F110" s="252"/>
      <c r="G110" s="252"/>
      <c r="H110" s="156"/>
      <c r="I110" s="156"/>
      <c r="J110" s="156"/>
      <c r="K110" s="156"/>
      <c r="L110" s="156"/>
      <c r="M110" s="156"/>
      <c r="N110" s="155"/>
      <c r="O110" s="155"/>
      <c r="P110" s="155"/>
      <c r="Q110" s="155"/>
      <c r="R110" s="156"/>
      <c r="S110" s="156"/>
      <c r="T110" s="156"/>
      <c r="U110" s="156"/>
      <c r="V110" s="156"/>
      <c r="W110" s="156"/>
      <c r="X110" s="156"/>
      <c r="Y110" s="156"/>
      <c r="Z110" s="146"/>
      <c r="AA110" s="146"/>
      <c r="AB110" s="146"/>
      <c r="AC110" s="146"/>
      <c r="AD110" s="146"/>
      <c r="AE110" s="146"/>
      <c r="AF110" s="146"/>
      <c r="AG110" s="146" t="s">
        <v>221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2" x14ac:dyDescent="0.2">
      <c r="A111" s="153"/>
      <c r="B111" s="154"/>
      <c r="C111" s="180" t="s">
        <v>88</v>
      </c>
      <c r="D111" s="157"/>
      <c r="E111" s="158">
        <v>2</v>
      </c>
      <c r="F111" s="156"/>
      <c r="G111" s="156"/>
      <c r="H111" s="156"/>
      <c r="I111" s="156"/>
      <c r="J111" s="156"/>
      <c r="K111" s="156"/>
      <c r="L111" s="156"/>
      <c r="M111" s="156"/>
      <c r="N111" s="155"/>
      <c r="O111" s="155"/>
      <c r="P111" s="155"/>
      <c r="Q111" s="155"/>
      <c r="R111" s="156"/>
      <c r="S111" s="156"/>
      <c r="T111" s="156"/>
      <c r="U111" s="156"/>
      <c r="V111" s="156"/>
      <c r="W111" s="156"/>
      <c r="X111" s="156"/>
      <c r="Y111" s="156"/>
      <c r="Z111" s="146"/>
      <c r="AA111" s="146"/>
      <c r="AB111" s="146"/>
      <c r="AC111" s="146"/>
      <c r="AD111" s="146"/>
      <c r="AE111" s="146"/>
      <c r="AF111" s="146"/>
      <c r="AG111" s="146" t="s">
        <v>215</v>
      </c>
      <c r="AH111" s="146">
        <v>0</v>
      </c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170">
        <v>32</v>
      </c>
      <c r="B112" s="171" t="s">
        <v>1470</v>
      </c>
      <c r="C112" s="179" t="s">
        <v>1471</v>
      </c>
      <c r="D112" s="172" t="s">
        <v>238</v>
      </c>
      <c r="E112" s="173">
        <v>2</v>
      </c>
      <c r="F112" s="174"/>
      <c r="G112" s="175">
        <f>ROUND(E112*F112,2)</f>
        <v>0</v>
      </c>
      <c r="H112" s="174"/>
      <c r="I112" s="175">
        <f>ROUND(E112*H112,2)</f>
        <v>0</v>
      </c>
      <c r="J112" s="174"/>
      <c r="K112" s="175">
        <f>ROUND(E112*J112,2)</f>
        <v>0</v>
      </c>
      <c r="L112" s="175">
        <v>21</v>
      </c>
      <c r="M112" s="175">
        <f>G112*(1+L112/100)</f>
        <v>0</v>
      </c>
      <c r="N112" s="173">
        <v>4.4999999999999997E-3</v>
      </c>
      <c r="O112" s="173">
        <f>ROUND(E112*N112,2)</f>
        <v>0.01</v>
      </c>
      <c r="P112" s="173">
        <v>0</v>
      </c>
      <c r="Q112" s="173">
        <f>ROUND(E112*P112,2)</f>
        <v>0</v>
      </c>
      <c r="R112" s="175"/>
      <c r="S112" s="175" t="s">
        <v>242</v>
      </c>
      <c r="T112" s="176" t="s">
        <v>243</v>
      </c>
      <c r="U112" s="156">
        <v>0</v>
      </c>
      <c r="V112" s="156">
        <f>ROUND(E112*U112,2)</f>
        <v>0</v>
      </c>
      <c r="W112" s="156"/>
      <c r="X112" s="156" t="s">
        <v>212</v>
      </c>
      <c r="Y112" s="156" t="s">
        <v>213</v>
      </c>
      <c r="Z112" s="146"/>
      <c r="AA112" s="146"/>
      <c r="AB112" s="146"/>
      <c r="AC112" s="146"/>
      <c r="AD112" s="146"/>
      <c r="AE112" s="146"/>
      <c r="AF112" s="146"/>
      <c r="AG112" s="146" t="s">
        <v>214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2" x14ac:dyDescent="0.2">
      <c r="A113" s="153"/>
      <c r="B113" s="154"/>
      <c r="C113" s="247" t="s">
        <v>1443</v>
      </c>
      <c r="D113" s="248"/>
      <c r="E113" s="248"/>
      <c r="F113" s="248"/>
      <c r="G113" s="248"/>
      <c r="H113" s="156"/>
      <c r="I113" s="156"/>
      <c r="J113" s="156"/>
      <c r="K113" s="156"/>
      <c r="L113" s="156"/>
      <c r="M113" s="156"/>
      <c r="N113" s="155"/>
      <c r="O113" s="155"/>
      <c r="P113" s="155"/>
      <c r="Q113" s="155"/>
      <c r="R113" s="156"/>
      <c r="S113" s="156"/>
      <c r="T113" s="156"/>
      <c r="U113" s="156"/>
      <c r="V113" s="156"/>
      <c r="W113" s="156"/>
      <c r="X113" s="156"/>
      <c r="Y113" s="156"/>
      <c r="Z113" s="146"/>
      <c r="AA113" s="146"/>
      <c r="AB113" s="146"/>
      <c r="AC113" s="146"/>
      <c r="AD113" s="146"/>
      <c r="AE113" s="146"/>
      <c r="AF113" s="146"/>
      <c r="AG113" s="146" t="s">
        <v>221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2" x14ac:dyDescent="0.2">
      <c r="A114" s="153"/>
      <c r="B114" s="154"/>
      <c r="C114" s="180" t="s">
        <v>88</v>
      </c>
      <c r="D114" s="157"/>
      <c r="E114" s="158">
        <v>2</v>
      </c>
      <c r="F114" s="156"/>
      <c r="G114" s="156"/>
      <c r="H114" s="156"/>
      <c r="I114" s="156"/>
      <c r="J114" s="156"/>
      <c r="K114" s="156"/>
      <c r="L114" s="156"/>
      <c r="M114" s="156"/>
      <c r="N114" s="155"/>
      <c r="O114" s="155"/>
      <c r="P114" s="155"/>
      <c r="Q114" s="155"/>
      <c r="R114" s="156"/>
      <c r="S114" s="156"/>
      <c r="T114" s="156"/>
      <c r="U114" s="156"/>
      <c r="V114" s="156"/>
      <c r="W114" s="156"/>
      <c r="X114" s="156"/>
      <c r="Y114" s="156"/>
      <c r="Z114" s="146"/>
      <c r="AA114" s="146"/>
      <c r="AB114" s="146"/>
      <c r="AC114" s="146"/>
      <c r="AD114" s="146"/>
      <c r="AE114" s="146"/>
      <c r="AF114" s="146"/>
      <c r="AG114" s="146" t="s">
        <v>215</v>
      </c>
      <c r="AH114" s="146">
        <v>0</v>
      </c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 x14ac:dyDescent="0.2">
      <c r="A115" s="185">
        <v>33</v>
      </c>
      <c r="B115" s="186" t="s">
        <v>806</v>
      </c>
      <c r="C115" s="192" t="s">
        <v>807</v>
      </c>
      <c r="D115" s="187" t="s">
        <v>218</v>
      </c>
      <c r="E115" s="188">
        <v>2.886E-2</v>
      </c>
      <c r="F115" s="189"/>
      <c r="G115" s="190">
        <f>ROUND(E115*F115,2)</f>
        <v>0</v>
      </c>
      <c r="H115" s="189"/>
      <c r="I115" s="190">
        <f>ROUND(E115*H115,2)</f>
        <v>0</v>
      </c>
      <c r="J115" s="189"/>
      <c r="K115" s="190">
        <f>ROUND(E115*J115,2)</f>
        <v>0</v>
      </c>
      <c r="L115" s="190">
        <v>21</v>
      </c>
      <c r="M115" s="190">
        <f>G115*(1+L115/100)</f>
        <v>0</v>
      </c>
      <c r="N115" s="188">
        <v>0</v>
      </c>
      <c r="O115" s="188">
        <f>ROUND(E115*N115,2)</f>
        <v>0</v>
      </c>
      <c r="P115" s="188">
        <v>0</v>
      </c>
      <c r="Q115" s="188">
        <f>ROUND(E115*P115,2)</f>
        <v>0</v>
      </c>
      <c r="R115" s="190" t="s">
        <v>239</v>
      </c>
      <c r="S115" s="190" t="s">
        <v>210</v>
      </c>
      <c r="T115" s="191" t="s">
        <v>211</v>
      </c>
      <c r="U115" s="156">
        <v>2.5750000000000002</v>
      </c>
      <c r="V115" s="156">
        <f>ROUND(E115*U115,2)</f>
        <v>7.0000000000000007E-2</v>
      </c>
      <c r="W115" s="156"/>
      <c r="X115" s="156" t="s">
        <v>484</v>
      </c>
      <c r="Y115" s="156" t="s">
        <v>213</v>
      </c>
      <c r="Z115" s="146"/>
      <c r="AA115" s="146"/>
      <c r="AB115" s="146"/>
      <c r="AC115" s="146"/>
      <c r="AD115" s="146"/>
      <c r="AE115" s="146"/>
      <c r="AF115" s="146"/>
      <c r="AG115" s="146" t="s">
        <v>485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ht="22.5" outlineLevel="1" x14ac:dyDescent="0.2">
      <c r="A116" s="185">
        <v>34</v>
      </c>
      <c r="B116" s="186" t="s">
        <v>808</v>
      </c>
      <c r="C116" s="192" t="s">
        <v>1472</v>
      </c>
      <c r="D116" s="187" t="s">
        <v>218</v>
      </c>
      <c r="E116" s="188">
        <v>2.886E-2</v>
      </c>
      <c r="F116" s="189"/>
      <c r="G116" s="190">
        <f>ROUND(E116*F116,2)</f>
        <v>0</v>
      </c>
      <c r="H116" s="189"/>
      <c r="I116" s="190">
        <f>ROUND(E116*H116,2)</f>
        <v>0</v>
      </c>
      <c r="J116" s="189"/>
      <c r="K116" s="190">
        <f>ROUND(E116*J116,2)</f>
        <v>0</v>
      </c>
      <c r="L116" s="190">
        <v>21</v>
      </c>
      <c r="M116" s="190">
        <f>G116*(1+L116/100)</f>
        <v>0</v>
      </c>
      <c r="N116" s="188">
        <v>0</v>
      </c>
      <c r="O116" s="188">
        <f>ROUND(E116*N116,2)</f>
        <v>0</v>
      </c>
      <c r="P116" s="188">
        <v>0</v>
      </c>
      <c r="Q116" s="188">
        <f>ROUND(E116*P116,2)</f>
        <v>0</v>
      </c>
      <c r="R116" s="190" t="s">
        <v>239</v>
      </c>
      <c r="S116" s="190" t="s">
        <v>210</v>
      </c>
      <c r="T116" s="191" t="s">
        <v>211</v>
      </c>
      <c r="U116" s="156">
        <v>1.355</v>
      </c>
      <c r="V116" s="156">
        <f>ROUND(E116*U116,2)</f>
        <v>0.04</v>
      </c>
      <c r="W116" s="156"/>
      <c r="X116" s="156" t="s">
        <v>484</v>
      </c>
      <c r="Y116" s="156" t="s">
        <v>213</v>
      </c>
      <c r="Z116" s="146"/>
      <c r="AA116" s="146"/>
      <c r="AB116" s="146"/>
      <c r="AC116" s="146"/>
      <c r="AD116" s="146"/>
      <c r="AE116" s="146"/>
      <c r="AF116" s="146"/>
      <c r="AG116" s="146" t="s">
        <v>485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x14ac:dyDescent="0.2">
      <c r="A117" s="163" t="s">
        <v>204</v>
      </c>
      <c r="B117" s="164" t="s">
        <v>144</v>
      </c>
      <c r="C117" s="178" t="s">
        <v>145</v>
      </c>
      <c r="D117" s="165"/>
      <c r="E117" s="166"/>
      <c r="F117" s="167"/>
      <c r="G117" s="167">
        <f>SUMIF(AG118:AG127,"&lt;&gt;NOR",G118:G127)</f>
        <v>0</v>
      </c>
      <c r="H117" s="167"/>
      <c r="I117" s="167">
        <f>SUM(I118:I127)</f>
        <v>0</v>
      </c>
      <c r="J117" s="167"/>
      <c r="K117" s="167">
        <f>SUM(K118:K127)</f>
        <v>0</v>
      </c>
      <c r="L117" s="167"/>
      <c r="M117" s="167">
        <f>SUM(M118:M127)</f>
        <v>0</v>
      </c>
      <c r="N117" s="166"/>
      <c r="O117" s="166">
        <f>SUM(O118:O127)</f>
        <v>0</v>
      </c>
      <c r="P117" s="166"/>
      <c r="Q117" s="166">
        <f>SUM(Q118:Q127)</f>
        <v>0</v>
      </c>
      <c r="R117" s="167"/>
      <c r="S117" s="167"/>
      <c r="T117" s="168"/>
      <c r="U117" s="162"/>
      <c r="V117" s="162">
        <f>SUM(V118:V127)</f>
        <v>1.91</v>
      </c>
      <c r="W117" s="162"/>
      <c r="X117" s="162"/>
      <c r="Y117" s="162"/>
      <c r="AG117" t="s">
        <v>205</v>
      </c>
    </row>
    <row r="118" spans="1:60" ht="22.5" outlineLevel="1" x14ac:dyDescent="0.2">
      <c r="A118" s="170">
        <v>35</v>
      </c>
      <c r="B118" s="171" t="s">
        <v>1473</v>
      </c>
      <c r="C118" s="179" t="s">
        <v>1474</v>
      </c>
      <c r="D118" s="172" t="s">
        <v>252</v>
      </c>
      <c r="E118" s="173">
        <v>16.100000000000001</v>
      </c>
      <c r="F118" s="174"/>
      <c r="G118" s="175">
        <f>ROUND(E118*F118,2)</f>
        <v>0</v>
      </c>
      <c r="H118" s="174"/>
      <c r="I118" s="175">
        <f>ROUND(E118*H118,2)</f>
        <v>0</v>
      </c>
      <c r="J118" s="174"/>
      <c r="K118" s="175">
        <f>ROUND(E118*J118,2)</f>
        <v>0</v>
      </c>
      <c r="L118" s="175">
        <v>21</v>
      </c>
      <c r="M118" s="175">
        <f>G118*(1+L118/100)</f>
        <v>0</v>
      </c>
      <c r="N118" s="173">
        <v>9.0000000000000006E-5</v>
      </c>
      <c r="O118" s="173">
        <f>ROUND(E118*N118,2)</f>
        <v>0</v>
      </c>
      <c r="P118" s="173">
        <v>0</v>
      </c>
      <c r="Q118" s="173">
        <f>ROUND(E118*P118,2)</f>
        <v>0</v>
      </c>
      <c r="R118" s="175" t="s">
        <v>398</v>
      </c>
      <c r="S118" s="175" t="s">
        <v>210</v>
      </c>
      <c r="T118" s="176" t="s">
        <v>211</v>
      </c>
      <c r="U118" s="156">
        <v>0.10299999999999999</v>
      </c>
      <c r="V118" s="156">
        <f>ROUND(E118*U118,2)</f>
        <v>1.66</v>
      </c>
      <c r="W118" s="156"/>
      <c r="X118" s="156" t="s">
        <v>212</v>
      </c>
      <c r="Y118" s="156" t="s">
        <v>213</v>
      </c>
      <c r="Z118" s="146"/>
      <c r="AA118" s="146"/>
      <c r="AB118" s="146"/>
      <c r="AC118" s="146"/>
      <c r="AD118" s="146"/>
      <c r="AE118" s="146"/>
      <c r="AF118" s="146"/>
      <c r="AG118" s="146" t="s">
        <v>214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2" x14ac:dyDescent="0.2">
      <c r="A119" s="153"/>
      <c r="B119" s="154"/>
      <c r="C119" s="249" t="s">
        <v>399</v>
      </c>
      <c r="D119" s="250"/>
      <c r="E119" s="250"/>
      <c r="F119" s="250"/>
      <c r="G119" s="250"/>
      <c r="H119" s="156"/>
      <c r="I119" s="156"/>
      <c r="J119" s="156"/>
      <c r="K119" s="156"/>
      <c r="L119" s="156"/>
      <c r="M119" s="156"/>
      <c r="N119" s="155"/>
      <c r="O119" s="155"/>
      <c r="P119" s="155"/>
      <c r="Q119" s="155"/>
      <c r="R119" s="156"/>
      <c r="S119" s="156"/>
      <c r="T119" s="156"/>
      <c r="U119" s="156"/>
      <c r="V119" s="156"/>
      <c r="W119" s="156"/>
      <c r="X119" s="156"/>
      <c r="Y119" s="156"/>
      <c r="Z119" s="146"/>
      <c r="AA119" s="146"/>
      <c r="AB119" s="146"/>
      <c r="AC119" s="146"/>
      <c r="AD119" s="146"/>
      <c r="AE119" s="146"/>
      <c r="AF119" s="146"/>
      <c r="AG119" s="146" t="s">
        <v>278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2" x14ac:dyDescent="0.2">
      <c r="A120" s="153"/>
      <c r="B120" s="154"/>
      <c r="C120" s="251" t="s">
        <v>1443</v>
      </c>
      <c r="D120" s="252"/>
      <c r="E120" s="252"/>
      <c r="F120" s="252"/>
      <c r="G120" s="252"/>
      <c r="H120" s="156"/>
      <c r="I120" s="156"/>
      <c r="J120" s="156"/>
      <c r="K120" s="156"/>
      <c r="L120" s="156"/>
      <c r="M120" s="156"/>
      <c r="N120" s="155"/>
      <c r="O120" s="155"/>
      <c r="P120" s="155"/>
      <c r="Q120" s="155"/>
      <c r="R120" s="156"/>
      <c r="S120" s="156"/>
      <c r="T120" s="156"/>
      <c r="U120" s="156"/>
      <c r="V120" s="156"/>
      <c r="W120" s="156"/>
      <c r="X120" s="156"/>
      <c r="Y120" s="156"/>
      <c r="Z120" s="146"/>
      <c r="AA120" s="146"/>
      <c r="AB120" s="146"/>
      <c r="AC120" s="146"/>
      <c r="AD120" s="146"/>
      <c r="AE120" s="146"/>
      <c r="AF120" s="146"/>
      <c r="AG120" s="146" t="s">
        <v>221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2" x14ac:dyDescent="0.2">
      <c r="A121" s="153"/>
      <c r="B121" s="154"/>
      <c r="C121" s="180" t="s">
        <v>1453</v>
      </c>
      <c r="D121" s="157"/>
      <c r="E121" s="158">
        <v>15.1</v>
      </c>
      <c r="F121" s="156"/>
      <c r="G121" s="156"/>
      <c r="H121" s="156"/>
      <c r="I121" s="156"/>
      <c r="J121" s="156"/>
      <c r="K121" s="156"/>
      <c r="L121" s="156"/>
      <c r="M121" s="156"/>
      <c r="N121" s="155"/>
      <c r="O121" s="155"/>
      <c r="P121" s="155"/>
      <c r="Q121" s="155"/>
      <c r="R121" s="156"/>
      <c r="S121" s="156"/>
      <c r="T121" s="156"/>
      <c r="U121" s="156"/>
      <c r="V121" s="156"/>
      <c r="W121" s="156"/>
      <c r="X121" s="156"/>
      <c r="Y121" s="156"/>
      <c r="Z121" s="146"/>
      <c r="AA121" s="146"/>
      <c r="AB121" s="146"/>
      <c r="AC121" s="146"/>
      <c r="AD121" s="146"/>
      <c r="AE121" s="146"/>
      <c r="AF121" s="146"/>
      <c r="AG121" s="146" t="s">
        <v>215</v>
      </c>
      <c r="AH121" s="146">
        <v>5</v>
      </c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3" x14ac:dyDescent="0.2">
      <c r="A122" s="153"/>
      <c r="B122" s="154"/>
      <c r="C122" s="180" t="s">
        <v>1475</v>
      </c>
      <c r="D122" s="157"/>
      <c r="E122" s="158">
        <v>1</v>
      </c>
      <c r="F122" s="156"/>
      <c r="G122" s="156"/>
      <c r="H122" s="156"/>
      <c r="I122" s="156"/>
      <c r="J122" s="156"/>
      <c r="K122" s="156"/>
      <c r="L122" s="156"/>
      <c r="M122" s="156"/>
      <c r="N122" s="155"/>
      <c r="O122" s="155"/>
      <c r="P122" s="155"/>
      <c r="Q122" s="155"/>
      <c r="R122" s="156"/>
      <c r="S122" s="156"/>
      <c r="T122" s="156"/>
      <c r="U122" s="156"/>
      <c r="V122" s="156"/>
      <c r="W122" s="156"/>
      <c r="X122" s="156"/>
      <c r="Y122" s="156"/>
      <c r="Z122" s="146"/>
      <c r="AA122" s="146"/>
      <c r="AB122" s="146"/>
      <c r="AC122" s="146"/>
      <c r="AD122" s="146"/>
      <c r="AE122" s="146"/>
      <c r="AF122" s="146"/>
      <c r="AG122" s="146" t="s">
        <v>215</v>
      </c>
      <c r="AH122" s="146">
        <v>0</v>
      </c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ht="22.5" outlineLevel="1" x14ac:dyDescent="0.2">
      <c r="A123" s="170">
        <v>36</v>
      </c>
      <c r="B123" s="171" t="s">
        <v>1476</v>
      </c>
      <c r="C123" s="179" t="s">
        <v>1477</v>
      </c>
      <c r="D123" s="172" t="s">
        <v>252</v>
      </c>
      <c r="E123" s="173">
        <v>2</v>
      </c>
      <c r="F123" s="174"/>
      <c r="G123" s="175">
        <f>ROUND(E123*F123,2)</f>
        <v>0</v>
      </c>
      <c r="H123" s="174"/>
      <c r="I123" s="175">
        <f>ROUND(E123*H123,2)</f>
        <v>0</v>
      </c>
      <c r="J123" s="174"/>
      <c r="K123" s="175">
        <f>ROUND(E123*J123,2)</f>
        <v>0</v>
      </c>
      <c r="L123" s="175">
        <v>21</v>
      </c>
      <c r="M123" s="175">
        <f>G123*(1+L123/100)</f>
        <v>0</v>
      </c>
      <c r="N123" s="173">
        <v>1.3999999999999999E-4</v>
      </c>
      <c r="O123" s="173">
        <f>ROUND(E123*N123,2)</f>
        <v>0</v>
      </c>
      <c r="P123" s="173">
        <v>0</v>
      </c>
      <c r="Q123" s="173">
        <f>ROUND(E123*P123,2)</f>
        <v>0</v>
      </c>
      <c r="R123" s="175" t="s">
        <v>398</v>
      </c>
      <c r="S123" s="175" t="s">
        <v>210</v>
      </c>
      <c r="T123" s="176" t="s">
        <v>211</v>
      </c>
      <c r="U123" s="156">
        <v>0.125</v>
      </c>
      <c r="V123" s="156">
        <f>ROUND(E123*U123,2)</f>
        <v>0.25</v>
      </c>
      <c r="W123" s="156"/>
      <c r="X123" s="156" t="s">
        <v>212</v>
      </c>
      <c r="Y123" s="156" t="s">
        <v>213</v>
      </c>
      <c r="Z123" s="146"/>
      <c r="AA123" s="146"/>
      <c r="AB123" s="146"/>
      <c r="AC123" s="146"/>
      <c r="AD123" s="146"/>
      <c r="AE123" s="146"/>
      <c r="AF123" s="146"/>
      <c r="AG123" s="146" t="s">
        <v>214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2" x14ac:dyDescent="0.2">
      <c r="A124" s="153"/>
      <c r="B124" s="154"/>
      <c r="C124" s="249" t="s">
        <v>399</v>
      </c>
      <c r="D124" s="250"/>
      <c r="E124" s="250"/>
      <c r="F124" s="250"/>
      <c r="G124" s="250"/>
      <c r="H124" s="156"/>
      <c r="I124" s="156"/>
      <c r="J124" s="156"/>
      <c r="K124" s="156"/>
      <c r="L124" s="156"/>
      <c r="M124" s="156"/>
      <c r="N124" s="155"/>
      <c r="O124" s="155"/>
      <c r="P124" s="155"/>
      <c r="Q124" s="155"/>
      <c r="R124" s="156"/>
      <c r="S124" s="156"/>
      <c r="T124" s="156"/>
      <c r="U124" s="156"/>
      <c r="V124" s="156"/>
      <c r="W124" s="156"/>
      <c r="X124" s="156"/>
      <c r="Y124" s="156"/>
      <c r="Z124" s="146"/>
      <c r="AA124" s="146"/>
      <c r="AB124" s="146"/>
      <c r="AC124" s="146"/>
      <c r="AD124" s="146"/>
      <c r="AE124" s="146"/>
      <c r="AF124" s="146"/>
      <c r="AG124" s="146" t="s">
        <v>278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2" x14ac:dyDescent="0.2">
      <c r="A125" s="153"/>
      <c r="B125" s="154"/>
      <c r="C125" s="251" t="s">
        <v>1443</v>
      </c>
      <c r="D125" s="252"/>
      <c r="E125" s="252"/>
      <c r="F125" s="252"/>
      <c r="G125" s="252"/>
      <c r="H125" s="156"/>
      <c r="I125" s="156"/>
      <c r="J125" s="156"/>
      <c r="K125" s="156"/>
      <c r="L125" s="156"/>
      <c r="M125" s="156"/>
      <c r="N125" s="155"/>
      <c r="O125" s="155"/>
      <c r="P125" s="155"/>
      <c r="Q125" s="155"/>
      <c r="R125" s="156"/>
      <c r="S125" s="156"/>
      <c r="T125" s="156"/>
      <c r="U125" s="156"/>
      <c r="V125" s="156"/>
      <c r="W125" s="156"/>
      <c r="X125" s="156"/>
      <c r="Y125" s="156"/>
      <c r="Z125" s="146"/>
      <c r="AA125" s="146"/>
      <c r="AB125" s="146"/>
      <c r="AC125" s="146"/>
      <c r="AD125" s="146"/>
      <c r="AE125" s="146"/>
      <c r="AF125" s="146"/>
      <c r="AG125" s="146" t="s">
        <v>221</v>
      </c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2" x14ac:dyDescent="0.2">
      <c r="A126" s="153"/>
      <c r="B126" s="154"/>
      <c r="C126" s="180" t="s">
        <v>1478</v>
      </c>
      <c r="D126" s="157"/>
      <c r="E126" s="158">
        <v>1</v>
      </c>
      <c r="F126" s="156"/>
      <c r="G126" s="156"/>
      <c r="H126" s="156"/>
      <c r="I126" s="156"/>
      <c r="J126" s="156"/>
      <c r="K126" s="156"/>
      <c r="L126" s="156"/>
      <c r="M126" s="156"/>
      <c r="N126" s="155"/>
      <c r="O126" s="155"/>
      <c r="P126" s="155"/>
      <c r="Q126" s="155"/>
      <c r="R126" s="156"/>
      <c r="S126" s="156"/>
      <c r="T126" s="156"/>
      <c r="U126" s="156"/>
      <c r="V126" s="156"/>
      <c r="W126" s="156"/>
      <c r="X126" s="156"/>
      <c r="Y126" s="156"/>
      <c r="Z126" s="146"/>
      <c r="AA126" s="146"/>
      <c r="AB126" s="146"/>
      <c r="AC126" s="146"/>
      <c r="AD126" s="146"/>
      <c r="AE126" s="146"/>
      <c r="AF126" s="146"/>
      <c r="AG126" s="146" t="s">
        <v>215</v>
      </c>
      <c r="AH126" s="146">
        <v>5</v>
      </c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3" x14ac:dyDescent="0.2">
      <c r="A127" s="153"/>
      <c r="B127" s="154"/>
      <c r="C127" s="180" t="s">
        <v>1479</v>
      </c>
      <c r="D127" s="157"/>
      <c r="E127" s="158">
        <v>1</v>
      </c>
      <c r="F127" s="156"/>
      <c r="G127" s="156"/>
      <c r="H127" s="156"/>
      <c r="I127" s="156"/>
      <c r="J127" s="156"/>
      <c r="K127" s="156"/>
      <c r="L127" s="156"/>
      <c r="M127" s="156"/>
      <c r="N127" s="155"/>
      <c r="O127" s="155"/>
      <c r="P127" s="155"/>
      <c r="Q127" s="155"/>
      <c r="R127" s="156"/>
      <c r="S127" s="156"/>
      <c r="T127" s="156"/>
      <c r="U127" s="156"/>
      <c r="V127" s="156"/>
      <c r="W127" s="156"/>
      <c r="X127" s="156"/>
      <c r="Y127" s="156"/>
      <c r="Z127" s="146"/>
      <c r="AA127" s="146"/>
      <c r="AB127" s="146"/>
      <c r="AC127" s="146"/>
      <c r="AD127" s="146"/>
      <c r="AE127" s="146"/>
      <c r="AF127" s="146"/>
      <c r="AG127" s="146" t="s">
        <v>215</v>
      </c>
      <c r="AH127" s="146">
        <v>5</v>
      </c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x14ac:dyDescent="0.2">
      <c r="A128" s="163" t="s">
        <v>204</v>
      </c>
      <c r="B128" s="164" t="s">
        <v>150</v>
      </c>
      <c r="C128" s="178" t="s">
        <v>151</v>
      </c>
      <c r="D128" s="165"/>
      <c r="E128" s="166"/>
      <c r="F128" s="167"/>
      <c r="G128" s="167">
        <f>SUMIF(AG129:AG194,"&lt;&gt;NOR",G129:G194)</f>
        <v>0</v>
      </c>
      <c r="H128" s="167"/>
      <c r="I128" s="167">
        <f>SUM(I129:I194)</f>
        <v>0</v>
      </c>
      <c r="J128" s="167"/>
      <c r="K128" s="167">
        <f>SUM(K129:K194)</f>
        <v>0</v>
      </c>
      <c r="L128" s="167"/>
      <c r="M128" s="167">
        <f>SUM(M129:M194)</f>
        <v>0</v>
      </c>
      <c r="N128" s="166"/>
      <c r="O128" s="166">
        <f>SUM(O129:O194)</f>
        <v>8.4600000000000009</v>
      </c>
      <c r="P128" s="166"/>
      <c r="Q128" s="166">
        <f>SUM(Q129:Q194)</f>
        <v>0</v>
      </c>
      <c r="R128" s="167"/>
      <c r="S128" s="167"/>
      <c r="T128" s="168"/>
      <c r="U128" s="162"/>
      <c r="V128" s="162">
        <f>SUM(V129:V194)</f>
        <v>94.36</v>
      </c>
      <c r="W128" s="162"/>
      <c r="X128" s="162"/>
      <c r="Y128" s="162"/>
      <c r="AG128" t="s">
        <v>205</v>
      </c>
    </row>
    <row r="129" spans="1:60" outlineLevel="1" x14ac:dyDescent="0.2">
      <c r="A129" s="170">
        <v>37</v>
      </c>
      <c r="B129" s="171" t="s">
        <v>1480</v>
      </c>
      <c r="C129" s="179" t="s">
        <v>1481</v>
      </c>
      <c r="D129" s="172" t="s">
        <v>252</v>
      </c>
      <c r="E129" s="173">
        <v>9</v>
      </c>
      <c r="F129" s="174"/>
      <c r="G129" s="175">
        <f>ROUND(E129*F129,2)</f>
        <v>0</v>
      </c>
      <c r="H129" s="174"/>
      <c r="I129" s="175">
        <f>ROUND(E129*H129,2)</f>
        <v>0</v>
      </c>
      <c r="J129" s="174"/>
      <c r="K129" s="175">
        <f>ROUND(E129*J129,2)</f>
        <v>0</v>
      </c>
      <c r="L129" s="175">
        <v>21</v>
      </c>
      <c r="M129" s="175">
        <f>G129*(1+L129/100)</f>
        <v>0</v>
      </c>
      <c r="N129" s="173">
        <v>1.4999999999999999E-4</v>
      </c>
      <c r="O129" s="173">
        <f>ROUND(E129*N129,2)</f>
        <v>0</v>
      </c>
      <c r="P129" s="173">
        <v>0</v>
      </c>
      <c r="Q129" s="173">
        <f>ROUND(E129*P129,2)</f>
        <v>0</v>
      </c>
      <c r="R129" s="175" t="s">
        <v>1012</v>
      </c>
      <c r="S129" s="175" t="s">
        <v>210</v>
      </c>
      <c r="T129" s="176" t="s">
        <v>211</v>
      </c>
      <c r="U129" s="156">
        <v>1.5761099999999999</v>
      </c>
      <c r="V129" s="156">
        <f>ROUND(E129*U129,2)</f>
        <v>14.18</v>
      </c>
      <c r="W129" s="156"/>
      <c r="X129" s="156" t="s">
        <v>212</v>
      </c>
      <c r="Y129" s="156" t="s">
        <v>213</v>
      </c>
      <c r="Z129" s="146"/>
      <c r="AA129" s="146"/>
      <c r="AB129" s="146"/>
      <c r="AC129" s="146"/>
      <c r="AD129" s="146"/>
      <c r="AE129" s="146"/>
      <c r="AF129" s="146"/>
      <c r="AG129" s="146" t="s">
        <v>214</v>
      </c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ht="33.75" outlineLevel="2" x14ac:dyDescent="0.2">
      <c r="A130" s="153"/>
      <c r="B130" s="154"/>
      <c r="C130" s="249" t="s">
        <v>1482</v>
      </c>
      <c r="D130" s="250"/>
      <c r="E130" s="250"/>
      <c r="F130" s="250"/>
      <c r="G130" s="250"/>
      <c r="H130" s="156"/>
      <c r="I130" s="156"/>
      <c r="J130" s="156"/>
      <c r="K130" s="156"/>
      <c r="L130" s="156"/>
      <c r="M130" s="156"/>
      <c r="N130" s="155"/>
      <c r="O130" s="155"/>
      <c r="P130" s="155"/>
      <c r="Q130" s="155"/>
      <c r="R130" s="156"/>
      <c r="S130" s="156"/>
      <c r="T130" s="156"/>
      <c r="U130" s="156"/>
      <c r="V130" s="156"/>
      <c r="W130" s="156"/>
      <c r="X130" s="156"/>
      <c r="Y130" s="156"/>
      <c r="Z130" s="146"/>
      <c r="AA130" s="146"/>
      <c r="AB130" s="146"/>
      <c r="AC130" s="146"/>
      <c r="AD130" s="146"/>
      <c r="AE130" s="146"/>
      <c r="AF130" s="146"/>
      <c r="AG130" s="146" t="s">
        <v>278</v>
      </c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77" t="str">
        <f>C130</f>
        <v>Protlačování trub v hornině 1 - 4 s výjimkou tekoucího písku a hornin kašovité konzistence metodou ramování (zatloukání) ocelových trub s následným čistěním. Úprava čela potrubí pro protlačení, spojování potlačovaných trub, odstranění horniny z protlačovaných trub stlačeným vzduchem, vodorovné a svislé přemístění výkopku z protlačovaného potrubí a montážní jámy na přilehlé území.</v>
      </c>
      <c r="BB130" s="146"/>
      <c r="BC130" s="146"/>
      <c r="BD130" s="146"/>
      <c r="BE130" s="146"/>
      <c r="BF130" s="146"/>
      <c r="BG130" s="146"/>
      <c r="BH130" s="146"/>
    </row>
    <row r="131" spans="1:60" outlineLevel="2" x14ac:dyDescent="0.2">
      <c r="A131" s="153"/>
      <c r="B131" s="154"/>
      <c r="C131" s="251" t="s">
        <v>1483</v>
      </c>
      <c r="D131" s="252"/>
      <c r="E131" s="252"/>
      <c r="F131" s="252"/>
      <c r="G131" s="252"/>
      <c r="H131" s="156"/>
      <c r="I131" s="156"/>
      <c r="J131" s="156"/>
      <c r="K131" s="156"/>
      <c r="L131" s="156"/>
      <c r="M131" s="156"/>
      <c r="N131" s="155"/>
      <c r="O131" s="155"/>
      <c r="P131" s="155"/>
      <c r="Q131" s="155"/>
      <c r="R131" s="156"/>
      <c r="S131" s="156"/>
      <c r="T131" s="156"/>
      <c r="U131" s="156"/>
      <c r="V131" s="156"/>
      <c r="W131" s="156"/>
      <c r="X131" s="156"/>
      <c r="Y131" s="156"/>
      <c r="Z131" s="146"/>
      <c r="AA131" s="146"/>
      <c r="AB131" s="146"/>
      <c r="AC131" s="146"/>
      <c r="AD131" s="146"/>
      <c r="AE131" s="146"/>
      <c r="AF131" s="146"/>
      <c r="AG131" s="146" t="s">
        <v>221</v>
      </c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3" x14ac:dyDescent="0.2">
      <c r="A132" s="153"/>
      <c r="B132" s="154"/>
      <c r="C132" s="251" t="s">
        <v>1484</v>
      </c>
      <c r="D132" s="252"/>
      <c r="E132" s="252"/>
      <c r="F132" s="252"/>
      <c r="G132" s="252"/>
      <c r="H132" s="156"/>
      <c r="I132" s="156"/>
      <c r="J132" s="156"/>
      <c r="K132" s="156"/>
      <c r="L132" s="156"/>
      <c r="M132" s="156"/>
      <c r="N132" s="155"/>
      <c r="O132" s="155"/>
      <c r="P132" s="155"/>
      <c r="Q132" s="155"/>
      <c r="R132" s="156"/>
      <c r="S132" s="156"/>
      <c r="T132" s="156"/>
      <c r="U132" s="156"/>
      <c r="V132" s="156"/>
      <c r="W132" s="156"/>
      <c r="X132" s="156"/>
      <c r="Y132" s="156"/>
      <c r="Z132" s="146"/>
      <c r="AA132" s="146"/>
      <c r="AB132" s="146"/>
      <c r="AC132" s="146"/>
      <c r="AD132" s="146"/>
      <c r="AE132" s="146"/>
      <c r="AF132" s="146"/>
      <c r="AG132" s="146" t="s">
        <v>221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ht="33.75" outlineLevel="3" x14ac:dyDescent="0.2">
      <c r="A133" s="153"/>
      <c r="B133" s="154"/>
      <c r="C133" s="251" t="s">
        <v>1485</v>
      </c>
      <c r="D133" s="252"/>
      <c r="E133" s="252"/>
      <c r="F133" s="252"/>
      <c r="G133" s="252"/>
      <c r="H133" s="156"/>
      <c r="I133" s="156"/>
      <c r="J133" s="156"/>
      <c r="K133" s="156"/>
      <c r="L133" s="156"/>
      <c r="M133" s="156"/>
      <c r="N133" s="155"/>
      <c r="O133" s="155"/>
      <c r="P133" s="155"/>
      <c r="Q133" s="155"/>
      <c r="R133" s="156"/>
      <c r="S133" s="156"/>
      <c r="T133" s="156"/>
      <c r="U133" s="156"/>
      <c r="V133" s="156"/>
      <c r="W133" s="156"/>
      <c r="X133" s="156"/>
      <c r="Y133" s="156"/>
      <c r="Z133" s="146"/>
      <c r="AA133" s="146"/>
      <c r="AB133" s="146"/>
      <c r="AC133" s="146"/>
      <c r="AD133" s="146"/>
      <c r="AE133" s="146"/>
      <c r="AF133" s="146"/>
      <c r="AG133" s="146" t="s">
        <v>221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77" t="str">
        <f>C133</f>
        <v>Položka obsahuje náklady na spojování protlačovaných trub, úpravu čela potrubí pro protlačení, odstranění horniny z protlačovaných trub stlačeným vzduchem, vodorovné přemístění výkopku z protlačovaného potrubí a svislé přemístění výkopku z montážní jámy na přilehlý terén.</v>
      </c>
      <c r="BB133" s="146"/>
      <c r="BC133" s="146"/>
      <c r="BD133" s="146"/>
      <c r="BE133" s="146"/>
      <c r="BF133" s="146"/>
      <c r="BG133" s="146"/>
      <c r="BH133" s="146"/>
    </row>
    <row r="134" spans="1:60" outlineLevel="2" x14ac:dyDescent="0.2">
      <c r="A134" s="153"/>
      <c r="B134" s="154"/>
      <c r="C134" s="180" t="s">
        <v>1486</v>
      </c>
      <c r="D134" s="157"/>
      <c r="E134" s="158">
        <v>9</v>
      </c>
      <c r="F134" s="156"/>
      <c r="G134" s="156"/>
      <c r="H134" s="156"/>
      <c r="I134" s="156"/>
      <c r="J134" s="156"/>
      <c r="K134" s="156"/>
      <c r="L134" s="156"/>
      <c r="M134" s="156"/>
      <c r="N134" s="155"/>
      <c r="O134" s="155"/>
      <c r="P134" s="155"/>
      <c r="Q134" s="155"/>
      <c r="R134" s="156"/>
      <c r="S134" s="156"/>
      <c r="T134" s="156"/>
      <c r="U134" s="156"/>
      <c r="V134" s="156"/>
      <c r="W134" s="156"/>
      <c r="X134" s="156"/>
      <c r="Y134" s="156"/>
      <c r="Z134" s="146"/>
      <c r="AA134" s="146"/>
      <c r="AB134" s="146"/>
      <c r="AC134" s="146"/>
      <c r="AD134" s="146"/>
      <c r="AE134" s="146"/>
      <c r="AF134" s="146"/>
      <c r="AG134" s="146" t="s">
        <v>215</v>
      </c>
      <c r="AH134" s="146">
        <v>0</v>
      </c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1" x14ac:dyDescent="0.2">
      <c r="A135" s="170">
        <v>38</v>
      </c>
      <c r="B135" s="171" t="s">
        <v>1487</v>
      </c>
      <c r="C135" s="179" t="s">
        <v>1488</v>
      </c>
      <c r="D135" s="172" t="s">
        <v>252</v>
      </c>
      <c r="E135" s="173">
        <v>18</v>
      </c>
      <c r="F135" s="174"/>
      <c r="G135" s="175">
        <f>ROUND(E135*F135,2)</f>
        <v>0</v>
      </c>
      <c r="H135" s="174"/>
      <c r="I135" s="175">
        <f>ROUND(E135*H135,2)</f>
        <v>0</v>
      </c>
      <c r="J135" s="174"/>
      <c r="K135" s="175">
        <f>ROUND(E135*J135,2)</f>
        <v>0</v>
      </c>
      <c r="L135" s="175">
        <v>21</v>
      </c>
      <c r="M135" s="175">
        <f>G135*(1+L135/100)</f>
        <v>0</v>
      </c>
      <c r="N135" s="173">
        <v>3.3E-4</v>
      </c>
      <c r="O135" s="173">
        <f>ROUND(E135*N135,2)</f>
        <v>0.01</v>
      </c>
      <c r="P135" s="173">
        <v>0</v>
      </c>
      <c r="Q135" s="173">
        <f>ROUND(E135*P135,2)</f>
        <v>0</v>
      </c>
      <c r="R135" s="175" t="s">
        <v>1012</v>
      </c>
      <c r="S135" s="175" t="s">
        <v>210</v>
      </c>
      <c r="T135" s="176" t="s">
        <v>211</v>
      </c>
      <c r="U135" s="156">
        <v>2.5200100000000001</v>
      </c>
      <c r="V135" s="156">
        <f>ROUND(E135*U135,2)</f>
        <v>45.36</v>
      </c>
      <c r="W135" s="156"/>
      <c r="X135" s="156" t="s">
        <v>212</v>
      </c>
      <c r="Y135" s="156" t="s">
        <v>213</v>
      </c>
      <c r="Z135" s="146"/>
      <c r="AA135" s="146"/>
      <c r="AB135" s="146"/>
      <c r="AC135" s="146"/>
      <c r="AD135" s="146"/>
      <c r="AE135" s="146"/>
      <c r="AF135" s="146"/>
      <c r="AG135" s="146" t="s">
        <v>214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ht="33.75" outlineLevel="2" x14ac:dyDescent="0.2">
      <c r="A136" s="153"/>
      <c r="B136" s="154"/>
      <c r="C136" s="249" t="s">
        <v>1482</v>
      </c>
      <c r="D136" s="250"/>
      <c r="E136" s="250"/>
      <c r="F136" s="250"/>
      <c r="G136" s="250"/>
      <c r="H136" s="156"/>
      <c r="I136" s="156"/>
      <c r="J136" s="156"/>
      <c r="K136" s="156"/>
      <c r="L136" s="156"/>
      <c r="M136" s="156"/>
      <c r="N136" s="155"/>
      <c r="O136" s="155"/>
      <c r="P136" s="155"/>
      <c r="Q136" s="155"/>
      <c r="R136" s="156"/>
      <c r="S136" s="156"/>
      <c r="T136" s="156"/>
      <c r="U136" s="156"/>
      <c r="V136" s="156"/>
      <c r="W136" s="156"/>
      <c r="X136" s="156"/>
      <c r="Y136" s="156"/>
      <c r="Z136" s="146"/>
      <c r="AA136" s="146"/>
      <c r="AB136" s="146"/>
      <c r="AC136" s="146"/>
      <c r="AD136" s="146"/>
      <c r="AE136" s="146"/>
      <c r="AF136" s="146"/>
      <c r="AG136" s="146" t="s">
        <v>278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77" t="str">
        <f>C136</f>
        <v>Protlačování trub v hornině 1 - 4 s výjimkou tekoucího písku a hornin kašovité konzistence metodou ramování (zatloukání) ocelových trub s následným čistěním. Úprava čela potrubí pro protlačení, spojování potlačovaných trub, odstranění horniny z protlačovaných trub stlačeným vzduchem, vodorovné a svislé přemístění výkopku z protlačovaného potrubí a montážní jámy na přilehlé území.</v>
      </c>
      <c r="BB136" s="146"/>
      <c r="BC136" s="146"/>
      <c r="BD136" s="146"/>
      <c r="BE136" s="146"/>
      <c r="BF136" s="146"/>
      <c r="BG136" s="146"/>
      <c r="BH136" s="146"/>
    </row>
    <row r="137" spans="1:60" outlineLevel="2" x14ac:dyDescent="0.2">
      <c r="A137" s="153"/>
      <c r="B137" s="154"/>
      <c r="C137" s="251" t="s">
        <v>1483</v>
      </c>
      <c r="D137" s="252"/>
      <c r="E137" s="252"/>
      <c r="F137" s="252"/>
      <c r="G137" s="252"/>
      <c r="H137" s="156"/>
      <c r="I137" s="156"/>
      <c r="J137" s="156"/>
      <c r="K137" s="156"/>
      <c r="L137" s="156"/>
      <c r="M137" s="156"/>
      <c r="N137" s="155"/>
      <c r="O137" s="155"/>
      <c r="P137" s="155"/>
      <c r="Q137" s="155"/>
      <c r="R137" s="156"/>
      <c r="S137" s="156"/>
      <c r="T137" s="156"/>
      <c r="U137" s="156"/>
      <c r="V137" s="156"/>
      <c r="W137" s="156"/>
      <c r="X137" s="156"/>
      <c r="Y137" s="156"/>
      <c r="Z137" s="146"/>
      <c r="AA137" s="146"/>
      <c r="AB137" s="146"/>
      <c r="AC137" s="146"/>
      <c r="AD137" s="146"/>
      <c r="AE137" s="146"/>
      <c r="AF137" s="146"/>
      <c r="AG137" s="146" t="s">
        <v>221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3" x14ac:dyDescent="0.2">
      <c r="A138" s="153"/>
      <c r="B138" s="154"/>
      <c r="C138" s="251" t="s">
        <v>1484</v>
      </c>
      <c r="D138" s="252"/>
      <c r="E138" s="252"/>
      <c r="F138" s="252"/>
      <c r="G138" s="252"/>
      <c r="H138" s="156"/>
      <c r="I138" s="156"/>
      <c r="J138" s="156"/>
      <c r="K138" s="156"/>
      <c r="L138" s="156"/>
      <c r="M138" s="156"/>
      <c r="N138" s="155"/>
      <c r="O138" s="155"/>
      <c r="P138" s="155"/>
      <c r="Q138" s="155"/>
      <c r="R138" s="156"/>
      <c r="S138" s="156"/>
      <c r="T138" s="156"/>
      <c r="U138" s="156"/>
      <c r="V138" s="156"/>
      <c r="W138" s="156"/>
      <c r="X138" s="156"/>
      <c r="Y138" s="156"/>
      <c r="Z138" s="146"/>
      <c r="AA138" s="146"/>
      <c r="AB138" s="146"/>
      <c r="AC138" s="146"/>
      <c r="AD138" s="146"/>
      <c r="AE138" s="146"/>
      <c r="AF138" s="146"/>
      <c r="AG138" s="146" t="s">
        <v>221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ht="33.75" outlineLevel="3" x14ac:dyDescent="0.2">
      <c r="A139" s="153"/>
      <c r="B139" s="154"/>
      <c r="C139" s="251" t="s">
        <v>1485</v>
      </c>
      <c r="D139" s="252"/>
      <c r="E139" s="252"/>
      <c r="F139" s="252"/>
      <c r="G139" s="252"/>
      <c r="H139" s="156"/>
      <c r="I139" s="156"/>
      <c r="J139" s="156"/>
      <c r="K139" s="156"/>
      <c r="L139" s="156"/>
      <c r="M139" s="156"/>
      <c r="N139" s="155"/>
      <c r="O139" s="155"/>
      <c r="P139" s="155"/>
      <c r="Q139" s="155"/>
      <c r="R139" s="156"/>
      <c r="S139" s="156"/>
      <c r="T139" s="156"/>
      <c r="U139" s="156"/>
      <c r="V139" s="156"/>
      <c r="W139" s="156"/>
      <c r="X139" s="156"/>
      <c r="Y139" s="156"/>
      <c r="Z139" s="146"/>
      <c r="AA139" s="146"/>
      <c r="AB139" s="146"/>
      <c r="AC139" s="146"/>
      <c r="AD139" s="146"/>
      <c r="AE139" s="146"/>
      <c r="AF139" s="146"/>
      <c r="AG139" s="146" t="s">
        <v>221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77" t="str">
        <f>C139</f>
        <v>Položka obsahuje náklady na spojování protlačovaných trub, úpravu čela potrubí pro protlačení, odstranění horniny z protlačovaných trub stlačeným vzduchem, vodorovné přemístění výkopku z protlačovaného potrubí a svislé přemístění výkopku z montážní jámy na přilehlý terén.</v>
      </c>
      <c r="BB139" s="146"/>
      <c r="BC139" s="146"/>
      <c r="BD139" s="146"/>
      <c r="BE139" s="146"/>
      <c r="BF139" s="146"/>
      <c r="BG139" s="146"/>
      <c r="BH139" s="146"/>
    </row>
    <row r="140" spans="1:60" outlineLevel="2" x14ac:dyDescent="0.2">
      <c r="A140" s="153"/>
      <c r="B140" s="154"/>
      <c r="C140" s="180" t="s">
        <v>1489</v>
      </c>
      <c r="D140" s="157"/>
      <c r="E140" s="158">
        <v>18</v>
      </c>
      <c r="F140" s="156"/>
      <c r="G140" s="156"/>
      <c r="H140" s="156"/>
      <c r="I140" s="156"/>
      <c r="J140" s="156"/>
      <c r="K140" s="156"/>
      <c r="L140" s="156"/>
      <c r="M140" s="156"/>
      <c r="N140" s="155"/>
      <c r="O140" s="155"/>
      <c r="P140" s="155"/>
      <c r="Q140" s="155"/>
      <c r="R140" s="156"/>
      <c r="S140" s="156"/>
      <c r="T140" s="156"/>
      <c r="U140" s="156"/>
      <c r="V140" s="156"/>
      <c r="W140" s="156"/>
      <c r="X140" s="156"/>
      <c r="Y140" s="156"/>
      <c r="Z140" s="146"/>
      <c r="AA140" s="146"/>
      <c r="AB140" s="146"/>
      <c r="AC140" s="146"/>
      <c r="AD140" s="146"/>
      <c r="AE140" s="146"/>
      <c r="AF140" s="146"/>
      <c r="AG140" s="146" t="s">
        <v>215</v>
      </c>
      <c r="AH140" s="146">
        <v>0</v>
      </c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1" x14ac:dyDescent="0.2">
      <c r="A141" s="170">
        <v>39</v>
      </c>
      <c r="B141" s="171" t="s">
        <v>1490</v>
      </c>
      <c r="C141" s="179" t="s">
        <v>1491</v>
      </c>
      <c r="D141" s="172" t="s">
        <v>1160</v>
      </c>
      <c r="E141" s="173">
        <v>61.6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3">
        <v>6.0000000000000002E-5</v>
      </c>
      <c r="O141" s="173">
        <f>ROUND(E141*N141,2)</f>
        <v>0</v>
      </c>
      <c r="P141" s="173">
        <v>0</v>
      </c>
      <c r="Q141" s="173">
        <f>ROUND(E141*P141,2)</f>
        <v>0</v>
      </c>
      <c r="R141" s="175" t="s">
        <v>512</v>
      </c>
      <c r="S141" s="175" t="s">
        <v>210</v>
      </c>
      <c r="T141" s="176" t="s">
        <v>211</v>
      </c>
      <c r="U141" s="156">
        <v>0.221</v>
      </c>
      <c r="V141" s="156">
        <f>ROUND(E141*U141,2)</f>
        <v>13.61</v>
      </c>
      <c r="W141" s="156"/>
      <c r="X141" s="156" t="s">
        <v>212</v>
      </c>
      <c r="Y141" s="156" t="s">
        <v>213</v>
      </c>
      <c r="Z141" s="146"/>
      <c r="AA141" s="146"/>
      <c r="AB141" s="146"/>
      <c r="AC141" s="146"/>
      <c r="AD141" s="146"/>
      <c r="AE141" s="146"/>
      <c r="AF141" s="146"/>
      <c r="AG141" s="146" t="s">
        <v>214</v>
      </c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2" x14ac:dyDescent="0.2">
      <c r="A142" s="153"/>
      <c r="B142" s="154"/>
      <c r="C142" s="247" t="s">
        <v>1483</v>
      </c>
      <c r="D142" s="248"/>
      <c r="E142" s="248"/>
      <c r="F142" s="248"/>
      <c r="G142" s="248"/>
      <c r="H142" s="156"/>
      <c r="I142" s="156"/>
      <c r="J142" s="156"/>
      <c r="K142" s="156"/>
      <c r="L142" s="156"/>
      <c r="M142" s="156"/>
      <c r="N142" s="155"/>
      <c r="O142" s="155"/>
      <c r="P142" s="155"/>
      <c r="Q142" s="155"/>
      <c r="R142" s="156"/>
      <c r="S142" s="156"/>
      <c r="T142" s="156"/>
      <c r="U142" s="156"/>
      <c r="V142" s="156"/>
      <c r="W142" s="156"/>
      <c r="X142" s="156"/>
      <c r="Y142" s="156"/>
      <c r="Z142" s="146"/>
      <c r="AA142" s="146"/>
      <c r="AB142" s="146"/>
      <c r="AC142" s="146"/>
      <c r="AD142" s="146"/>
      <c r="AE142" s="146"/>
      <c r="AF142" s="146"/>
      <c r="AG142" s="146" t="s">
        <v>221</v>
      </c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3" x14ac:dyDescent="0.2">
      <c r="A143" s="153"/>
      <c r="B143" s="154"/>
      <c r="C143" s="251" t="s">
        <v>1484</v>
      </c>
      <c r="D143" s="252"/>
      <c r="E143" s="252"/>
      <c r="F143" s="252"/>
      <c r="G143" s="252"/>
      <c r="H143" s="156"/>
      <c r="I143" s="156"/>
      <c r="J143" s="156"/>
      <c r="K143" s="156"/>
      <c r="L143" s="156"/>
      <c r="M143" s="156"/>
      <c r="N143" s="155"/>
      <c r="O143" s="155"/>
      <c r="P143" s="155"/>
      <c r="Q143" s="155"/>
      <c r="R143" s="156"/>
      <c r="S143" s="156"/>
      <c r="T143" s="156"/>
      <c r="U143" s="156"/>
      <c r="V143" s="156"/>
      <c r="W143" s="156"/>
      <c r="X143" s="156"/>
      <c r="Y143" s="156"/>
      <c r="Z143" s="146"/>
      <c r="AA143" s="146"/>
      <c r="AB143" s="146"/>
      <c r="AC143" s="146"/>
      <c r="AD143" s="146"/>
      <c r="AE143" s="146"/>
      <c r="AF143" s="146"/>
      <c r="AG143" s="146" t="s">
        <v>221</v>
      </c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2" x14ac:dyDescent="0.2">
      <c r="A144" s="153"/>
      <c r="B144" s="154"/>
      <c r="C144" s="180" t="s">
        <v>1492</v>
      </c>
      <c r="D144" s="157"/>
      <c r="E144" s="158">
        <v>61.6</v>
      </c>
      <c r="F144" s="156"/>
      <c r="G144" s="156"/>
      <c r="H144" s="156"/>
      <c r="I144" s="156"/>
      <c r="J144" s="156"/>
      <c r="K144" s="156"/>
      <c r="L144" s="156"/>
      <c r="M144" s="156"/>
      <c r="N144" s="155"/>
      <c r="O144" s="155"/>
      <c r="P144" s="155"/>
      <c r="Q144" s="155"/>
      <c r="R144" s="156"/>
      <c r="S144" s="156"/>
      <c r="T144" s="156"/>
      <c r="U144" s="156"/>
      <c r="V144" s="156"/>
      <c r="W144" s="156"/>
      <c r="X144" s="156"/>
      <c r="Y144" s="156"/>
      <c r="Z144" s="146"/>
      <c r="AA144" s="146"/>
      <c r="AB144" s="146"/>
      <c r="AC144" s="146"/>
      <c r="AD144" s="146"/>
      <c r="AE144" s="146"/>
      <c r="AF144" s="146"/>
      <c r="AG144" s="146" t="s">
        <v>215</v>
      </c>
      <c r="AH144" s="146">
        <v>0</v>
      </c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1" x14ac:dyDescent="0.2">
      <c r="A145" s="170">
        <v>40</v>
      </c>
      <c r="B145" s="171" t="s">
        <v>1493</v>
      </c>
      <c r="C145" s="179" t="s">
        <v>1494</v>
      </c>
      <c r="D145" s="172" t="s">
        <v>252</v>
      </c>
      <c r="E145" s="173">
        <v>9</v>
      </c>
      <c r="F145" s="174"/>
      <c r="G145" s="175">
        <f>ROUND(E145*F145,2)</f>
        <v>0</v>
      </c>
      <c r="H145" s="174"/>
      <c r="I145" s="175">
        <f>ROUND(E145*H145,2)</f>
        <v>0</v>
      </c>
      <c r="J145" s="174"/>
      <c r="K145" s="175">
        <f>ROUND(E145*J145,2)</f>
        <v>0</v>
      </c>
      <c r="L145" s="175">
        <v>21</v>
      </c>
      <c r="M145" s="175">
        <f>G145*(1+L145/100)</f>
        <v>0</v>
      </c>
      <c r="N145" s="173">
        <v>2.8719999999999999E-2</v>
      </c>
      <c r="O145" s="173">
        <f>ROUND(E145*N145,2)</f>
        <v>0.26</v>
      </c>
      <c r="P145" s="173">
        <v>0</v>
      </c>
      <c r="Q145" s="173">
        <f>ROUND(E145*P145,2)</f>
        <v>0</v>
      </c>
      <c r="R145" s="175"/>
      <c r="S145" s="175" t="s">
        <v>210</v>
      </c>
      <c r="T145" s="176" t="s">
        <v>211</v>
      </c>
      <c r="U145" s="156">
        <v>0.55900000000000005</v>
      </c>
      <c r="V145" s="156">
        <f>ROUND(E145*U145,2)</f>
        <v>5.03</v>
      </c>
      <c r="W145" s="156"/>
      <c r="X145" s="156" t="s">
        <v>212</v>
      </c>
      <c r="Y145" s="156" t="s">
        <v>213</v>
      </c>
      <c r="Z145" s="146"/>
      <c r="AA145" s="146"/>
      <c r="AB145" s="146"/>
      <c r="AC145" s="146"/>
      <c r="AD145" s="146"/>
      <c r="AE145" s="146"/>
      <c r="AF145" s="146"/>
      <c r="AG145" s="146" t="s">
        <v>214</v>
      </c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2" x14ac:dyDescent="0.2">
      <c r="A146" s="153"/>
      <c r="B146" s="154"/>
      <c r="C146" s="247" t="s">
        <v>1483</v>
      </c>
      <c r="D146" s="248"/>
      <c r="E146" s="248"/>
      <c r="F146" s="248"/>
      <c r="G146" s="248"/>
      <c r="H146" s="156"/>
      <c r="I146" s="156"/>
      <c r="J146" s="156"/>
      <c r="K146" s="156"/>
      <c r="L146" s="156"/>
      <c r="M146" s="156"/>
      <c r="N146" s="155"/>
      <c r="O146" s="155"/>
      <c r="P146" s="155"/>
      <c r="Q146" s="155"/>
      <c r="R146" s="156"/>
      <c r="S146" s="156"/>
      <c r="T146" s="156"/>
      <c r="U146" s="156"/>
      <c r="V146" s="156"/>
      <c r="W146" s="156"/>
      <c r="X146" s="156"/>
      <c r="Y146" s="156"/>
      <c r="Z146" s="146"/>
      <c r="AA146" s="146"/>
      <c r="AB146" s="146"/>
      <c r="AC146" s="146"/>
      <c r="AD146" s="146"/>
      <c r="AE146" s="146"/>
      <c r="AF146" s="146"/>
      <c r="AG146" s="146" t="s">
        <v>221</v>
      </c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3" x14ac:dyDescent="0.2">
      <c r="A147" s="153"/>
      <c r="B147" s="154"/>
      <c r="C147" s="251" t="s">
        <v>1484</v>
      </c>
      <c r="D147" s="252"/>
      <c r="E147" s="252"/>
      <c r="F147" s="252"/>
      <c r="G147" s="252"/>
      <c r="H147" s="156"/>
      <c r="I147" s="156"/>
      <c r="J147" s="156"/>
      <c r="K147" s="156"/>
      <c r="L147" s="156"/>
      <c r="M147" s="156"/>
      <c r="N147" s="155"/>
      <c r="O147" s="155"/>
      <c r="P147" s="155"/>
      <c r="Q147" s="155"/>
      <c r="R147" s="156"/>
      <c r="S147" s="156"/>
      <c r="T147" s="156"/>
      <c r="U147" s="156"/>
      <c r="V147" s="156"/>
      <c r="W147" s="156"/>
      <c r="X147" s="156"/>
      <c r="Y147" s="156"/>
      <c r="Z147" s="146"/>
      <c r="AA147" s="146"/>
      <c r="AB147" s="146"/>
      <c r="AC147" s="146"/>
      <c r="AD147" s="146"/>
      <c r="AE147" s="146"/>
      <c r="AF147" s="146"/>
      <c r="AG147" s="146" t="s">
        <v>221</v>
      </c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2" x14ac:dyDescent="0.2">
      <c r="A148" s="153"/>
      <c r="B148" s="154"/>
      <c r="C148" s="180" t="s">
        <v>1486</v>
      </c>
      <c r="D148" s="157"/>
      <c r="E148" s="158">
        <v>9</v>
      </c>
      <c r="F148" s="156"/>
      <c r="G148" s="156"/>
      <c r="H148" s="156"/>
      <c r="I148" s="156"/>
      <c r="J148" s="156"/>
      <c r="K148" s="156"/>
      <c r="L148" s="156"/>
      <c r="M148" s="156"/>
      <c r="N148" s="155"/>
      <c r="O148" s="155"/>
      <c r="P148" s="155"/>
      <c r="Q148" s="155"/>
      <c r="R148" s="156"/>
      <c r="S148" s="156"/>
      <c r="T148" s="156"/>
      <c r="U148" s="156"/>
      <c r="V148" s="156"/>
      <c r="W148" s="156"/>
      <c r="X148" s="156"/>
      <c r="Y148" s="156"/>
      <c r="Z148" s="146"/>
      <c r="AA148" s="146"/>
      <c r="AB148" s="146"/>
      <c r="AC148" s="146"/>
      <c r="AD148" s="146"/>
      <c r="AE148" s="146"/>
      <c r="AF148" s="146"/>
      <c r="AG148" s="146" t="s">
        <v>215</v>
      </c>
      <c r="AH148" s="146">
        <v>0</v>
      </c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1" x14ac:dyDescent="0.2">
      <c r="A149" s="170">
        <v>41</v>
      </c>
      <c r="B149" s="171" t="s">
        <v>1495</v>
      </c>
      <c r="C149" s="179" t="s">
        <v>1496</v>
      </c>
      <c r="D149" s="172" t="s">
        <v>252</v>
      </c>
      <c r="E149" s="173">
        <v>18</v>
      </c>
      <c r="F149" s="174"/>
      <c r="G149" s="175">
        <f>ROUND(E149*F149,2)</f>
        <v>0</v>
      </c>
      <c r="H149" s="174"/>
      <c r="I149" s="175">
        <f>ROUND(E149*H149,2)</f>
        <v>0</v>
      </c>
      <c r="J149" s="174"/>
      <c r="K149" s="175">
        <f>ROUND(E149*J149,2)</f>
        <v>0</v>
      </c>
      <c r="L149" s="175">
        <v>21</v>
      </c>
      <c r="M149" s="175">
        <f>G149*(1+L149/100)</f>
        <v>0</v>
      </c>
      <c r="N149" s="173">
        <v>2.9559999999999999E-2</v>
      </c>
      <c r="O149" s="173">
        <f>ROUND(E149*N149,2)</f>
        <v>0.53</v>
      </c>
      <c r="P149" s="173">
        <v>0</v>
      </c>
      <c r="Q149" s="173">
        <f>ROUND(E149*P149,2)</f>
        <v>0</v>
      </c>
      <c r="R149" s="175"/>
      <c r="S149" s="175" t="s">
        <v>210</v>
      </c>
      <c r="T149" s="176" t="s">
        <v>211</v>
      </c>
      <c r="U149" s="156">
        <v>0.69399999999999995</v>
      </c>
      <c r="V149" s="156">
        <f>ROUND(E149*U149,2)</f>
        <v>12.49</v>
      </c>
      <c r="W149" s="156"/>
      <c r="X149" s="156" t="s">
        <v>212</v>
      </c>
      <c r="Y149" s="156" t="s">
        <v>213</v>
      </c>
      <c r="Z149" s="146"/>
      <c r="AA149" s="146"/>
      <c r="AB149" s="146"/>
      <c r="AC149" s="146"/>
      <c r="AD149" s="146"/>
      <c r="AE149" s="146"/>
      <c r="AF149" s="146"/>
      <c r="AG149" s="146" t="s">
        <v>214</v>
      </c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2" x14ac:dyDescent="0.2">
      <c r="A150" s="153"/>
      <c r="B150" s="154"/>
      <c r="C150" s="247" t="s">
        <v>1483</v>
      </c>
      <c r="D150" s="248"/>
      <c r="E150" s="248"/>
      <c r="F150" s="248"/>
      <c r="G150" s="248"/>
      <c r="H150" s="156"/>
      <c r="I150" s="156"/>
      <c r="J150" s="156"/>
      <c r="K150" s="156"/>
      <c r="L150" s="156"/>
      <c r="M150" s="156"/>
      <c r="N150" s="155"/>
      <c r="O150" s="155"/>
      <c r="P150" s="155"/>
      <c r="Q150" s="155"/>
      <c r="R150" s="156"/>
      <c r="S150" s="156"/>
      <c r="T150" s="156"/>
      <c r="U150" s="156"/>
      <c r="V150" s="156"/>
      <c r="W150" s="156"/>
      <c r="X150" s="156"/>
      <c r="Y150" s="156"/>
      <c r="Z150" s="146"/>
      <c r="AA150" s="146"/>
      <c r="AB150" s="146"/>
      <c r="AC150" s="146"/>
      <c r="AD150" s="146"/>
      <c r="AE150" s="146"/>
      <c r="AF150" s="146"/>
      <c r="AG150" s="146" t="s">
        <v>221</v>
      </c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3" x14ac:dyDescent="0.2">
      <c r="A151" s="153"/>
      <c r="B151" s="154"/>
      <c r="C151" s="251" t="s">
        <v>1484</v>
      </c>
      <c r="D151" s="252"/>
      <c r="E151" s="252"/>
      <c r="F151" s="252"/>
      <c r="G151" s="252"/>
      <c r="H151" s="156"/>
      <c r="I151" s="156"/>
      <c r="J151" s="156"/>
      <c r="K151" s="156"/>
      <c r="L151" s="156"/>
      <c r="M151" s="156"/>
      <c r="N151" s="155"/>
      <c r="O151" s="155"/>
      <c r="P151" s="155"/>
      <c r="Q151" s="155"/>
      <c r="R151" s="156"/>
      <c r="S151" s="156"/>
      <c r="T151" s="156"/>
      <c r="U151" s="156"/>
      <c r="V151" s="156"/>
      <c r="W151" s="156"/>
      <c r="X151" s="156"/>
      <c r="Y151" s="156"/>
      <c r="Z151" s="146"/>
      <c r="AA151" s="146"/>
      <c r="AB151" s="146"/>
      <c r="AC151" s="146"/>
      <c r="AD151" s="146"/>
      <c r="AE151" s="146"/>
      <c r="AF151" s="146"/>
      <c r="AG151" s="146" t="s">
        <v>221</v>
      </c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2" x14ac:dyDescent="0.2">
      <c r="A152" s="153"/>
      <c r="B152" s="154"/>
      <c r="C152" s="180" t="s">
        <v>1489</v>
      </c>
      <c r="D152" s="157"/>
      <c r="E152" s="158">
        <v>18</v>
      </c>
      <c r="F152" s="156"/>
      <c r="G152" s="156"/>
      <c r="H152" s="156"/>
      <c r="I152" s="156"/>
      <c r="J152" s="156"/>
      <c r="K152" s="156"/>
      <c r="L152" s="156"/>
      <c r="M152" s="156"/>
      <c r="N152" s="155"/>
      <c r="O152" s="155"/>
      <c r="P152" s="155"/>
      <c r="Q152" s="155"/>
      <c r="R152" s="156"/>
      <c r="S152" s="156"/>
      <c r="T152" s="156"/>
      <c r="U152" s="156"/>
      <c r="V152" s="156"/>
      <c r="W152" s="156"/>
      <c r="X152" s="156"/>
      <c r="Y152" s="156"/>
      <c r="Z152" s="146"/>
      <c r="AA152" s="146"/>
      <c r="AB152" s="146"/>
      <c r="AC152" s="146"/>
      <c r="AD152" s="146"/>
      <c r="AE152" s="146"/>
      <c r="AF152" s="146"/>
      <c r="AG152" s="146" t="s">
        <v>215</v>
      </c>
      <c r="AH152" s="146">
        <v>0</v>
      </c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1" x14ac:dyDescent="0.2">
      <c r="A153" s="170">
        <v>42</v>
      </c>
      <c r="B153" s="171" t="s">
        <v>1497</v>
      </c>
      <c r="C153" s="179" t="s">
        <v>1498</v>
      </c>
      <c r="D153" s="172" t="s">
        <v>823</v>
      </c>
      <c r="E153" s="173">
        <v>1</v>
      </c>
      <c r="F153" s="174"/>
      <c r="G153" s="175">
        <f>ROUND(E153*F153,2)</f>
        <v>0</v>
      </c>
      <c r="H153" s="174"/>
      <c r="I153" s="175">
        <f>ROUND(E153*H153,2)</f>
        <v>0</v>
      </c>
      <c r="J153" s="174"/>
      <c r="K153" s="175">
        <f>ROUND(E153*J153,2)</f>
        <v>0</v>
      </c>
      <c r="L153" s="175">
        <v>21</v>
      </c>
      <c r="M153" s="175">
        <f>G153*(1+L153/100)</f>
        <v>0</v>
      </c>
      <c r="N153" s="173">
        <v>3.6999999999999999E-4</v>
      </c>
      <c r="O153" s="173">
        <f>ROUND(E153*N153,2)</f>
        <v>0</v>
      </c>
      <c r="P153" s="173">
        <v>0</v>
      </c>
      <c r="Q153" s="173">
        <f>ROUND(E153*P153,2)</f>
        <v>0</v>
      </c>
      <c r="R153" s="175"/>
      <c r="S153" s="175" t="s">
        <v>242</v>
      </c>
      <c r="T153" s="176" t="s">
        <v>243</v>
      </c>
      <c r="U153" s="156">
        <v>3.6901099999999998</v>
      </c>
      <c r="V153" s="156">
        <f>ROUND(E153*U153,2)</f>
        <v>3.69</v>
      </c>
      <c r="W153" s="156"/>
      <c r="X153" s="156" t="s">
        <v>212</v>
      </c>
      <c r="Y153" s="156" t="s">
        <v>213</v>
      </c>
      <c r="Z153" s="146"/>
      <c r="AA153" s="146"/>
      <c r="AB153" s="146"/>
      <c r="AC153" s="146"/>
      <c r="AD153" s="146"/>
      <c r="AE153" s="146"/>
      <c r="AF153" s="146"/>
      <c r="AG153" s="146" t="s">
        <v>214</v>
      </c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2" x14ac:dyDescent="0.2">
      <c r="A154" s="153"/>
      <c r="B154" s="154"/>
      <c r="C154" s="247" t="s">
        <v>1483</v>
      </c>
      <c r="D154" s="248"/>
      <c r="E154" s="248"/>
      <c r="F154" s="248"/>
      <c r="G154" s="248"/>
      <c r="H154" s="156"/>
      <c r="I154" s="156"/>
      <c r="J154" s="156"/>
      <c r="K154" s="156"/>
      <c r="L154" s="156"/>
      <c r="M154" s="156"/>
      <c r="N154" s="155"/>
      <c r="O154" s="155"/>
      <c r="P154" s="155"/>
      <c r="Q154" s="155"/>
      <c r="R154" s="156"/>
      <c r="S154" s="156"/>
      <c r="T154" s="156"/>
      <c r="U154" s="156"/>
      <c r="V154" s="156"/>
      <c r="W154" s="156"/>
      <c r="X154" s="156"/>
      <c r="Y154" s="156"/>
      <c r="Z154" s="146"/>
      <c r="AA154" s="146"/>
      <c r="AB154" s="146"/>
      <c r="AC154" s="146"/>
      <c r="AD154" s="146"/>
      <c r="AE154" s="146"/>
      <c r="AF154" s="146"/>
      <c r="AG154" s="146" t="s">
        <v>221</v>
      </c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3" x14ac:dyDescent="0.2">
      <c r="A155" s="153"/>
      <c r="B155" s="154"/>
      <c r="C155" s="251" t="s">
        <v>1484</v>
      </c>
      <c r="D155" s="252"/>
      <c r="E155" s="252"/>
      <c r="F155" s="252"/>
      <c r="G155" s="252"/>
      <c r="H155" s="156"/>
      <c r="I155" s="156"/>
      <c r="J155" s="156"/>
      <c r="K155" s="156"/>
      <c r="L155" s="156"/>
      <c r="M155" s="156"/>
      <c r="N155" s="155"/>
      <c r="O155" s="155"/>
      <c r="P155" s="155"/>
      <c r="Q155" s="155"/>
      <c r="R155" s="156"/>
      <c r="S155" s="156"/>
      <c r="T155" s="156"/>
      <c r="U155" s="156"/>
      <c r="V155" s="156"/>
      <c r="W155" s="156"/>
      <c r="X155" s="156"/>
      <c r="Y155" s="156"/>
      <c r="Z155" s="146"/>
      <c r="AA155" s="146"/>
      <c r="AB155" s="146"/>
      <c r="AC155" s="146"/>
      <c r="AD155" s="146"/>
      <c r="AE155" s="146"/>
      <c r="AF155" s="146"/>
      <c r="AG155" s="146" t="s">
        <v>221</v>
      </c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3" x14ac:dyDescent="0.2">
      <c r="A156" s="153"/>
      <c r="B156" s="154"/>
      <c r="C156" s="251" t="s">
        <v>1499</v>
      </c>
      <c r="D156" s="252"/>
      <c r="E156" s="252"/>
      <c r="F156" s="252"/>
      <c r="G156" s="252"/>
      <c r="H156" s="156"/>
      <c r="I156" s="156"/>
      <c r="J156" s="156"/>
      <c r="K156" s="156"/>
      <c r="L156" s="156"/>
      <c r="M156" s="156"/>
      <c r="N156" s="155"/>
      <c r="O156" s="155"/>
      <c r="P156" s="155"/>
      <c r="Q156" s="155"/>
      <c r="R156" s="156"/>
      <c r="S156" s="156"/>
      <c r="T156" s="156"/>
      <c r="U156" s="156"/>
      <c r="V156" s="156"/>
      <c r="W156" s="156"/>
      <c r="X156" s="156"/>
      <c r="Y156" s="156"/>
      <c r="Z156" s="146"/>
      <c r="AA156" s="146"/>
      <c r="AB156" s="146"/>
      <c r="AC156" s="146"/>
      <c r="AD156" s="146"/>
      <c r="AE156" s="146"/>
      <c r="AF156" s="146"/>
      <c r="AG156" s="146" t="s">
        <v>221</v>
      </c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3" x14ac:dyDescent="0.2">
      <c r="A157" s="153"/>
      <c r="B157" s="154"/>
      <c r="C157" s="251" t="s">
        <v>1500</v>
      </c>
      <c r="D157" s="252"/>
      <c r="E157" s="252"/>
      <c r="F157" s="252"/>
      <c r="G157" s="252"/>
      <c r="H157" s="156"/>
      <c r="I157" s="156"/>
      <c r="J157" s="156"/>
      <c r="K157" s="156"/>
      <c r="L157" s="156"/>
      <c r="M157" s="156"/>
      <c r="N157" s="155"/>
      <c r="O157" s="155"/>
      <c r="P157" s="155"/>
      <c r="Q157" s="155"/>
      <c r="R157" s="156"/>
      <c r="S157" s="156"/>
      <c r="T157" s="156"/>
      <c r="U157" s="156"/>
      <c r="V157" s="156"/>
      <c r="W157" s="156"/>
      <c r="X157" s="156"/>
      <c r="Y157" s="156"/>
      <c r="Z157" s="146"/>
      <c r="AA157" s="146"/>
      <c r="AB157" s="146"/>
      <c r="AC157" s="146"/>
      <c r="AD157" s="146"/>
      <c r="AE157" s="146"/>
      <c r="AF157" s="146"/>
      <c r="AG157" s="146" t="s">
        <v>221</v>
      </c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3" x14ac:dyDescent="0.2">
      <c r="A158" s="153"/>
      <c r="B158" s="154"/>
      <c r="C158" s="251" t="s">
        <v>1501</v>
      </c>
      <c r="D158" s="252"/>
      <c r="E158" s="252"/>
      <c r="F158" s="252"/>
      <c r="G158" s="252"/>
      <c r="H158" s="156"/>
      <c r="I158" s="156"/>
      <c r="J158" s="156"/>
      <c r="K158" s="156"/>
      <c r="L158" s="156"/>
      <c r="M158" s="156"/>
      <c r="N158" s="155"/>
      <c r="O158" s="155"/>
      <c r="P158" s="155"/>
      <c r="Q158" s="155"/>
      <c r="R158" s="156"/>
      <c r="S158" s="156"/>
      <c r="T158" s="156"/>
      <c r="U158" s="156"/>
      <c r="V158" s="156"/>
      <c r="W158" s="156"/>
      <c r="X158" s="156"/>
      <c r="Y158" s="156"/>
      <c r="Z158" s="146"/>
      <c r="AA158" s="146"/>
      <c r="AB158" s="146"/>
      <c r="AC158" s="146"/>
      <c r="AD158" s="146"/>
      <c r="AE158" s="146"/>
      <c r="AF158" s="146"/>
      <c r="AG158" s="146" t="s">
        <v>221</v>
      </c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3" x14ac:dyDescent="0.2">
      <c r="A159" s="153"/>
      <c r="B159" s="154"/>
      <c r="C159" s="251" t="s">
        <v>1502</v>
      </c>
      <c r="D159" s="252"/>
      <c r="E159" s="252"/>
      <c r="F159" s="252"/>
      <c r="G159" s="252"/>
      <c r="H159" s="156"/>
      <c r="I159" s="156"/>
      <c r="J159" s="156"/>
      <c r="K159" s="156"/>
      <c r="L159" s="156"/>
      <c r="M159" s="156"/>
      <c r="N159" s="155"/>
      <c r="O159" s="155"/>
      <c r="P159" s="155"/>
      <c r="Q159" s="155"/>
      <c r="R159" s="156"/>
      <c r="S159" s="156"/>
      <c r="T159" s="156"/>
      <c r="U159" s="156"/>
      <c r="V159" s="156"/>
      <c r="W159" s="156"/>
      <c r="X159" s="156"/>
      <c r="Y159" s="156"/>
      <c r="Z159" s="146"/>
      <c r="AA159" s="146"/>
      <c r="AB159" s="146"/>
      <c r="AC159" s="146"/>
      <c r="AD159" s="146"/>
      <c r="AE159" s="146"/>
      <c r="AF159" s="146"/>
      <c r="AG159" s="146" t="s">
        <v>221</v>
      </c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outlineLevel="2" x14ac:dyDescent="0.2">
      <c r="A160" s="153"/>
      <c r="B160" s="154"/>
      <c r="C160" s="180" t="s">
        <v>84</v>
      </c>
      <c r="D160" s="157"/>
      <c r="E160" s="158">
        <v>1</v>
      </c>
      <c r="F160" s="156"/>
      <c r="G160" s="156"/>
      <c r="H160" s="156"/>
      <c r="I160" s="156"/>
      <c r="J160" s="156"/>
      <c r="K160" s="156"/>
      <c r="L160" s="156"/>
      <c r="M160" s="156"/>
      <c r="N160" s="155"/>
      <c r="O160" s="155"/>
      <c r="P160" s="155"/>
      <c r="Q160" s="155"/>
      <c r="R160" s="156"/>
      <c r="S160" s="156"/>
      <c r="T160" s="156"/>
      <c r="U160" s="156"/>
      <c r="V160" s="156"/>
      <c r="W160" s="156"/>
      <c r="X160" s="156"/>
      <c r="Y160" s="156"/>
      <c r="Z160" s="146"/>
      <c r="AA160" s="146"/>
      <c r="AB160" s="146"/>
      <c r="AC160" s="146"/>
      <c r="AD160" s="146"/>
      <c r="AE160" s="146"/>
      <c r="AF160" s="146"/>
      <c r="AG160" s="146" t="s">
        <v>215</v>
      </c>
      <c r="AH160" s="146">
        <v>0</v>
      </c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1" x14ac:dyDescent="0.2">
      <c r="A161" s="170">
        <v>43</v>
      </c>
      <c r="B161" s="171" t="s">
        <v>1503</v>
      </c>
      <c r="C161" s="179" t="s">
        <v>1504</v>
      </c>
      <c r="D161" s="172" t="s">
        <v>208</v>
      </c>
      <c r="E161" s="173">
        <v>36</v>
      </c>
      <c r="F161" s="174"/>
      <c r="G161" s="175">
        <f>ROUND(E161*F161,2)</f>
        <v>0</v>
      </c>
      <c r="H161" s="174"/>
      <c r="I161" s="175">
        <f>ROUND(E161*H161,2)</f>
        <v>0</v>
      </c>
      <c r="J161" s="174"/>
      <c r="K161" s="175">
        <f>ROUND(E161*J161,2)</f>
        <v>0</v>
      </c>
      <c r="L161" s="175">
        <v>21</v>
      </c>
      <c r="M161" s="175">
        <f>G161*(1+L161/100)</f>
        <v>0</v>
      </c>
      <c r="N161" s="173">
        <v>6.3070000000000001E-2</v>
      </c>
      <c r="O161" s="173">
        <f>ROUND(E161*N161,2)</f>
        <v>2.27</v>
      </c>
      <c r="P161" s="173">
        <v>0</v>
      </c>
      <c r="Q161" s="173">
        <f>ROUND(E161*P161,2)</f>
        <v>0</v>
      </c>
      <c r="R161" s="175"/>
      <c r="S161" s="175" t="s">
        <v>242</v>
      </c>
      <c r="T161" s="176" t="s">
        <v>243</v>
      </c>
      <c r="U161" s="156">
        <v>0</v>
      </c>
      <c r="V161" s="156">
        <f>ROUND(E161*U161,2)</f>
        <v>0</v>
      </c>
      <c r="W161" s="156"/>
      <c r="X161" s="156" t="s">
        <v>212</v>
      </c>
      <c r="Y161" s="156" t="s">
        <v>213</v>
      </c>
      <c r="Z161" s="146"/>
      <c r="AA161" s="146"/>
      <c r="AB161" s="146"/>
      <c r="AC161" s="146"/>
      <c r="AD161" s="146"/>
      <c r="AE161" s="146"/>
      <c r="AF161" s="146"/>
      <c r="AG161" s="146" t="s">
        <v>214</v>
      </c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2" x14ac:dyDescent="0.2">
      <c r="A162" s="153"/>
      <c r="B162" s="154"/>
      <c r="C162" s="247" t="s">
        <v>1483</v>
      </c>
      <c r="D162" s="248"/>
      <c r="E162" s="248"/>
      <c r="F162" s="248"/>
      <c r="G162" s="248"/>
      <c r="H162" s="156"/>
      <c r="I162" s="156"/>
      <c r="J162" s="156"/>
      <c r="K162" s="156"/>
      <c r="L162" s="156"/>
      <c r="M162" s="156"/>
      <c r="N162" s="155"/>
      <c r="O162" s="155"/>
      <c r="P162" s="155"/>
      <c r="Q162" s="155"/>
      <c r="R162" s="156"/>
      <c r="S162" s="156"/>
      <c r="T162" s="156"/>
      <c r="U162" s="156"/>
      <c r="V162" s="156"/>
      <c r="W162" s="156"/>
      <c r="X162" s="156"/>
      <c r="Y162" s="156"/>
      <c r="Z162" s="146"/>
      <c r="AA162" s="146"/>
      <c r="AB162" s="146"/>
      <c r="AC162" s="146"/>
      <c r="AD162" s="146"/>
      <c r="AE162" s="146"/>
      <c r="AF162" s="146"/>
      <c r="AG162" s="146" t="s">
        <v>221</v>
      </c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outlineLevel="3" x14ac:dyDescent="0.2">
      <c r="A163" s="153"/>
      <c r="B163" s="154"/>
      <c r="C163" s="251" t="s">
        <v>1484</v>
      </c>
      <c r="D163" s="252"/>
      <c r="E163" s="252"/>
      <c r="F163" s="252"/>
      <c r="G163" s="252"/>
      <c r="H163" s="156"/>
      <c r="I163" s="156"/>
      <c r="J163" s="156"/>
      <c r="K163" s="156"/>
      <c r="L163" s="156"/>
      <c r="M163" s="156"/>
      <c r="N163" s="155"/>
      <c r="O163" s="155"/>
      <c r="P163" s="155"/>
      <c r="Q163" s="155"/>
      <c r="R163" s="156"/>
      <c r="S163" s="156"/>
      <c r="T163" s="156"/>
      <c r="U163" s="156"/>
      <c r="V163" s="156"/>
      <c r="W163" s="156"/>
      <c r="X163" s="156"/>
      <c r="Y163" s="156"/>
      <c r="Z163" s="146"/>
      <c r="AA163" s="146"/>
      <c r="AB163" s="146"/>
      <c r="AC163" s="146"/>
      <c r="AD163" s="146"/>
      <c r="AE163" s="146"/>
      <c r="AF163" s="146"/>
      <c r="AG163" s="146" t="s">
        <v>221</v>
      </c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outlineLevel="2" x14ac:dyDescent="0.2">
      <c r="A164" s="153"/>
      <c r="B164" s="154"/>
      <c r="C164" s="180" t="s">
        <v>1293</v>
      </c>
      <c r="D164" s="157"/>
      <c r="E164" s="158">
        <v>36</v>
      </c>
      <c r="F164" s="156"/>
      <c r="G164" s="156"/>
      <c r="H164" s="156"/>
      <c r="I164" s="156"/>
      <c r="J164" s="156"/>
      <c r="K164" s="156"/>
      <c r="L164" s="156"/>
      <c r="M164" s="156"/>
      <c r="N164" s="155"/>
      <c r="O164" s="155"/>
      <c r="P164" s="155"/>
      <c r="Q164" s="155"/>
      <c r="R164" s="156"/>
      <c r="S164" s="156"/>
      <c r="T164" s="156"/>
      <c r="U164" s="156"/>
      <c r="V164" s="156"/>
      <c r="W164" s="156"/>
      <c r="X164" s="156"/>
      <c r="Y164" s="156"/>
      <c r="Z164" s="146"/>
      <c r="AA164" s="146"/>
      <c r="AB164" s="146"/>
      <c r="AC164" s="146"/>
      <c r="AD164" s="146"/>
      <c r="AE164" s="146"/>
      <c r="AF164" s="146"/>
      <c r="AG164" s="146" t="s">
        <v>215</v>
      </c>
      <c r="AH164" s="146">
        <v>0</v>
      </c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outlineLevel="1" x14ac:dyDescent="0.2">
      <c r="A165" s="170">
        <v>44</v>
      </c>
      <c r="B165" s="171" t="s">
        <v>1505</v>
      </c>
      <c r="C165" s="179" t="s">
        <v>1506</v>
      </c>
      <c r="D165" s="172" t="s">
        <v>1160</v>
      </c>
      <c r="E165" s="173">
        <v>1085.5</v>
      </c>
      <c r="F165" s="174"/>
      <c r="G165" s="175">
        <f>ROUND(E165*F165,2)</f>
        <v>0</v>
      </c>
      <c r="H165" s="174"/>
      <c r="I165" s="175">
        <f>ROUND(E165*H165,2)</f>
        <v>0</v>
      </c>
      <c r="J165" s="174"/>
      <c r="K165" s="175">
        <f>ROUND(E165*J165,2)</f>
        <v>0</v>
      </c>
      <c r="L165" s="175">
        <v>21</v>
      </c>
      <c r="M165" s="175">
        <f>G165*(1+L165/100)</f>
        <v>0</v>
      </c>
      <c r="N165" s="173">
        <v>2.0000000000000002E-5</v>
      </c>
      <c r="O165" s="173">
        <f>ROUND(E165*N165,2)</f>
        <v>0.02</v>
      </c>
      <c r="P165" s="173">
        <v>0</v>
      </c>
      <c r="Q165" s="173">
        <f>ROUND(E165*P165,2)</f>
        <v>0</v>
      </c>
      <c r="R165" s="175"/>
      <c r="S165" s="175" t="s">
        <v>242</v>
      </c>
      <c r="T165" s="176" t="s">
        <v>243</v>
      </c>
      <c r="U165" s="156">
        <v>0</v>
      </c>
      <c r="V165" s="156">
        <f>ROUND(E165*U165,2)</f>
        <v>0</v>
      </c>
      <c r="W165" s="156"/>
      <c r="X165" s="156" t="s">
        <v>212</v>
      </c>
      <c r="Y165" s="156" t="s">
        <v>213</v>
      </c>
      <c r="Z165" s="146"/>
      <c r="AA165" s="146"/>
      <c r="AB165" s="146"/>
      <c r="AC165" s="146"/>
      <c r="AD165" s="146"/>
      <c r="AE165" s="146"/>
      <c r="AF165" s="146"/>
      <c r="AG165" s="146" t="s">
        <v>214</v>
      </c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outlineLevel="2" x14ac:dyDescent="0.2">
      <c r="A166" s="153"/>
      <c r="B166" s="154"/>
      <c r="C166" s="247" t="s">
        <v>1483</v>
      </c>
      <c r="D166" s="248"/>
      <c r="E166" s="248"/>
      <c r="F166" s="248"/>
      <c r="G166" s="248"/>
      <c r="H166" s="156"/>
      <c r="I166" s="156"/>
      <c r="J166" s="156"/>
      <c r="K166" s="156"/>
      <c r="L166" s="156"/>
      <c r="M166" s="156"/>
      <c r="N166" s="155"/>
      <c r="O166" s="155"/>
      <c r="P166" s="155"/>
      <c r="Q166" s="155"/>
      <c r="R166" s="156"/>
      <c r="S166" s="156"/>
      <c r="T166" s="156"/>
      <c r="U166" s="156"/>
      <c r="V166" s="156"/>
      <c r="W166" s="156"/>
      <c r="X166" s="156"/>
      <c r="Y166" s="156"/>
      <c r="Z166" s="146"/>
      <c r="AA166" s="146"/>
      <c r="AB166" s="146"/>
      <c r="AC166" s="146"/>
      <c r="AD166" s="146"/>
      <c r="AE166" s="146"/>
      <c r="AF166" s="146"/>
      <c r="AG166" s="146" t="s">
        <v>221</v>
      </c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3" x14ac:dyDescent="0.2">
      <c r="A167" s="153"/>
      <c r="B167" s="154"/>
      <c r="C167" s="251" t="s">
        <v>1484</v>
      </c>
      <c r="D167" s="252"/>
      <c r="E167" s="252"/>
      <c r="F167" s="252"/>
      <c r="G167" s="252"/>
      <c r="H167" s="156"/>
      <c r="I167" s="156"/>
      <c r="J167" s="156"/>
      <c r="K167" s="156"/>
      <c r="L167" s="156"/>
      <c r="M167" s="156"/>
      <c r="N167" s="155"/>
      <c r="O167" s="155"/>
      <c r="P167" s="155"/>
      <c r="Q167" s="155"/>
      <c r="R167" s="156"/>
      <c r="S167" s="156"/>
      <c r="T167" s="156"/>
      <c r="U167" s="156"/>
      <c r="V167" s="156"/>
      <c r="W167" s="156"/>
      <c r="X167" s="156"/>
      <c r="Y167" s="156"/>
      <c r="Z167" s="146"/>
      <c r="AA167" s="146"/>
      <c r="AB167" s="146"/>
      <c r="AC167" s="146"/>
      <c r="AD167" s="146"/>
      <c r="AE167" s="146"/>
      <c r="AF167" s="146"/>
      <c r="AG167" s="146" t="s">
        <v>221</v>
      </c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2" x14ac:dyDescent="0.2">
      <c r="A168" s="153"/>
      <c r="B168" s="154"/>
      <c r="C168" s="180" t="s">
        <v>1507</v>
      </c>
      <c r="D168" s="157"/>
      <c r="E168" s="158">
        <v>1085.5</v>
      </c>
      <c r="F168" s="156"/>
      <c r="G168" s="156"/>
      <c r="H168" s="156"/>
      <c r="I168" s="156"/>
      <c r="J168" s="156"/>
      <c r="K168" s="156"/>
      <c r="L168" s="156"/>
      <c r="M168" s="156"/>
      <c r="N168" s="155"/>
      <c r="O168" s="155"/>
      <c r="P168" s="155"/>
      <c r="Q168" s="155"/>
      <c r="R168" s="156"/>
      <c r="S168" s="156"/>
      <c r="T168" s="156"/>
      <c r="U168" s="156"/>
      <c r="V168" s="156"/>
      <c r="W168" s="156"/>
      <c r="X168" s="156"/>
      <c r="Y168" s="156"/>
      <c r="Z168" s="146"/>
      <c r="AA168" s="146"/>
      <c r="AB168" s="146"/>
      <c r="AC168" s="146"/>
      <c r="AD168" s="146"/>
      <c r="AE168" s="146"/>
      <c r="AF168" s="146"/>
      <c r="AG168" s="146" t="s">
        <v>215</v>
      </c>
      <c r="AH168" s="146">
        <v>0</v>
      </c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outlineLevel="1" x14ac:dyDescent="0.2">
      <c r="A169" s="170">
        <v>45</v>
      </c>
      <c r="B169" s="171" t="s">
        <v>1508</v>
      </c>
      <c r="C169" s="179" t="s">
        <v>1509</v>
      </c>
      <c r="D169" s="172" t="s">
        <v>467</v>
      </c>
      <c r="E169" s="173">
        <v>0.98899999999999999</v>
      </c>
      <c r="F169" s="174"/>
      <c r="G169" s="175">
        <f>ROUND(E169*F169,2)</f>
        <v>0</v>
      </c>
      <c r="H169" s="174"/>
      <c r="I169" s="175">
        <f>ROUND(E169*H169,2)</f>
        <v>0</v>
      </c>
      <c r="J169" s="174"/>
      <c r="K169" s="175">
        <f>ROUND(E169*J169,2)</f>
        <v>0</v>
      </c>
      <c r="L169" s="175">
        <v>21</v>
      </c>
      <c r="M169" s="175">
        <f>G169*(1+L169/100)</f>
        <v>0</v>
      </c>
      <c r="N169" s="173">
        <v>2.5249999999999999</v>
      </c>
      <c r="O169" s="173">
        <f>ROUND(E169*N169,2)</f>
        <v>2.5</v>
      </c>
      <c r="P169" s="173">
        <v>0</v>
      </c>
      <c r="Q169" s="173">
        <f>ROUND(E169*P169,2)</f>
        <v>0</v>
      </c>
      <c r="R169" s="175"/>
      <c r="S169" s="175" t="s">
        <v>242</v>
      </c>
      <c r="T169" s="176" t="s">
        <v>243</v>
      </c>
      <c r="U169" s="156">
        <v>0</v>
      </c>
      <c r="V169" s="156">
        <f>ROUND(E169*U169,2)</f>
        <v>0</v>
      </c>
      <c r="W169" s="156"/>
      <c r="X169" s="156" t="s">
        <v>212</v>
      </c>
      <c r="Y169" s="156" t="s">
        <v>213</v>
      </c>
      <c r="Z169" s="146"/>
      <c r="AA169" s="146"/>
      <c r="AB169" s="146"/>
      <c r="AC169" s="146"/>
      <c r="AD169" s="146"/>
      <c r="AE169" s="146"/>
      <c r="AF169" s="146"/>
      <c r="AG169" s="146" t="s">
        <v>214</v>
      </c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outlineLevel="2" x14ac:dyDescent="0.2">
      <c r="A170" s="153"/>
      <c r="B170" s="154"/>
      <c r="C170" s="247" t="s">
        <v>1483</v>
      </c>
      <c r="D170" s="248"/>
      <c r="E170" s="248"/>
      <c r="F170" s="248"/>
      <c r="G170" s="248"/>
      <c r="H170" s="156"/>
      <c r="I170" s="156"/>
      <c r="J170" s="156"/>
      <c r="K170" s="156"/>
      <c r="L170" s="156"/>
      <c r="M170" s="156"/>
      <c r="N170" s="155"/>
      <c r="O170" s="155"/>
      <c r="P170" s="155"/>
      <c r="Q170" s="155"/>
      <c r="R170" s="156"/>
      <c r="S170" s="156"/>
      <c r="T170" s="156"/>
      <c r="U170" s="156"/>
      <c r="V170" s="156"/>
      <c r="W170" s="156"/>
      <c r="X170" s="156"/>
      <c r="Y170" s="156"/>
      <c r="Z170" s="146"/>
      <c r="AA170" s="146"/>
      <c r="AB170" s="146"/>
      <c r="AC170" s="146"/>
      <c r="AD170" s="146"/>
      <c r="AE170" s="146"/>
      <c r="AF170" s="146"/>
      <c r="AG170" s="146" t="s">
        <v>221</v>
      </c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outlineLevel="3" x14ac:dyDescent="0.2">
      <c r="A171" s="153"/>
      <c r="B171" s="154"/>
      <c r="C171" s="251" t="s">
        <v>1484</v>
      </c>
      <c r="D171" s="252"/>
      <c r="E171" s="252"/>
      <c r="F171" s="252"/>
      <c r="G171" s="252"/>
      <c r="H171" s="156"/>
      <c r="I171" s="156"/>
      <c r="J171" s="156"/>
      <c r="K171" s="156"/>
      <c r="L171" s="156"/>
      <c r="M171" s="156"/>
      <c r="N171" s="155"/>
      <c r="O171" s="155"/>
      <c r="P171" s="155"/>
      <c r="Q171" s="155"/>
      <c r="R171" s="156"/>
      <c r="S171" s="156"/>
      <c r="T171" s="156"/>
      <c r="U171" s="156"/>
      <c r="V171" s="156"/>
      <c r="W171" s="156"/>
      <c r="X171" s="156"/>
      <c r="Y171" s="156"/>
      <c r="Z171" s="146"/>
      <c r="AA171" s="146"/>
      <c r="AB171" s="146"/>
      <c r="AC171" s="146"/>
      <c r="AD171" s="146"/>
      <c r="AE171" s="146"/>
      <c r="AF171" s="146"/>
      <c r="AG171" s="146" t="s">
        <v>221</v>
      </c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2" x14ac:dyDescent="0.2">
      <c r="A172" s="153"/>
      <c r="B172" s="154"/>
      <c r="C172" s="180" t="s">
        <v>1510</v>
      </c>
      <c r="D172" s="157"/>
      <c r="E172" s="158">
        <v>0.98899999999999999</v>
      </c>
      <c r="F172" s="156"/>
      <c r="G172" s="156"/>
      <c r="H172" s="156"/>
      <c r="I172" s="156"/>
      <c r="J172" s="156"/>
      <c r="K172" s="156"/>
      <c r="L172" s="156"/>
      <c r="M172" s="156"/>
      <c r="N172" s="155"/>
      <c r="O172" s="155"/>
      <c r="P172" s="155"/>
      <c r="Q172" s="155"/>
      <c r="R172" s="156"/>
      <c r="S172" s="156"/>
      <c r="T172" s="156"/>
      <c r="U172" s="156"/>
      <c r="V172" s="156"/>
      <c r="W172" s="156"/>
      <c r="X172" s="156"/>
      <c r="Y172" s="156"/>
      <c r="Z172" s="146"/>
      <c r="AA172" s="146"/>
      <c r="AB172" s="146"/>
      <c r="AC172" s="146"/>
      <c r="AD172" s="146"/>
      <c r="AE172" s="146"/>
      <c r="AF172" s="146"/>
      <c r="AG172" s="146" t="s">
        <v>215</v>
      </c>
      <c r="AH172" s="146">
        <v>0</v>
      </c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ht="22.5" outlineLevel="1" x14ac:dyDescent="0.2">
      <c r="A173" s="170">
        <v>46</v>
      </c>
      <c r="B173" s="171" t="s">
        <v>1511</v>
      </c>
      <c r="C173" s="179" t="s">
        <v>1512</v>
      </c>
      <c r="D173" s="172" t="s">
        <v>218</v>
      </c>
      <c r="E173" s="173">
        <v>1.8304</v>
      </c>
      <c r="F173" s="174"/>
      <c r="G173" s="175">
        <f>ROUND(E173*F173,2)</f>
        <v>0</v>
      </c>
      <c r="H173" s="174"/>
      <c r="I173" s="175">
        <f>ROUND(E173*H173,2)</f>
        <v>0</v>
      </c>
      <c r="J173" s="174"/>
      <c r="K173" s="175">
        <f>ROUND(E173*J173,2)</f>
        <v>0</v>
      </c>
      <c r="L173" s="175">
        <v>21</v>
      </c>
      <c r="M173" s="175">
        <f>G173*(1+L173/100)</f>
        <v>0</v>
      </c>
      <c r="N173" s="173">
        <v>1</v>
      </c>
      <c r="O173" s="173">
        <f>ROUND(E173*N173,2)</f>
        <v>1.83</v>
      </c>
      <c r="P173" s="173">
        <v>0</v>
      </c>
      <c r="Q173" s="173">
        <f>ROUND(E173*P173,2)</f>
        <v>0</v>
      </c>
      <c r="R173" s="175" t="s">
        <v>516</v>
      </c>
      <c r="S173" s="175" t="s">
        <v>210</v>
      </c>
      <c r="T173" s="176" t="s">
        <v>211</v>
      </c>
      <c r="U173" s="156">
        <v>0</v>
      </c>
      <c r="V173" s="156">
        <f>ROUND(E173*U173,2)</f>
        <v>0</v>
      </c>
      <c r="W173" s="156"/>
      <c r="X173" s="156" t="s">
        <v>493</v>
      </c>
      <c r="Y173" s="156" t="s">
        <v>213</v>
      </c>
      <c r="Z173" s="146"/>
      <c r="AA173" s="146"/>
      <c r="AB173" s="146"/>
      <c r="AC173" s="146"/>
      <c r="AD173" s="146"/>
      <c r="AE173" s="146"/>
      <c r="AF173" s="146"/>
      <c r="AG173" s="146" t="s">
        <v>494</v>
      </c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outlineLevel="2" x14ac:dyDescent="0.2">
      <c r="A174" s="153"/>
      <c r="B174" s="154"/>
      <c r="C174" s="247" t="s">
        <v>1483</v>
      </c>
      <c r="D174" s="248"/>
      <c r="E174" s="248"/>
      <c r="F174" s="248"/>
      <c r="G174" s="248"/>
      <c r="H174" s="156"/>
      <c r="I174" s="156"/>
      <c r="J174" s="156"/>
      <c r="K174" s="156"/>
      <c r="L174" s="156"/>
      <c r="M174" s="156"/>
      <c r="N174" s="155"/>
      <c r="O174" s="155"/>
      <c r="P174" s="155"/>
      <c r="Q174" s="155"/>
      <c r="R174" s="156"/>
      <c r="S174" s="156"/>
      <c r="T174" s="156"/>
      <c r="U174" s="156"/>
      <c r="V174" s="156"/>
      <c r="W174" s="156"/>
      <c r="X174" s="156"/>
      <c r="Y174" s="156"/>
      <c r="Z174" s="146"/>
      <c r="AA174" s="146"/>
      <c r="AB174" s="146"/>
      <c r="AC174" s="146"/>
      <c r="AD174" s="146"/>
      <c r="AE174" s="146"/>
      <c r="AF174" s="146"/>
      <c r="AG174" s="146" t="s">
        <v>221</v>
      </c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outlineLevel="3" x14ac:dyDescent="0.2">
      <c r="A175" s="153"/>
      <c r="B175" s="154"/>
      <c r="C175" s="251" t="s">
        <v>1484</v>
      </c>
      <c r="D175" s="252"/>
      <c r="E175" s="252"/>
      <c r="F175" s="252"/>
      <c r="G175" s="252"/>
      <c r="H175" s="156"/>
      <c r="I175" s="156"/>
      <c r="J175" s="156"/>
      <c r="K175" s="156"/>
      <c r="L175" s="156"/>
      <c r="M175" s="156"/>
      <c r="N175" s="155"/>
      <c r="O175" s="155"/>
      <c r="P175" s="155"/>
      <c r="Q175" s="155"/>
      <c r="R175" s="156"/>
      <c r="S175" s="156"/>
      <c r="T175" s="156"/>
      <c r="U175" s="156"/>
      <c r="V175" s="156"/>
      <c r="W175" s="156"/>
      <c r="X175" s="156"/>
      <c r="Y175" s="156"/>
      <c r="Z175" s="146"/>
      <c r="AA175" s="146"/>
      <c r="AB175" s="146"/>
      <c r="AC175" s="146"/>
      <c r="AD175" s="146"/>
      <c r="AE175" s="146"/>
      <c r="AF175" s="146"/>
      <c r="AG175" s="146" t="s">
        <v>221</v>
      </c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outlineLevel="2" x14ac:dyDescent="0.2">
      <c r="A176" s="153"/>
      <c r="B176" s="154"/>
      <c r="C176" s="180" t="s">
        <v>1513</v>
      </c>
      <c r="D176" s="157"/>
      <c r="E176" s="158">
        <v>1.8304</v>
      </c>
      <c r="F176" s="156"/>
      <c r="G176" s="156"/>
      <c r="H176" s="156"/>
      <c r="I176" s="156"/>
      <c r="J176" s="156"/>
      <c r="K176" s="156"/>
      <c r="L176" s="156"/>
      <c r="M176" s="156"/>
      <c r="N176" s="155"/>
      <c r="O176" s="155"/>
      <c r="P176" s="155"/>
      <c r="Q176" s="155"/>
      <c r="R176" s="156"/>
      <c r="S176" s="156"/>
      <c r="T176" s="156"/>
      <c r="U176" s="156"/>
      <c r="V176" s="156"/>
      <c r="W176" s="156"/>
      <c r="X176" s="156"/>
      <c r="Y176" s="156"/>
      <c r="Z176" s="146"/>
      <c r="AA176" s="146"/>
      <c r="AB176" s="146"/>
      <c r="AC176" s="146"/>
      <c r="AD176" s="146"/>
      <c r="AE176" s="146"/>
      <c r="AF176" s="146"/>
      <c r="AG176" s="146" t="s">
        <v>215</v>
      </c>
      <c r="AH176" s="146">
        <v>0</v>
      </c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ht="22.5" outlineLevel="1" x14ac:dyDescent="0.2">
      <c r="A177" s="170">
        <v>47</v>
      </c>
      <c r="B177" s="171" t="s">
        <v>1514</v>
      </c>
      <c r="C177" s="179" t="s">
        <v>1515</v>
      </c>
      <c r="D177" s="172" t="s">
        <v>252</v>
      </c>
      <c r="E177" s="173">
        <v>9</v>
      </c>
      <c r="F177" s="174"/>
      <c r="G177" s="175">
        <f>ROUND(E177*F177,2)</f>
        <v>0</v>
      </c>
      <c r="H177" s="174"/>
      <c r="I177" s="175">
        <f>ROUND(E177*H177,2)</f>
        <v>0</v>
      </c>
      <c r="J177" s="174"/>
      <c r="K177" s="175">
        <f>ROUND(E177*J177,2)</f>
        <v>0</v>
      </c>
      <c r="L177" s="175">
        <v>21</v>
      </c>
      <c r="M177" s="175">
        <f>G177*(1+L177/100)</f>
        <v>0</v>
      </c>
      <c r="N177" s="173">
        <v>1.7149999999999999E-2</v>
      </c>
      <c r="O177" s="173">
        <f>ROUND(E177*N177,2)</f>
        <v>0.15</v>
      </c>
      <c r="P177" s="173">
        <v>0</v>
      </c>
      <c r="Q177" s="173">
        <f>ROUND(E177*P177,2)</f>
        <v>0</v>
      </c>
      <c r="R177" s="175" t="s">
        <v>516</v>
      </c>
      <c r="S177" s="175" t="s">
        <v>210</v>
      </c>
      <c r="T177" s="176" t="s">
        <v>211</v>
      </c>
      <c r="U177" s="156">
        <v>0</v>
      </c>
      <c r="V177" s="156">
        <f>ROUND(E177*U177,2)</f>
        <v>0</v>
      </c>
      <c r="W177" s="156"/>
      <c r="X177" s="156" t="s">
        <v>493</v>
      </c>
      <c r="Y177" s="156" t="s">
        <v>213</v>
      </c>
      <c r="Z177" s="146"/>
      <c r="AA177" s="146"/>
      <c r="AB177" s="146"/>
      <c r="AC177" s="146"/>
      <c r="AD177" s="146"/>
      <c r="AE177" s="146"/>
      <c r="AF177" s="146"/>
      <c r="AG177" s="146" t="s">
        <v>494</v>
      </c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outlineLevel="2" x14ac:dyDescent="0.2">
      <c r="A178" s="153"/>
      <c r="B178" s="154"/>
      <c r="C178" s="247" t="s">
        <v>1483</v>
      </c>
      <c r="D178" s="248"/>
      <c r="E178" s="248"/>
      <c r="F178" s="248"/>
      <c r="G178" s="248"/>
      <c r="H178" s="156"/>
      <c r="I178" s="156"/>
      <c r="J178" s="156"/>
      <c r="K178" s="156"/>
      <c r="L178" s="156"/>
      <c r="M178" s="156"/>
      <c r="N178" s="155"/>
      <c r="O178" s="155"/>
      <c r="P178" s="155"/>
      <c r="Q178" s="155"/>
      <c r="R178" s="156"/>
      <c r="S178" s="156"/>
      <c r="T178" s="156"/>
      <c r="U178" s="156"/>
      <c r="V178" s="156"/>
      <c r="W178" s="156"/>
      <c r="X178" s="156"/>
      <c r="Y178" s="156"/>
      <c r="Z178" s="146"/>
      <c r="AA178" s="146"/>
      <c r="AB178" s="146"/>
      <c r="AC178" s="146"/>
      <c r="AD178" s="146"/>
      <c r="AE178" s="146"/>
      <c r="AF178" s="146"/>
      <c r="AG178" s="146" t="s">
        <v>221</v>
      </c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3" x14ac:dyDescent="0.2">
      <c r="A179" s="153"/>
      <c r="B179" s="154"/>
      <c r="C179" s="251" t="s">
        <v>1484</v>
      </c>
      <c r="D179" s="252"/>
      <c r="E179" s="252"/>
      <c r="F179" s="252"/>
      <c r="G179" s="252"/>
      <c r="H179" s="156"/>
      <c r="I179" s="156"/>
      <c r="J179" s="156"/>
      <c r="K179" s="156"/>
      <c r="L179" s="156"/>
      <c r="M179" s="156"/>
      <c r="N179" s="155"/>
      <c r="O179" s="155"/>
      <c r="P179" s="155"/>
      <c r="Q179" s="155"/>
      <c r="R179" s="156"/>
      <c r="S179" s="156"/>
      <c r="T179" s="156"/>
      <c r="U179" s="156"/>
      <c r="V179" s="156"/>
      <c r="W179" s="156"/>
      <c r="X179" s="156"/>
      <c r="Y179" s="156"/>
      <c r="Z179" s="146"/>
      <c r="AA179" s="146"/>
      <c r="AB179" s="146"/>
      <c r="AC179" s="146"/>
      <c r="AD179" s="146"/>
      <c r="AE179" s="146"/>
      <c r="AF179" s="146"/>
      <c r="AG179" s="146" t="s">
        <v>221</v>
      </c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outlineLevel="2" x14ac:dyDescent="0.2">
      <c r="A180" s="153"/>
      <c r="B180" s="154"/>
      <c r="C180" s="180" t="s">
        <v>1516</v>
      </c>
      <c r="D180" s="157"/>
      <c r="E180" s="158">
        <v>9</v>
      </c>
      <c r="F180" s="156"/>
      <c r="G180" s="156"/>
      <c r="H180" s="156"/>
      <c r="I180" s="156"/>
      <c r="J180" s="156"/>
      <c r="K180" s="156"/>
      <c r="L180" s="156"/>
      <c r="M180" s="156"/>
      <c r="N180" s="155"/>
      <c r="O180" s="155"/>
      <c r="P180" s="155"/>
      <c r="Q180" s="155"/>
      <c r="R180" s="156"/>
      <c r="S180" s="156"/>
      <c r="T180" s="156"/>
      <c r="U180" s="156"/>
      <c r="V180" s="156"/>
      <c r="W180" s="156"/>
      <c r="X180" s="156"/>
      <c r="Y180" s="156"/>
      <c r="Z180" s="146"/>
      <c r="AA180" s="146"/>
      <c r="AB180" s="146"/>
      <c r="AC180" s="146"/>
      <c r="AD180" s="146"/>
      <c r="AE180" s="146"/>
      <c r="AF180" s="146"/>
      <c r="AG180" s="146" t="s">
        <v>215</v>
      </c>
      <c r="AH180" s="146">
        <v>5</v>
      </c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ht="22.5" outlineLevel="1" x14ac:dyDescent="0.2">
      <c r="A181" s="170">
        <v>48</v>
      </c>
      <c r="B181" s="171" t="s">
        <v>1517</v>
      </c>
      <c r="C181" s="179" t="s">
        <v>1518</v>
      </c>
      <c r="D181" s="172" t="s">
        <v>252</v>
      </c>
      <c r="E181" s="173">
        <v>18</v>
      </c>
      <c r="F181" s="174"/>
      <c r="G181" s="175">
        <f>ROUND(E181*F181,2)</f>
        <v>0</v>
      </c>
      <c r="H181" s="174"/>
      <c r="I181" s="175">
        <f>ROUND(E181*H181,2)</f>
        <v>0</v>
      </c>
      <c r="J181" s="174"/>
      <c r="K181" s="175">
        <f>ROUND(E181*J181,2)</f>
        <v>0</v>
      </c>
      <c r="L181" s="175">
        <v>21</v>
      </c>
      <c r="M181" s="175">
        <f>G181*(1+L181/100)</f>
        <v>0</v>
      </c>
      <c r="N181" s="173">
        <v>4.5920000000000002E-2</v>
      </c>
      <c r="O181" s="173">
        <f>ROUND(E181*N181,2)</f>
        <v>0.83</v>
      </c>
      <c r="P181" s="173">
        <v>0</v>
      </c>
      <c r="Q181" s="173">
        <f>ROUND(E181*P181,2)</f>
        <v>0</v>
      </c>
      <c r="R181" s="175" t="s">
        <v>516</v>
      </c>
      <c r="S181" s="175" t="s">
        <v>210</v>
      </c>
      <c r="T181" s="176" t="s">
        <v>211</v>
      </c>
      <c r="U181" s="156">
        <v>0</v>
      </c>
      <c r="V181" s="156">
        <f>ROUND(E181*U181,2)</f>
        <v>0</v>
      </c>
      <c r="W181" s="156"/>
      <c r="X181" s="156" t="s">
        <v>493</v>
      </c>
      <c r="Y181" s="156" t="s">
        <v>213</v>
      </c>
      <c r="Z181" s="146"/>
      <c r="AA181" s="146"/>
      <c r="AB181" s="146"/>
      <c r="AC181" s="146"/>
      <c r="AD181" s="146"/>
      <c r="AE181" s="146"/>
      <c r="AF181" s="146"/>
      <c r="AG181" s="146" t="s">
        <v>494</v>
      </c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outlineLevel="2" x14ac:dyDescent="0.2">
      <c r="A182" s="153"/>
      <c r="B182" s="154"/>
      <c r="C182" s="247" t="s">
        <v>1483</v>
      </c>
      <c r="D182" s="248"/>
      <c r="E182" s="248"/>
      <c r="F182" s="248"/>
      <c r="G182" s="248"/>
      <c r="H182" s="156"/>
      <c r="I182" s="156"/>
      <c r="J182" s="156"/>
      <c r="K182" s="156"/>
      <c r="L182" s="156"/>
      <c r="M182" s="156"/>
      <c r="N182" s="155"/>
      <c r="O182" s="155"/>
      <c r="P182" s="155"/>
      <c r="Q182" s="155"/>
      <c r="R182" s="156"/>
      <c r="S182" s="156"/>
      <c r="T182" s="156"/>
      <c r="U182" s="156"/>
      <c r="V182" s="156"/>
      <c r="W182" s="156"/>
      <c r="X182" s="156"/>
      <c r="Y182" s="156"/>
      <c r="Z182" s="146"/>
      <c r="AA182" s="146"/>
      <c r="AB182" s="146"/>
      <c r="AC182" s="146"/>
      <c r="AD182" s="146"/>
      <c r="AE182" s="146"/>
      <c r="AF182" s="146"/>
      <c r="AG182" s="146" t="s">
        <v>221</v>
      </c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outlineLevel="3" x14ac:dyDescent="0.2">
      <c r="A183" s="153"/>
      <c r="B183" s="154"/>
      <c r="C183" s="251" t="s">
        <v>1484</v>
      </c>
      <c r="D183" s="252"/>
      <c r="E183" s="252"/>
      <c r="F183" s="252"/>
      <c r="G183" s="252"/>
      <c r="H183" s="156"/>
      <c r="I183" s="156"/>
      <c r="J183" s="156"/>
      <c r="K183" s="156"/>
      <c r="L183" s="156"/>
      <c r="M183" s="156"/>
      <c r="N183" s="155"/>
      <c r="O183" s="155"/>
      <c r="P183" s="155"/>
      <c r="Q183" s="155"/>
      <c r="R183" s="156"/>
      <c r="S183" s="156"/>
      <c r="T183" s="156"/>
      <c r="U183" s="156"/>
      <c r="V183" s="156"/>
      <c r="W183" s="156"/>
      <c r="X183" s="156"/>
      <c r="Y183" s="156"/>
      <c r="Z183" s="146"/>
      <c r="AA183" s="146"/>
      <c r="AB183" s="146"/>
      <c r="AC183" s="146"/>
      <c r="AD183" s="146"/>
      <c r="AE183" s="146"/>
      <c r="AF183" s="146"/>
      <c r="AG183" s="146" t="s">
        <v>221</v>
      </c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outlineLevel="2" x14ac:dyDescent="0.2">
      <c r="A184" s="153"/>
      <c r="B184" s="154"/>
      <c r="C184" s="180" t="s">
        <v>1519</v>
      </c>
      <c r="D184" s="157"/>
      <c r="E184" s="158">
        <v>18</v>
      </c>
      <c r="F184" s="156"/>
      <c r="G184" s="156"/>
      <c r="H184" s="156"/>
      <c r="I184" s="156"/>
      <c r="J184" s="156"/>
      <c r="K184" s="156"/>
      <c r="L184" s="156"/>
      <c r="M184" s="156"/>
      <c r="N184" s="155"/>
      <c r="O184" s="155"/>
      <c r="P184" s="155"/>
      <c r="Q184" s="155"/>
      <c r="R184" s="156"/>
      <c r="S184" s="156"/>
      <c r="T184" s="156"/>
      <c r="U184" s="156"/>
      <c r="V184" s="156"/>
      <c r="W184" s="156"/>
      <c r="X184" s="156"/>
      <c r="Y184" s="156"/>
      <c r="Z184" s="146"/>
      <c r="AA184" s="146"/>
      <c r="AB184" s="146"/>
      <c r="AC184" s="146"/>
      <c r="AD184" s="146"/>
      <c r="AE184" s="146"/>
      <c r="AF184" s="146"/>
      <c r="AG184" s="146" t="s">
        <v>215</v>
      </c>
      <c r="AH184" s="146">
        <v>5</v>
      </c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outlineLevel="1" x14ac:dyDescent="0.2">
      <c r="A185" s="170">
        <v>49</v>
      </c>
      <c r="B185" s="171" t="s">
        <v>1520</v>
      </c>
      <c r="C185" s="179" t="s">
        <v>1521</v>
      </c>
      <c r="D185" s="172" t="s">
        <v>260</v>
      </c>
      <c r="E185" s="173">
        <v>1</v>
      </c>
      <c r="F185" s="174"/>
      <c r="G185" s="175">
        <f>ROUND(E185*F185,2)</f>
        <v>0</v>
      </c>
      <c r="H185" s="174"/>
      <c r="I185" s="175">
        <f>ROUND(E185*H185,2)</f>
        <v>0</v>
      </c>
      <c r="J185" s="174"/>
      <c r="K185" s="175">
        <f>ROUND(E185*J185,2)</f>
        <v>0</v>
      </c>
      <c r="L185" s="175">
        <v>21</v>
      </c>
      <c r="M185" s="175">
        <f>G185*(1+L185/100)</f>
        <v>0</v>
      </c>
      <c r="N185" s="173">
        <v>0</v>
      </c>
      <c r="O185" s="173">
        <f>ROUND(E185*N185,2)</f>
        <v>0</v>
      </c>
      <c r="P185" s="173">
        <v>0</v>
      </c>
      <c r="Q185" s="173">
        <f>ROUND(E185*P185,2)</f>
        <v>0</v>
      </c>
      <c r="R185" s="175"/>
      <c r="S185" s="175" t="s">
        <v>242</v>
      </c>
      <c r="T185" s="176" t="s">
        <v>243</v>
      </c>
      <c r="U185" s="156">
        <v>0</v>
      </c>
      <c r="V185" s="156">
        <f>ROUND(E185*U185,2)</f>
        <v>0</v>
      </c>
      <c r="W185" s="156"/>
      <c r="X185" s="156" t="s">
        <v>493</v>
      </c>
      <c r="Y185" s="156" t="s">
        <v>213</v>
      </c>
      <c r="Z185" s="146"/>
      <c r="AA185" s="146"/>
      <c r="AB185" s="146"/>
      <c r="AC185" s="146"/>
      <c r="AD185" s="146"/>
      <c r="AE185" s="146"/>
      <c r="AF185" s="146"/>
      <c r="AG185" s="146" t="s">
        <v>494</v>
      </c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outlineLevel="2" x14ac:dyDescent="0.2">
      <c r="A186" s="153"/>
      <c r="B186" s="154"/>
      <c r="C186" s="247" t="s">
        <v>1483</v>
      </c>
      <c r="D186" s="248"/>
      <c r="E186" s="248"/>
      <c r="F186" s="248"/>
      <c r="G186" s="248"/>
      <c r="H186" s="156"/>
      <c r="I186" s="156"/>
      <c r="J186" s="156"/>
      <c r="K186" s="156"/>
      <c r="L186" s="156"/>
      <c r="M186" s="156"/>
      <c r="N186" s="155"/>
      <c r="O186" s="155"/>
      <c r="P186" s="155"/>
      <c r="Q186" s="155"/>
      <c r="R186" s="156"/>
      <c r="S186" s="156"/>
      <c r="T186" s="156"/>
      <c r="U186" s="156"/>
      <c r="V186" s="156"/>
      <c r="W186" s="156"/>
      <c r="X186" s="156"/>
      <c r="Y186" s="156"/>
      <c r="Z186" s="146"/>
      <c r="AA186" s="146"/>
      <c r="AB186" s="146"/>
      <c r="AC186" s="146"/>
      <c r="AD186" s="146"/>
      <c r="AE186" s="146"/>
      <c r="AF186" s="146"/>
      <c r="AG186" s="146" t="s">
        <v>221</v>
      </c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outlineLevel="3" x14ac:dyDescent="0.2">
      <c r="A187" s="153"/>
      <c r="B187" s="154"/>
      <c r="C187" s="251" t="s">
        <v>1484</v>
      </c>
      <c r="D187" s="252"/>
      <c r="E187" s="252"/>
      <c r="F187" s="252"/>
      <c r="G187" s="252"/>
      <c r="H187" s="156"/>
      <c r="I187" s="156"/>
      <c r="J187" s="156"/>
      <c r="K187" s="156"/>
      <c r="L187" s="156"/>
      <c r="M187" s="156"/>
      <c r="N187" s="155"/>
      <c r="O187" s="155"/>
      <c r="P187" s="155"/>
      <c r="Q187" s="155"/>
      <c r="R187" s="156"/>
      <c r="S187" s="156"/>
      <c r="T187" s="156"/>
      <c r="U187" s="156"/>
      <c r="V187" s="156"/>
      <c r="W187" s="156"/>
      <c r="X187" s="156"/>
      <c r="Y187" s="156"/>
      <c r="Z187" s="146"/>
      <c r="AA187" s="146"/>
      <c r="AB187" s="146"/>
      <c r="AC187" s="146"/>
      <c r="AD187" s="146"/>
      <c r="AE187" s="146"/>
      <c r="AF187" s="146"/>
      <c r="AG187" s="146" t="s">
        <v>221</v>
      </c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outlineLevel="2" x14ac:dyDescent="0.2">
      <c r="A188" s="153"/>
      <c r="B188" s="154"/>
      <c r="C188" s="180" t="s">
        <v>84</v>
      </c>
      <c r="D188" s="157"/>
      <c r="E188" s="158">
        <v>1</v>
      </c>
      <c r="F188" s="156"/>
      <c r="G188" s="156"/>
      <c r="H188" s="156"/>
      <c r="I188" s="156"/>
      <c r="J188" s="156"/>
      <c r="K188" s="156"/>
      <c r="L188" s="156"/>
      <c r="M188" s="156"/>
      <c r="N188" s="155"/>
      <c r="O188" s="155"/>
      <c r="P188" s="155"/>
      <c r="Q188" s="155"/>
      <c r="R188" s="156"/>
      <c r="S188" s="156"/>
      <c r="T188" s="156"/>
      <c r="U188" s="156"/>
      <c r="V188" s="156"/>
      <c r="W188" s="156"/>
      <c r="X188" s="156"/>
      <c r="Y188" s="156"/>
      <c r="Z188" s="146"/>
      <c r="AA188" s="146"/>
      <c r="AB188" s="146"/>
      <c r="AC188" s="146"/>
      <c r="AD188" s="146"/>
      <c r="AE188" s="146"/>
      <c r="AF188" s="146"/>
      <c r="AG188" s="146" t="s">
        <v>215</v>
      </c>
      <c r="AH188" s="146">
        <v>0</v>
      </c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outlineLevel="1" x14ac:dyDescent="0.2">
      <c r="A189" s="170">
        <v>50</v>
      </c>
      <c r="B189" s="171" t="s">
        <v>1522</v>
      </c>
      <c r="C189" s="179" t="s">
        <v>1523</v>
      </c>
      <c r="D189" s="172" t="s">
        <v>1017</v>
      </c>
      <c r="E189" s="173">
        <v>16</v>
      </c>
      <c r="F189" s="174"/>
      <c r="G189" s="175">
        <f>ROUND(E189*F189,2)</f>
        <v>0</v>
      </c>
      <c r="H189" s="174"/>
      <c r="I189" s="175">
        <f>ROUND(E189*H189,2)</f>
        <v>0</v>
      </c>
      <c r="J189" s="174"/>
      <c r="K189" s="175">
        <f>ROUND(E189*J189,2)</f>
        <v>0</v>
      </c>
      <c r="L189" s="175">
        <v>21</v>
      </c>
      <c r="M189" s="175">
        <f>G189*(1+L189/100)</f>
        <v>0</v>
      </c>
      <c r="N189" s="173">
        <v>0</v>
      </c>
      <c r="O189" s="173">
        <f>ROUND(E189*N189,2)</f>
        <v>0</v>
      </c>
      <c r="P189" s="173">
        <v>0</v>
      </c>
      <c r="Q189" s="173">
        <f>ROUND(E189*P189,2)</f>
        <v>0</v>
      </c>
      <c r="R189" s="175"/>
      <c r="S189" s="175" t="s">
        <v>242</v>
      </c>
      <c r="T189" s="176" t="s">
        <v>243</v>
      </c>
      <c r="U189" s="156">
        <v>0</v>
      </c>
      <c r="V189" s="156">
        <f>ROUND(E189*U189,2)</f>
        <v>0</v>
      </c>
      <c r="W189" s="156"/>
      <c r="X189" s="156" t="s">
        <v>493</v>
      </c>
      <c r="Y189" s="156" t="s">
        <v>213</v>
      </c>
      <c r="Z189" s="146"/>
      <c r="AA189" s="146"/>
      <c r="AB189" s="146"/>
      <c r="AC189" s="146"/>
      <c r="AD189" s="146"/>
      <c r="AE189" s="146"/>
      <c r="AF189" s="146"/>
      <c r="AG189" s="146" t="s">
        <v>494</v>
      </c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outlineLevel="2" x14ac:dyDescent="0.2">
      <c r="A190" s="153"/>
      <c r="B190" s="154"/>
      <c r="C190" s="247" t="s">
        <v>1483</v>
      </c>
      <c r="D190" s="248"/>
      <c r="E190" s="248"/>
      <c r="F190" s="248"/>
      <c r="G190" s="248"/>
      <c r="H190" s="156"/>
      <c r="I190" s="156"/>
      <c r="J190" s="156"/>
      <c r="K190" s="156"/>
      <c r="L190" s="156"/>
      <c r="M190" s="156"/>
      <c r="N190" s="155"/>
      <c r="O190" s="155"/>
      <c r="P190" s="155"/>
      <c r="Q190" s="155"/>
      <c r="R190" s="156"/>
      <c r="S190" s="156"/>
      <c r="T190" s="156"/>
      <c r="U190" s="156"/>
      <c r="V190" s="156"/>
      <c r="W190" s="156"/>
      <c r="X190" s="156"/>
      <c r="Y190" s="156"/>
      <c r="Z190" s="146"/>
      <c r="AA190" s="146"/>
      <c r="AB190" s="146"/>
      <c r="AC190" s="146"/>
      <c r="AD190" s="146"/>
      <c r="AE190" s="146"/>
      <c r="AF190" s="146"/>
      <c r="AG190" s="146" t="s">
        <v>221</v>
      </c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outlineLevel="3" x14ac:dyDescent="0.2">
      <c r="A191" s="153"/>
      <c r="B191" s="154"/>
      <c r="C191" s="251" t="s">
        <v>1484</v>
      </c>
      <c r="D191" s="252"/>
      <c r="E191" s="252"/>
      <c r="F191" s="252"/>
      <c r="G191" s="252"/>
      <c r="H191" s="156"/>
      <c r="I191" s="156"/>
      <c r="J191" s="156"/>
      <c r="K191" s="156"/>
      <c r="L191" s="156"/>
      <c r="M191" s="156"/>
      <c r="N191" s="155"/>
      <c r="O191" s="155"/>
      <c r="P191" s="155"/>
      <c r="Q191" s="155"/>
      <c r="R191" s="156"/>
      <c r="S191" s="156"/>
      <c r="T191" s="156"/>
      <c r="U191" s="156"/>
      <c r="V191" s="156"/>
      <c r="W191" s="156"/>
      <c r="X191" s="156"/>
      <c r="Y191" s="156"/>
      <c r="Z191" s="146"/>
      <c r="AA191" s="146"/>
      <c r="AB191" s="146"/>
      <c r="AC191" s="146"/>
      <c r="AD191" s="146"/>
      <c r="AE191" s="146"/>
      <c r="AF191" s="146"/>
      <c r="AG191" s="146" t="s">
        <v>221</v>
      </c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outlineLevel="2" x14ac:dyDescent="0.2">
      <c r="A192" s="153"/>
      <c r="B192" s="154"/>
      <c r="C192" s="180" t="s">
        <v>1524</v>
      </c>
      <c r="D192" s="157"/>
      <c r="E192" s="158">
        <v>16</v>
      </c>
      <c r="F192" s="156"/>
      <c r="G192" s="156"/>
      <c r="H192" s="156"/>
      <c r="I192" s="156"/>
      <c r="J192" s="156"/>
      <c r="K192" s="156"/>
      <c r="L192" s="156"/>
      <c r="M192" s="156"/>
      <c r="N192" s="155"/>
      <c r="O192" s="155"/>
      <c r="P192" s="155"/>
      <c r="Q192" s="155"/>
      <c r="R192" s="156"/>
      <c r="S192" s="156"/>
      <c r="T192" s="156"/>
      <c r="U192" s="156"/>
      <c r="V192" s="156"/>
      <c r="W192" s="156"/>
      <c r="X192" s="156"/>
      <c r="Y192" s="156"/>
      <c r="Z192" s="146"/>
      <c r="AA192" s="146"/>
      <c r="AB192" s="146"/>
      <c r="AC192" s="146"/>
      <c r="AD192" s="146"/>
      <c r="AE192" s="146"/>
      <c r="AF192" s="146"/>
      <c r="AG192" s="146" t="s">
        <v>215</v>
      </c>
      <c r="AH192" s="146">
        <v>0</v>
      </c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outlineLevel="1" x14ac:dyDescent="0.2">
      <c r="A193" s="170">
        <v>51</v>
      </c>
      <c r="B193" s="171" t="s">
        <v>1525</v>
      </c>
      <c r="C193" s="179" t="s">
        <v>1526</v>
      </c>
      <c r="D193" s="172" t="s">
        <v>218</v>
      </c>
      <c r="E193" s="173">
        <v>6.1600000000000002E-2</v>
      </c>
      <c r="F193" s="174"/>
      <c r="G193" s="175">
        <f>ROUND(E193*F193,2)</f>
        <v>0</v>
      </c>
      <c r="H193" s="174"/>
      <c r="I193" s="175">
        <f>ROUND(E193*H193,2)</f>
        <v>0</v>
      </c>
      <c r="J193" s="174"/>
      <c r="K193" s="175">
        <f>ROUND(E193*J193,2)</f>
        <v>0</v>
      </c>
      <c r="L193" s="175">
        <v>21</v>
      </c>
      <c r="M193" s="175">
        <f>G193*(1+L193/100)</f>
        <v>0</v>
      </c>
      <c r="N193" s="173">
        <v>1</v>
      </c>
      <c r="O193" s="173">
        <f>ROUND(E193*N193,2)</f>
        <v>0.06</v>
      </c>
      <c r="P193" s="173">
        <v>0</v>
      </c>
      <c r="Q193" s="173">
        <f>ROUND(E193*P193,2)</f>
        <v>0</v>
      </c>
      <c r="R193" s="175"/>
      <c r="S193" s="175" t="s">
        <v>242</v>
      </c>
      <c r="T193" s="176" t="s">
        <v>243</v>
      </c>
      <c r="U193" s="156">
        <v>0</v>
      </c>
      <c r="V193" s="156">
        <f>ROUND(E193*U193,2)</f>
        <v>0</v>
      </c>
      <c r="W193" s="156"/>
      <c r="X193" s="156" t="s">
        <v>493</v>
      </c>
      <c r="Y193" s="156" t="s">
        <v>213</v>
      </c>
      <c r="Z193" s="146"/>
      <c r="AA193" s="146"/>
      <c r="AB193" s="146"/>
      <c r="AC193" s="146"/>
      <c r="AD193" s="146"/>
      <c r="AE193" s="146"/>
      <c r="AF193" s="146"/>
      <c r="AG193" s="146" t="s">
        <v>494</v>
      </c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outlineLevel="2" x14ac:dyDescent="0.2">
      <c r="A194" s="153"/>
      <c r="B194" s="154"/>
      <c r="C194" s="180" t="s">
        <v>1527</v>
      </c>
      <c r="D194" s="157"/>
      <c r="E194" s="158">
        <v>6.1600000000000002E-2</v>
      </c>
      <c r="F194" s="156"/>
      <c r="G194" s="156"/>
      <c r="H194" s="156"/>
      <c r="I194" s="156"/>
      <c r="J194" s="156"/>
      <c r="K194" s="156"/>
      <c r="L194" s="156"/>
      <c r="M194" s="156"/>
      <c r="N194" s="155"/>
      <c r="O194" s="155"/>
      <c r="P194" s="155"/>
      <c r="Q194" s="155"/>
      <c r="R194" s="156"/>
      <c r="S194" s="156"/>
      <c r="T194" s="156"/>
      <c r="U194" s="156"/>
      <c r="V194" s="156"/>
      <c r="W194" s="156"/>
      <c r="X194" s="156"/>
      <c r="Y194" s="156"/>
      <c r="Z194" s="146"/>
      <c r="AA194" s="146"/>
      <c r="AB194" s="146"/>
      <c r="AC194" s="146"/>
      <c r="AD194" s="146"/>
      <c r="AE194" s="146"/>
      <c r="AF194" s="146"/>
      <c r="AG194" s="146" t="s">
        <v>215</v>
      </c>
      <c r="AH194" s="146">
        <v>0</v>
      </c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x14ac:dyDescent="0.2">
      <c r="A195" s="163" t="s">
        <v>204</v>
      </c>
      <c r="B195" s="164" t="s">
        <v>152</v>
      </c>
      <c r="C195" s="178" t="s">
        <v>153</v>
      </c>
      <c r="D195" s="165"/>
      <c r="E195" s="166"/>
      <c r="F195" s="167"/>
      <c r="G195" s="167">
        <f>SUMIF(AG196:AG199,"&lt;&gt;NOR",G196:G199)</f>
        <v>0</v>
      </c>
      <c r="H195" s="167"/>
      <c r="I195" s="167">
        <f>SUM(I196:I199)</f>
        <v>0</v>
      </c>
      <c r="J195" s="167"/>
      <c r="K195" s="167">
        <f>SUM(K196:K199)</f>
        <v>0</v>
      </c>
      <c r="L195" s="167"/>
      <c r="M195" s="167">
        <f>SUM(M196:M199)</f>
        <v>0</v>
      </c>
      <c r="N195" s="166"/>
      <c r="O195" s="166">
        <f>SUM(O196:O199)</f>
        <v>0</v>
      </c>
      <c r="P195" s="166"/>
      <c r="Q195" s="166">
        <f>SUM(Q196:Q199)</f>
        <v>0</v>
      </c>
      <c r="R195" s="167"/>
      <c r="S195" s="167"/>
      <c r="T195" s="168"/>
      <c r="U195" s="162"/>
      <c r="V195" s="162">
        <f>SUM(V196:V199)</f>
        <v>0</v>
      </c>
      <c r="W195" s="162"/>
      <c r="X195" s="162"/>
      <c r="Y195" s="162"/>
      <c r="AG195" t="s">
        <v>205</v>
      </c>
    </row>
    <row r="196" spans="1:60" outlineLevel="1" x14ac:dyDescent="0.2">
      <c r="A196" s="170">
        <v>52</v>
      </c>
      <c r="B196" s="171" t="s">
        <v>1528</v>
      </c>
      <c r="C196" s="179" t="s">
        <v>1529</v>
      </c>
      <c r="D196" s="172" t="s">
        <v>238</v>
      </c>
      <c r="E196" s="173">
        <v>2</v>
      </c>
      <c r="F196" s="174"/>
      <c r="G196" s="175">
        <f>ROUND(E196*F196,2)</f>
        <v>0</v>
      </c>
      <c r="H196" s="174"/>
      <c r="I196" s="175">
        <f>ROUND(E196*H196,2)</f>
        <v>0</v>
      </c>
      <c r="J196" s="174"/>
      <c r="K196" s="175">
        <f>ROUND(E196*J196,2)</f>
        <v>0</v>
      </c>
      <c r="L196" s="175">
        <v>21</v>
      </c>
      <c r="M196" s="175">
        <f>G196*(1+L196/100)</f>
        <v>0</v>
      </c>
      <c r="N196" s="173">
        <v>8.0000000000000004E-4</v>
      </c>
      <c r="O196" s="173">
        <f>ROUND(E196*N196,2)</f>
        <v>0</v>
      </c>
      <c r="P196" s="173">
        <v>0</v>
      </c>
      <c r="Q196" s="173">
        <f>ROUND(E196*P196,2)</f>
        <v>0</v>
      </c>
      <c r="R196" s="175" t="s">
        <v>516</v>
      </c>
      <c r="S196" s="175" t="s">
        <v>210</v>
      </c>
      <c r="T196" s="176" t="s">
        <v>211</v>
      </c>
      <c r="U196" s="156">
        <v>0</v>
      </c>
      <c r="V196" s="156">
        <f>ROUND(E196*U196,2)</f>
        <v>0</v>
      </c>
      <c r="W196" s="156"/>
      <c r="X196" s="156" t="s">
        <v>493</v>
      </c>
      <c r="Y196" s="156" t="s">
        <v>213</v>
      </c>
      <c r="Z196" s="146"/>
      <c r="AA196" s="146"/>
      <c r="AB196" s="146"/>
      <c r="AC196" s="146"/>
      <c r="AD196" s="146"/>
      <c r="AE196" s="146"/>
      <c r="AF196" s="146"/>
      <c r="AG196" s="146" t="s">
        <v>494</v>
      </c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outlineLevel="2" x14ac:dyDescent="0.2">
      <c r="A197" s="153"/>
      <c r="B197" s="154"/>
      <c r="C197" s="180" t="s">
        <v>88</v>
      </c>
      <c r="D197" s="157"/>
      <c r="E197" s="158">
        <v>2</v>
      </c>
      <c r="F197" s="156"/>
      <c r="G197" s="156"/>
      <c r="H197" s="156"/>
      <c r="I197" s="156"/>
      <c r="J197" s="156"/>
      <c r="K197" s="156"/>
      <c r="L197" s="156"/>
      <c r="M197" s="156"/>
      <c r="N197" s="155"/>
      <c r="O197" s="155"/>
      <c r="P197" s="155"/>
      <c r="Q197" s="155"/>
      <c r="R197" s="156"/>
      <c r="S197" s="156"/>
      <c r="T197" s="156"/>
      <c r="U197" s="156"/>
      <c r="V197" s="156"/>
      <c r="W197" s="156"/>
      <c r="X197" s="156"/>
      <c r="Y197" s="156"/>
      <c r="Z197" s="146"/>
      <c r="AA197" s="146"/>
      <c r="AB197" s="146"/>
      <c r="AC197" s="146"/>
      <c r="AD197" s="146"/>
      <c r="AE197" s="146"/>
      <c r="AF197" s="146"/>
      <c r="AG197" s="146" t="s">
        <v>215</v>
      </c>
      <c r="AH197" s="146">
        <v>0</v>
      </c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outlineLevel="1" x14ac:dyDescent="0.2">
      <c r="A198" s="170">
        <v>53</v>
      </c>
      <c r="B198" s="171" t="s">
        <v>1530</v>
      </c>
      <c r="C198" s="179" t="s">
        <v>1531</v>
      </c>
      <c r="D198" s="172" t="s">
        <v>238</v>
      </c>
      <c r="E198" s="173">
        <v>2</v>
      </c>
      <c r="F198" s="174"/>
      <c r="G198" s="175">
        <f>ROUND(E198*F198,2)</f>
        <v>0</v>
      </c>
      <c r="H198" s="174"/>
      <c r="I198" s="175">
        <f>ROUND(E198*H198,2)</f>
        <v>0</v>
      </c>
      <c r="J198" s="174"/>
      <c r="K198" s="175">
        <f>ROUND(E198*J198,2)</f>
        <v>0</v>
      </c>
      <c r="L198" s="175">
        <v>21</v>
      </c>
      <c r="M198" s="175">
        <f>G198*(1+L198/100)</f>
        <v>0</v>
      </c>
      <c r="N198" s="173">
        <v>0</v>
      </c>
      <c r="O198" s="173">
        <f>ROUND(E198*N198,2)</f>
        <v>0</v>
      </c>
      <c r="P198" s="173">
        <v>0</v>
      </c>
      <c r="Q198" s="173">
        <f>ROUND(E198*P198,2)</f>
        <v>0</v>
      </c>
      <c r="R198" s="175" t="s">
        <v>516</v>
      </c>
      <c r="S198" s="175" t="s">
        <v>210</v>
      </c>
      <c r="T198" s="176" t="s">
        <v>211</v>
      </c>
      <c r="U198" s="156">
        <v>0</v>
      </c>
      <c r="V198" s="156">
        <f>ROUND(E198*U198,2)</f>
        <v>0</v>
      </c>
      <c r="W198" s="156"/>
      <c r="X198" s="156" t="s">
        <v>493</v>
      </c>
      <c r="Y198" s="156" t="s">
        <v>213</v>
      </c>
      <c r="Z198" s="146"/>
      <c r="AA198" s="146"/>
      <c r="AB198" s="146"/>
      <c r="AC198" s="146"/>
      <c r="AD198" s="146"/>
      <c r="AE198" s="146"/>
      <c r="AF198" s="146"/>
      <c r="AG198" s="146" t="s">
        <v>494</v>
      </c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outlineLevel="2" x14ac:dyDescent="0.2">
      <c r="A199" s="153"/>
      <c r="B199" s="154"/>
      <c r="C199" s="180" t="s">
        <v>88</v>
      </c>
      <c r="D199" s="157"/>
      <c r="E199" s="158">
        <v>2</v>
      </c>
      <c r="F199" s="156"/>
      <c r="G199" s="156"/>
      <c r="H199" s="156"/>
      <c r="I199" s="156"/>
      <c r="J199" s="156"/>
      <c r="K199" s="156"/>
      <c r="L199" s="156"/>
      <c r="M199" s="156"/>
      <c r="N199" s="155"/>
      <c r="O199" s="155"/>
      <c r="P199" s="155"/>
      <c r="Q199" s="155"/>
      <c r="R199" s="156"/>
      <c r="S199" s="156"/>
      <c r="T199" s="156"/>
      <c r="U199" s="156"/>
      <c r="V199" s="156"/>
      <c r="W199" s="156"/>
      <c r="X199" s="156"/>
      <c r="Y199" s="156"/>
      <c r="Z199" s="146"/>
      <c r="AA199" s="146"/>
      <c r="AB199" s="146"/>
      <c r="AC199" s="146"/>
      <c r="AD199" s="146"/>
      <c r="AE199" s="146"/>
      <c r="AF199" s="146"/>
      <c r="AG199" s="146" t="s">
        <v>215</v>
      </c>
      <c r="AH199" s="146">
        <v>0</v>
      </c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x14ac:dyDescent="0.2">
      <c r="A200" s="163" t="s">
        <v>204</v>
      </c>
      <c r="B200" s="164" t="s">
        <v>154</v>
      </c>
      <c r="C200" s="178" t="s">
        <v>155</v>
      </c>
      <c r="D200" s="165"/>
      <c r="E200" s="166"/>
      <c r="F200" s="167"/>
      <c r="G200" s="167">
        <f>SUMIF(AG201:AG247,"&lt;&gt;NOR",G201:G247)</f>
        <v>0</v>
      </c>
      <c r="H200" s="167"/>
      <c r="I200" s="167">
        <f>SUM(I201:I247)</f>
        <v>0</v>
      </c>
      <c r="J200" s="167"/>
      <c r="K200" s="167">
        <f>SUM(K201:K247)</f>
        <v>0</v>
      </c>
      <c r="L200" s="167"/>
      <c r="M200" s="167">
        <f>SUM(M201:M247)</f>
        <v>0</v>
      </c>
      <c r="N200" s="166"/>
      <c r="O200" s="166">
        <f>SUM(O201:O247)</f>
        <v>0.01</v>
      </c>
      <c r="P200" s="166"/>
      <c r="Q200" s="166">
        <f>SUM(Q201:Q247)</f>
        <v>0</v>
      </c>
      <c r="R200" s="167"/>
      <c r="S200" s="167"/>
      <c r="T200" s="168"/>
      <c r="U200" s="162"/>
      <c r="V200" s="162">
        <f>SUM(V201:V247)</f>
        <v>70.069999999999993</v>
      </c>
      <c r="W200" s="162"/>
      <c r="X200" s="162"/>
      <c r="Y200" s="162"/>
      <c r="AG200" t="s">
        <v>205</v>
      </c>
    </row>
    <row r="201" spans="1:60" outlineLevel="1" x14ac:dyDescent="0.2">
      <c r="A201" s="170">
        <v>54</v>
      </c>
      <c r="B201" s="171" t="s">
        <v>1532</v>
      </c>
      <c r="C201" s="179" t="s">
        <v>1533</v>
      </c>
      <c r="D201" s="172" t="s">
        <v>252</v>
      </c>
      <c r="E201" s="173">
        <v>208.2</v>
      </c>
      <c r="F201" s="174"/>
      <c r="G201" s="175">
        <f>ROUND(E201*F201,2)</f>
        <v>0</v>
      </c>
      <c r="H201" s="174"/>
      <c r="I201" s="175">
        <f>ROUND(E201*H201,2)</f>
        <v>0</v>
      </c>
      <c r="J201" s="174"/>
      <c r="K201" s="175">
        <f>ROUND(E201*J201,2)</f>
        <v>0</v>
      </c>
      <c r="L201" s="175">
        <v>21</v>
      </c>
      <c r="M201" s="175">
        <f>G201*(1+L201/100)</f>
        <v>0</v>
      </c>
      <c r="N201" s="173">
        <v>0</v>
      </c>
      <c r="O201" s="173">
        <f>ROUND(E201*N201,2)</f>
        <v>0</v>
      </c>
      <c r="P201" s="173">
        <v>0</v>
      </c>
      <c r="Q201" s="173">
        <f>ROUND(E201*P201,2)</f>
        <v>0</v>
      </c>
      <c r="R201" s="175"/>
      <c r="S201" s="175" t="s">
        <v>210</v>
      </c>
      <c r="T201" s="176" t="s">
        <v>211</v>
      </c>
      <c r="U201" s="156">
        <v>0.11799999999999999</v>
      </c>
      <c r="V201" s="156">
        <f>ROUND(E201*U201,2)</f>
        <v>24.57</v>
      </c>
      <c r="W201" s="156"/>
      <c r="X201" s="156" t="s">
        <v>212</v>
      </c>
      <c r="Y201" s="156" t="s">
        <v>213</v>
      </c>
      <c r="Z201" s="146"/>
      <c r="AA201" s="146"/>
      <c r="AB201" s="146"/>
      <c r="AC201" s="146"/>
      <c r="AD201" s="146"/>
      <c r="AE201" s="146"/>
      <c r="AF201" s="146"/>
      <c r="AG201" s="146" t="s">
        <v>214</v>
      </c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outlineLevel="2" x14ac:dyDescent="0.2">
      <c r="A202" s="153"/>
      <c r="B202" s="154"/>
      <c r="C202" s="180" t="s">
        <v>1534</v>
      </c>
      <c r="D202" s="157"/>
      <c r="E202" s="158">
        <v>67.3</v>
      </c>
      <c r="F202" s="156"/>
      <c r="G202" s="156"/>
      <c r="H202" s="156"/>
      <c r="I202" s="156"/>
      <c r="J202" s="156"/>
      <c r="K202" s="156"/>
      <c r="L202" s="156"/>
      <c r="M202" s="156"/>
      <c r="N202" s="155"/>
      <c r="O202" s="155"/>
      <c r="P202" s="155"/>
      <c r="Q202" s="155"/>
      <c r="R202" s="156"/>
      <c r="S202" s="156"/>
      <c r="T202" s="156"/>
      <c r="U202" s="156"/>
      <c r="V202" s="156"/>
      <c r="W202" s="156"/>
      <c r="X202" s="156"/>
      <c r="Y202" s="156"/>
      <c r="Z202" s="146"/>
      <c r="AA202" s="146"/>
      <c r="AB202" s="146"/>
      <c r="AC202" s="146"/>
      <c r="AD202" s="146"/>
      <c r="AE202" s="146"/>
      <c r="AF202" s="146"/>
      <c r="AG202" s="146" t="s">
        <v>215</v>
      </c>
      <c r="AH202" s="146">
        <v>5</v>
      </c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outlineLevel="3" x14ac:dyDescent="0.2">
      <c r="A203" s="153"/>
      <c r="B203" s="154"/>
      <c r="C203" s="180" t="s">
        <v>1535</v>
      </c>
      <c r="D203" s="157"/>
      <c r="E203" s="158">
        <v>140.9</v>
      </c>
      <c r="F203" s="156"/>
      <c r="G203" s="156"/>
      <c r="H203" s="156"/>
      <c r="I203" s="156"/>
      <c r="J203" s="156"/>
      <c r="K203" s="156"/>
      <c r="L203" s="156"/>
      <c r="M203" s="156"/>
      <c r="N203" s="155"/>
      <c r="O203" s="155"/>
      <c r="P203" s="155"/>
      <c r="Q203" s="155"/>
      <c r="R203" s="156"/>
      <c r="S203" s="156"/>
      <c r="T203" s="156"/>
      <c r="U203" s="156"/>
      <c r="V203" s="156"/>
      <c r="W203" s="156"/>
      <c r="X203" s="156"/>
      <c r="Y203" s="156"/>
      <c r="Z203" s="146"/>
      <c r="AA203" s="146"/>
      <c r="AB203" s="146"/>
      <c r="AC203" s="146"/>
      <c r="AD203" s="146"/>
      <c r="AE203" s="146"/>
      <c r="AF203" s="146"/>
      <c r="AG203" s="146" t="s">
        <v>215</v>
      </c>
      <c r="AH203" s="146">
        <v>5</v>
      </c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outlineLevel="1" x14ac:dyDescent="0.2">
      <c r="A204" s="170">
        <v>55</v>
      </c>
      <c r="B204" s="171" t="s">
        <v>1536</v>
      </c>
      <c r="C204" s="179" t="s">
        <v>1537</v>
      </c>
      <c r="D204" s="172" t="s">
        <v>252</v>
      </c>
      <c r="E204" s="173">
        <v>208.2</v>
      </c>
      <c r="F204" s="174"/>
      <c r="G204" s="175">
        <f>ROUND(E204*F204,2)</f>
        <v>0</v>
      </c>
      <c r="H204" s="174"/>
      <c r="I204" s="175">
        <f>ROUND(E204*H204,2)</f>
        <v>0</v>
      </c>
      <c r="J204" s="174"/>
      <c r="K204" s="175">
        <f>ROUND(E204*J204,2)</f>
        <v>0</v>
      </c>
      <c r="L204" s="175">
        <v>21</v>
      </c>
      <c r="M204" s="175">
        <f>G204*(1+L204/100)</f>
        <v>0</v>
      </c>
      <c r="N204" s="173">
        <v>0</v>
      </c>
      <c r="O204" s="173">
        <f>ROUND(E204*N204,2)</f>
        <v>0</v>
      </c>
      <c r="P204" s="173">
        <v>0</v>
      </c>
      <c r="Q204" s="173">
        <f>ROUND(E204*P204,2)</f>
        <v>0</v>
      </c>
      <c r="R204" s="175"/>
      <c r="S204" s="175" t="s">
        <v>210</v>
      </c>
      <c r="T204" s="176" t="s">
        <v>211</v>
      </c>
      <c r="U204" s="156">
        <v>0.11799999999999999</v>
      </c>
      <c r="V204" s="156">
        <f>ROUND(E204*U204,2)</f>
        <v>24.57</v>
      </c>
      <c r="W204" s="156"/>
      <c r="X204" s="156" t="s">
        <v>212</v>
      </c>
      <c r="Y204" s="156" t="s">
        <v>213</v>
      </c>
      <c r="Z204" s="146"/>
      <c r="AA204" s="146"/>
      <c r="AB204" s="146"/>
      <c r="AC204" s="146"/>
      <c r="AD204" s="146"/>
      <c r="AE204" s="146"/>
      <c r="AF204" s="146"/>
      <c r="AG204" s="146" t="s">
        <v>214</v>
      </c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outlineLevel="2" x14ac:dyDescent="0.2">
      <c r="A205" s="153"/>
      <c r="B205" s="154"/>
      <c r="C205" s="180" t="s">
        <v>1534</v>
      </c>
      <c r="D205" s="157"/>
      <c r="E205" s="158">
        <v>67.3</v>
      </c>
      <c r="F205" s="156"/>
      <c r="G205" s="156"/>
      <c r="H205" s="156"/>
      <c r="I205" s="156"/>
      <c r="J205" s="156"/>
      <c r="K205" s="156"/>
      <c r="L205" s="156"/>
      <c r="M205" s="156"/>
      <c r="N205" s="155"/>
      <c r="O205" s="155"/>
      <c r="P205" s="155"/>
      <c r="Q205" s="155"/>
      <c r="R205" s="156"/>
      <c r="S205" s="156"/>
      <c r="T205" s="156"/>
      <c r="U205" s="156"/>
      <c r="V205" s="156"/>
      <c r="W205" s="156"/>
      <c r="X205" s="156"/>
      <c r="Y205" s="156"/>
      <c r="Z205" s="146"/>
      <c r="AA205" s="146"/>
      <c r="AB205" s="146"/>
      <c r="AC205" s="146"/>
      <c r="AD205" s="146"/>
      <c r="AE205" s="146"/>
      <c r="AF205" s="146"/>
      <c r="AG205" s="146" t="s">
        <v>215</v>
      </c>
      <c r="AH205" s="146">
        <v>5</v>
      </c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outlineLevel="3" x14ac:dyDescent="0.2">
      <c r="A206" s="153"/>
      <c r="B206" s="154"/>
      <c r="C206" s="180" t="s">
        <v>1535</v>
      </c>
      <c r="D206" s="157"/>
      <c r="E206" s="158">
        <v>140.9</v>
      </c>
      <c r="F206" s="156"/>
      <c r="G206" s="156"/>
      <c r="H206" s="156"/>
      <c r="I206" s="156"/>
      <c r="J206" s="156"/>
      <c r="K206" s="156"/>
      <c r="L206" s="156"/>
      <c r="M206" s="156"/>
      <c r="N206" s="155"/>
      <c r="O206" s="155"/>
      <c r="P206" s="155"/>
      <c r="Q206" s="155"/>
      <c r="R206" s="156"/>
      <c r="S206" s="156"/>
      <c r="T206" s="156"/>
      <c r="U206" s="156"/>
      <c r="V206" s="156"/>
      <c r="W206" s="156"/>
      <c r="X206" s="156"/>
      <c r="Y206" s="156"/>
      <c r="Z206" s="146"/>
      <c r="AA206" s="146"/>
      <c r="AB206" s="146"/>
      <c r="AC206" s="146"/>
      <c r="AD206" s="146"/>
      <c r="AE206" s="146"/>
      <c r="AF206" s="146"/>
      <c r="AG206" s="146" t="s">
        <v>215</v>
      </c>
      <c r="AH206" s="146">
        <v>5</v>
      </c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outlineLevel="1" x14ac:dyDescent="0.2">
      <c r="A207" s="170">
        <v>56</v>
      </c>
      <c r="B207" s="171" t="s">
        <v>1538</v>
      </c>
      <c r="C207" s="179" t="s">
        <v>1539</v>
      </c>
      <c r="D207" s="172" t="s">
        <v>238</v>
      </c>
      <c r="E207" s="173">
        <v>1</v>
      </c>
      <c r="F207" s="174"/>
      <c r="G207" s="175">
        <f>ROUND(E207*F207,2)</f>
        <v>0</v>
      </c>
      <c r="H207" s="174"/>
      <c r="I207" s="175">
        <f>ROUND(E207*H207,2)</f>
        <v>0</v>
      </c>
      <c r="J207" s="174"/>
      <c r="K207" s="175">
        <f>ROUND(E207*J207,2)</f>
        <v>0</v>
      </c>
      <c r="L207" s="175">
        <v>21</v>
      </c>
      <c r="M207" s="175">
        <f>G207*(1+L207/100)</f>
        <v>0</v>
      </c>
      <c r="N207" s="173">
        <v>6.9999999999999999E-4</v>
      </c>
      <c r="O207" s="173">
        <f>ROUND(E207*N207,2)</f>
        <v>0</v>
      </c>
      <c r="P207" s="173">
        <v>0</v>
      </c>
      <c r="Q207" s="173">
        <f>ROUND(E207*P207,2)</f>
        <v>0</v>
      </c>
      <c r="R207" s="175"/>
      <c r="S207" s="175" t="s">
        <v>210</v>
      </c>
      <c r="T207" s="176" t="s">
        <v>211</v>
      </c>
      <c r="U207" s="156">
        <v>1.3</v>
      </c>
      <c r="V207" s="156">
        <f>ROUND(E207*U207,2)</f>
        <v>1.3</v>
      </c>
      <c r="W207" s="156"/>
      <c r="X207" s="156" t="s">
        <v>212</v>
      </c>
      <c r="Y207" s="156" t="s">
        <v>213</v>
      </c>
      <c r="Z207" s="146"/>
      <c r="AA207" s="146"/>
      <c r="AB207" s="146"/>
      <c r="AC207" s="146"/>
      <c r="AD207" s="146"/>
      <c r="AE207" s="146"/>
      <c r="AF207" s="146"/>
      <c r="AG207" s="146" t="s">
        <v>214</v>
      </c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</row>
    <row r="208" spans="1:60" outlineLevel="2" x14ac:dyDescent="0.2">
      <c r="A208" s="153"/>
      <c r="B208" s="154"/>
      <c r="C208" s="180" t="s">
        <v>1540</v>
      </c>
      <c r="D208" s="157"/>
      <c r="E208" s="158">
        <v>1</v>
      </c>
      <c r="F208" s="156"/>
      <c r="G208" s="156"/>
      <c r="H208" s="156"/>
      <c r="I208" s="156"/>
      <c r="J208" s="156"/>
      <c r="K208" s="156"/>
      <c r="L208" s="156"/>
      <c r="M208" s="156"/>
      <c r="N208" s="155"/>
      <c r="O208" s="155"/>
      <c r="P208" s="155"/>
      <c r="Q208" s="155"/>
      <c r="R208" s="156"/>
      <c r="S208" s="156"/>
      <c r="T208" s="156"/>
      <c r="U208" s="156"/>
      <c r="V208" s="156"/>
      <c r="W208" s="156"/>
      <c r="X208" s="156"/>
      <c r="Y208" s="156"/>
      <c r="Z208" s="146"/>
      <c r="AA208" s="146"/>
      <c r="AB208" s="146"/>
      <c r="AC208" s="146"/>
      <c r="AD208" s="146"/>
      <c r="AE208" s="146"/>
      <c r="AF208" s="146"/>
      <c r="AG208" s="146" t="s">
        <v>215</v>
      </c>
      <c r="AH208" s="146">
        <v>5</v>
      </c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</row>
    <row r="209" spans="1:60" outlineLevel="1" x14ac:dyDescent="0.2">
      <c r="A209" s="170">
        <v>57</v>
      </c>
      <c r="B209" s="171" t="s">
        <v>1541</v>
      </c>
      <c r="C209" s="179" t="s">
        <v>1542</v>
      </c>
      <c r="D209" s="172" t="s">
        <v>1543</v>
      </c>
      <c r="E209" s="173">
        <v>2</v>
      </c>
      <c r="F209" s="174"/>
      <c r="G209" s="175">
        <f>ROUND(E209*F209,2)</f>
        <v>0</v>
      </c>
      <c r="H209" s="174"/>
      <c r="I209" s="175">
        <f>ROUND(E209*H209,2)</f>
        <v>0</v>
      </c>
      <c r="J209" s="174"/>
      <c r="K209" s="175">
        <f>ROUND(E209*J209,2)</f>
        <v>0</v>
      </c>
      <c r="L209" s="175">
        <v>21</v>
      </c>
      <c r="M209" s="175">
        <f>G209*(1+L209/100)</f>
        <v>0</v>
      </c>
      <c r="N209" s="173">
        <v>0</v>
      </c>
      <c r="O209" s="173">
        <f>ROUND(E209*N209,2)</f>
        <v>0</v>
      </c>
      <c r="P209" s="173">
        <v>0</v>
      </c>
      <c r="Q209" s="173">
        <f>ROUND(E209*P209,2)</f>
        <v>0</v>
      </c>
      <c r="R209" s="175"/>
      <c r="S209" s="175" t="s">
        <v>210</v>
      </c>
      <c r="T209" s="176" t="s">
        <v>211</v>
      </c>
      <c r="U209" s="156">
        <v>0.375</v>
      </c>
      <c r="V209" s="156">
        <f>ROUND(E209*U209,2)</f>
        <v>0.75</v>
      </c>
      <c r="W209" s="156"/>
      <c r="X209" s="156" t="s">
        <v>212</v>
      </c>
      <c r="Y209" s="156" t="s">
        <v>213</v>
      </c>
      <c r="Z209" s="146"/>
      <c r="AA209" s="146"/>
      <c r="AB209" s="146"/>
      <c r="AC209" s="146"/>
      <c r="AD209" s="146"/>
      <c r="AE209" s="146"/>
      <c r="AF209" s="146"/>
      <c r="AG209" s="146" t="s">
        <v>214</v>
      </c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outlineLevel="2" x14ac:dyDescent="0.2">
      <c r="A210" s="153"/>
      <c r="B210" s="154"/>
      <c r="C210" s="180" t="s">
        <v>88</v>
      </c>
      <c r="D210" s="157"/>
      <c r="E210" s="158">
        <v>2</v>
      </c>
      <c r="F210" s="156"/>
      <c r="G210" s="156"/>
      <c r="H210" s="156"/>
      <c r="I210" s="156"/>
      <c r="J210" s="156"/>
      <c r="K210" s="156"/>
      <c r="L210" s="156"/>
      <c r="M210" s="156"/>
      <c r="N210" s="155"/>
      <c r="O210" s="155"/>
      <c r="P210" s="155"/>
      <c r="Q210" s="155"/>
      <c r="R210" s="156"/>
      <c r="S210" s="156"/>
      <c r="T210" s="156"/>
      <c r="U210" s="156"/>
      <c r="V210" s="156"/>
      <c r="W210" s="156"/>
      <c r="X210" s="156"/>
      <c r="Y210" s="156"/>
      <c r="Z210" s="146"/>
      <c r="AA210" s="146"/>
      <c r="AB210" s="146"/>
      <c r="AC210" s="146"/>
      <c r="AD210" s="146"/>
      <c r="AE210" s="146"/>
      <c r="AF210" s="146"/>
      <c r="AG210" s="146" t="s">
        <v>215</v>
      </c>
      <c r="AH210" s="146">
        <v>0</v>
      </c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</row>
    <row r="211" spans="1:60" outlineLevel="1" x14ac:dyDescent="0.2">
      <c r="A211" s="170">
        <v>58</v>
      </c>
      <c r="B211" s="171" t="s">
        <v>1544</v>
      </c>
      <c r="C211" s="179" t="s">
        <v>1545</v>
      </c>
      <c r="D211" s="172" t="s">
        <v>392</v>
      </c>
      <c r="E211" s="173">
        <v>4</v>
      </c>
      <c r="F211" s="174"/>
      <c r="G211" s="175">
        <f>ROUND(E211*F211,2)</f>
        <v>0</v>
      </c>
      <c r="H211" s="174"/>
      <c r="I211" s="175">
        <f>ROUND(E211*H211,2)</f>
        <v>0</v>
      </c>
      <c r="J211" s="174"/>
      <c r="K211" s="175">
        <f>ROUND(E211*J211,2)</f>
        <v>0</v>
      </c>
      <c r="L211" s="175">
        <v>21</v>
      </c>
      <c r="M211" s="175">
        <f>G211*(1+L211/100)</f>
        <v>0</v>
      </c>
      <c r="N211" s="173">
        <v>0</v>
      </c>
      <c r="O211" s="173">
        <f>ROUND(E211*N211,2)</f>
        <v>0</v>
      </c>
      <c r="P211" s="173">
        <v>0</v>
      </c>
      <c r="Q211" s="173">
        <f>ROUND(E211*P211,2)</f>
        <v>0</v>
      </c>
      <c r="R211" s="175"/>
      <c r="S211" s="175" t="s">
        <v>210</v>
      </c>
      <c r="T211" s="176" t="s">
        <v>211</v>
      </c>
      <c r="U211" s="156">
        <v>1</v>
      </c>
      <c r="V211" s="156">
        <f>ROUND(E211*U211,2)</f>
        <v>4</v>
      </c>
      <c r="W211" s="156"/>
      <c r="X211" s="156" t="s">
        <v>212</v>
      </c>
      <c r="Y211" s="156" t="s">
        <v>213</v>
      </c>
      <c r="Z211" s="146"/>
      <c r="AA211" s="146"/>
      <c r="AB211" s="146"/>
      <c r="AC211" s="146"/>
      <c r="AD211" s="146"/>
      <c r="AE211" s="146"/>
      <c r="AF211" s="146"/>
      <c r="AG211" s="146" t="s">
        <v>214</v>
      </c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outlineLevel="2" x14ac:dyDescent="0.2">
      <c r="A212" s="153"/>
      <c r="B212" s="154"/>
      <c r="C212" s="180" t="s">
        <v>395</v>
      </c>
      <c r="D212" s="157"/>
      <c r="E212" s="158">
        <v>4</v>
      </c>
      <c r="F212" s="156"/>
      <c r="G212" s="156"/>
      <c r="H212" s="156"/>
      <c r="I212" s="156"/>
      <c r="J212" s="156"/>
      <c r="K212" s="156"/>
      <c r="L212" s="156"/>
      <c r="M212" s="156"/>
      <c r="N212" s="155"/>
      <c r="O212" s="155"/>
      <c r="P212" s="155"/>
      <c r="Q212" s="155"/>
      <c r="R212" s="156"/>
      <c r="S212" s="156"/>
      <c r="T212" s="156"/>
      <c r="U212" s="156"/>
      <c r="V212" s="156"/>
      <c r="W212" s="156"/>
      <c r="X212" s="156"/>
      <c r="Y212" s="156"/>
      <c r="Z212" s="146"/>
      <c r="AA212" s="146"/>
      <c r="AB212" s="146"/>
      <c r="AC212" s="146"/>
      <c r="AD212" s="146"/>
      <c r="AE212" s="146"/>
      <c r="AF212" s="146"/>
      <c r="AG212" s="146" t="s">
        <v>215</v>
      </c>
      <c r="AH212" s="146">
        <v>0</v>
      </c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</row>
    <row r="213" spans="1:60" outlineLevel="1" x14ac:dyDescent="0.2">
      <c r="A213" s="170">
        <v>59</v>
      </c>
      <c r="B213" s="171" t="s">
        <v>1546</v>
      </c>
      <c r="C213" s="179" t="s">
        <v>1547</v>
      </c>
      <c r="D213" s="172" t="s">
        <v>238</v>
      </c>
      <c r="E213" s="173">
        <v>1</v>
      </c>
      <c r="F213" s="174"/>
      <c r="G213" s="175">
        <f>ROUND(E213*F213,2)</f>
        <v>0</v>
      </c>
      <c r="H213" s="174"/>
      <c r="I213" s="175">
        <f>ROUND(E213*H213,2)</f>
        <v>0</v>
      </c>
      <c r="J213" s="174"/>
      <c r="K213" s="175">
        <f>ROUND(E213*J213,2)</f>
        <v>0</v>
      </c>
      <c r="L213" s="175">
        <v>21</v>
      </c>
      <c r="M213" s="175">
        <f>G213*(1+L213/100)</f>
        <v>0</v>
      </c>
      <c r="N213" s="173">
        <v>0</v>
      </c>
      <c r="O213" s="173">
        <f>ROUND(E213*N213,2)</f>
        <v>0</v>
      </c>
      <c r="P213" s="173">
        <v>0</v>
      </c>
      <c r="Q213" s="173">
        <f>ROUND(E213*P213,2)</f>
        <v>0</v>
      </c>
      <c r="R213" s="175"/>
      <c r="S213" s="175" t="s">
        <v>210</v>
      </c>
      <c r="T213" s="176" t="s">
        <v>211</v>
      </c>
      <c r="U213" s="156">
        <v>0.87</v>
      </c>
      <c r="V213" s="156">
        <f>ROUND(E213*U213,2)</f>
        <v>0.87</v>
      </c>
      <c r="W213" s="156"/>
      <c r="X213" s="156" t="s">
        <v>212</v>
      </c>
      <c r="Y213" s="156" t="s">
        <v>213</v>
      </c>
      <c r="Z213" s="146"/>
      <c r="AA213" s="146"/>
      <c r="AB213" s="146"/>
      <c r="AC213" s="146"/>
      <c r="AD213" s="146"/>
      <c r="AE213" s="146"/>
      <c r="AF213" s="146"/>
      <c r="AG213" s="146" t="s">
        <v>214</v>
      </c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outlineLevel="2" x14ac:dyDescent="0.2">
      <c r="A214" s="153"/>
      <c r="B214" s="154"/>
      <c r="C214" s="247" t="s">
        <v>1548</v>
      </c>
      <c r="D214" s="248"/>
      <c r="E214" s="248"/>
      <c r="F214" s="248"/>
      <c r="G214" s="248"/>
      <c r="H214" s="156"/>
      <c r="I214" s="156"/>
      <c r="J214" s="156"/>
      <c r="K214" s="156"/>
      <c r="L214" s="156"/>
      <c r="M214" s="156"/>
      <c r="N214" s="155"/>
      <c r="O214" s="155"/>
      <c r="P214" s="155"/>
      <c r="Q214" s="155"/>
      <c r="R214" s="156"/>
      <c r="S214" s="156"/>
      <c r="T214" s="156"/>
      <c r="U214" s="156"/>
      <c r="V214" s="156"/>
      <c r="W214" s="156"/>
      <c r="X214" s="156"/>
      <c r="Y214" s="156"/>
      <c r="Z214" s="146"/>
      <c r="AA214" s="146"/>
      <c r="AB214" s="146"/>
      <c r="AC214" s="146"/>
      <c r="AD214" s="146"/>
      <c r="AE214" s="146"/>
      <c r="AF214" s="146"/>
      <c r="AG214" s="146" t="s">
        <v>221</v>
      </c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outlineLevel="2" x14ac:dyDescent="0.2">
      <c r="A215" s="153"/>
      <c r="B215" s="154"/>
      <c r="C215" s="180" t="s">
        <v>1549</v>
      </c>
      <c r="D215" s="157"/>
      <c r="E215" s="158">
        <v>1</v>
      </c>
      <c r="F215" s="156"/>
      <c r="G215" s="156"/>
      <c r="H215" s="156"/>
      <c r="I215" s="156"/>
      <c r="J215" s="156"/>
      <c r="K215" s="156"/>
      <c r="L215" s="156"/>
      <c r="M215" s="156"/>
      <c r="N215" s="155"/>
      <c r="O215" s="155"/>
      <c r="P215" s="155"/>
      <c r="Q215" s="155"/>
      <c r="R215" s="156"/>
      <c r="S215" s="156"/>
      <c r="T215" s="156"/>
      <c r="U215" s="156"/>
      <c r="V215" s="156"/>
      <c r="W215" s="156"/>
      <c r="X215" s="156"/>
      <c r="Y215" s="156"/>
      <c r="Z215" s="146"/>
      <c r="AA215" s="146"/>
      <c r="AB215" s="146"/>
      <c r="AC215" s="146"/>
      <c r="AD215" s="146"/>
      <c r="AE215" s="146"/>
      <c r="AF215" s="146"/>
      <c r="AG215" s="146" t="s">
        <v>215</v>
      </c>
      <c r="AH215" s="146">
        <v>5</v>
      </c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outlineLevel="1" x14ac:dyDescent="0.2">
      <c r="A216" s="170">
        <v>60</v>
      </c>
      <c r="B216" s="171" t="s">
        <v>1550</v>
      </c>
      <c r="C216" s="179" t="s">
        <v>1551</v>
      </c>
      <c r="D216" s="172" t="s">
        <v>238</v>
      </c>
      <c r="E216" s="173">
        <v>2</v>
      </c>
      <c r="F216" s="174"/>
      <c r="G216" s="175">
        <f>ROUND(E216*F216,2)</f>
        <v>0</v>
      </c>
      <c r="H216" s="174"/>
      <c r="I216" s="175">
        <f>ROUND(E216*H216,2)</f>
        <v>0</v>
      </c>
      <c r="J216" s="174"/>
      <c r="K216" s="175">
        <f>ROUND(E216*J216,2)</f>
        <v>0</v>
      </c>
      <c r="L216" s="175">
        <v>21</v>
      </c>
      <c r="M216" s="175">
        <f>G216*(1+L216/100)</f>
        <v>0</v>
      </c>
      <c r="N216" s="173">
        <v>0</v>
      </c>
      <c r="O216" s="173">
        <f>ROUND(E216*N216,2)</f>
        <v>0</v>
      </c>
      <c r="P216" s="173">
        <v>0</v>
      </c>
      <c r="Q216" s="173">
        <f>ROUND(E216*P216,2)</f>
        <v>0</v>
      </c>
      <c r="R216" s="175"/>
      <c r="S216" s="175" t="s">
        <v>210</v>
      </c>
      <c r="T216" s="176" t="s">
        <v>211</v>
      </c>
      <c r="U216" s="156">
        <v>4.2169999999999999E-2</v>
      </c>
      <c r="V216" s="156">
        <f>ROUND(E216*U216,2)</f>
        <v>0.08</v>
      </c>
      <c r="W216" s="156"/>
      <c r="X216" s="156" t="s">
        <v>212</v>
      </c>
      <c r="Y216" s="156" t="s">
        <v>213</v>
      </c>
      <c r="Z216" s="146"/>
      <c r="AA216" s="146"/>
      <c r="AB216" s="146"/>
      <c r="AC216" s="146"/>
      <c r="AD216" s="146"/>
      <c r="AE216" s="146"/>
      <c r="AF216" s="146"/>
      <c r="AG216" s="146" t="s">
        <v>214</v>
      </c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outlineLevel="2" x14ac:dyDescent="0.2">
      <c r="A217" s="153"/>
      <c r="B217" s="154"/>
      <c r="C217" s="180" t="s">
        <v>88</v>
      </c>
      <c r="D217" s="157"/>
      <c r="E217" s="158">
        <v>2</v>
      </c>
      <c r="F217" s="156"/>
      <c r="G217" s="156"/>
      <c r="H217" s="156"/>
      <c r="I217" s="156"/>
      <c r="J217" s="156"/>
      <c r="K217" s="156"/>
      <c r="L217" s="156"/>
      <c r="M217" s="156"/>
      <c r="N217" s="155"/>
      <c r="O217" s="155"/>
      <c r="P217" s="155"/>
      <c r="Q217" s="155"/>
      <c r="R217" s="156"/>
      <c r="S217" s="156"/>
      <c r="T217" s="156"/>
      <c r="U217" s="156"/>
      <c r="V217" s="156"/>
      <c r="W217" s="156"/>
      <c r="X217" s="156"/>
      <c r="Y217" s="156"/>
      <c r="Z217" s="146"/>
      <c r="AA217" s="146"/>
      <c r="AB217" s="146"/>
      <c r="AC217" s="146"/>
      <c r="AD217" s="146"/>
      <c r="AE217" s="146"/>
      <c r="AF217" s="146"/>
      <c r="AG217" s="146" t="s">
        <v>215</v>
      </c>
      <c r="AH217" s="146">
        <v>0</v>
      </c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</row>
    <row r="218" spans="1:60" outlineLevel="1" x14ac:dyDescent="0.2">
      <c r="A218" s="170">
        <v>61</v>
      </c>
      <c r="B218" s="171" t="s">
        <v>1552</v>
      </c>
      <c r="C218" s="179" t="s">
        <v>1553</v>
      </c>
      <c r="D218" s="172" t="s">
        <v>238</v>
      </c>
      <c r="E218" s="173">
        <v>1</v>
      </c>
      <c r="F218" s="174"/>
      <c r="G218" s="175">
        <f>ROUND(E218*F218,2)</f>
        <v>0</v>
      </c>
      <c r="H218" s="174"/>
      <c r="I218" s="175">
        <f>ROUND(E218*H218,2)</f>
        <v>0</v>
      </c>
      <c r="J218" s="174"/>
      <c r="K218" s="175">
        <f>ROUND(E218*J218,2)</f>
        <v>0</v>
      </c>
      <c r="L218" s="175">
        <v>21</v>
      </c>
      <c r="M218" s="175">
        <f>G218*(1+L218/100)</f>
        <v>0</v>
      </c>
      <c r="N218" s="173">
        <v>0</v>
      </c>
      <c r="O218" s="173">
        <f>ROUND(E218*N218,2)</f>
        <v>0</v>
      </c>
      <c r="P218" s="173">
        <v>0</v>
      </c>
      <c r="Q218" s="173">
        <f>ROUND(E218*P218,2)</f>
        <v>0</v>
      </c>
      <c r="R218" s="175"/>
      <c r="S218" s="175" t="s">
        <v>210</v>
      </c>
      <c r="T218" s="176" t="s">
        <v>211</v>
      </c>
      <c r="U218" s="156">
        <v>2.31</v>
      </c>
      <c r="V218" s="156">
        <f>ROUND(E218*U218,2)</f>
        <v>2.31</v>
      </c>
      <c r="W218" s="156"/>
      <c r="X218" s="156" t="s">
        <v>212</v>
      </c>
      <c r="Y218" s="156" t="s">
        <v>213</v>
      </c>
      <c r="Z218" s="146"/>
      <c r="AA218" s="146"/>
      <c r="AB218" s="146"/>
      <c r="AC218" s="146"/>
      <c r="AD218" s="146"/>
      <c r="AE218" s="146"/>
      <c r="AF218" s="146"/>
      <c r="AG218" s="146" t="s">
        <v>214</v>
      </c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</row>
    <row r="219" spans="1:60" outlineLevel="2" x14ac:dyDescent="0.2">
      <c r="A219" s="153"/>
      <c r="B219" s="154"/>
      <c r="C219" s="180" t="s">
        <v>84</v>
      </c>
      <c r="D219" s="157"/>
      <c r="E219" s="158">
        <v>1</v>
      </c>
      <c r="F219" s="156"/>
      <c r="G219" s="156"/>
      <c r="H219" s="156"/>
      <c r="I219" s="156"/>
      <c r="J219" s="156"/>
      <c r="K219" s="156"/>
      <c r="L219" s="156"/>
      <c r="M219" s="156"/>
      <c r="N219" s="155"/>
      <c r="O219" s="155"/>
      <c r="P219" s="155"/>
      <c r="Q219" s="155"/>
      <c r="R219" s="156"/>
      <c r="S219" s="156"/>
      <c r="T219" s="156"/>
      <c r="U219" s="156"/>
      <c r="V219" s="156"/>
      <c r="W219" s="156"/>
      <c r="X219" s="156"/>
      <c r="Y219" s="156"/>
      <c r="Z219" s="146"/>
      <c r="AA219" s="146"/>
      <c r="AB219" s="146"/>
      <c r="AC219" s="146"/>
      <c r="AD219" s="146"/>
      <c r="AE219" s="146"/>
      <c r="AF219" s="146"/>
      <c r="AG219" s="146" t="s">
        <v>215</v>
      </c>
      <c r="AH219" s="146">
        <v>0</v>
      </c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outlineLevel="1" x14ac:dyDescent="0.2">
      <c r="A220" s="170">
        <v>62</v>
      </c>
      <c r="B220" s="171" t="s">
        <v>1554</v>
      </c>
      <c r="C220" s="179" t="s">
        <v>1555</v>
      </c>
      <c r="D220" s="172" t="s">
        <v>1556</v>
      </c>
      <c r="E220" s="173">
        <v>8</v>
      </c>
      <c r="F220" s="174"/>
      <c r="G220" s="175">
        <f>ROUND(E220*F220,2)</f>
        <v>0</v>
      </c>
      <c r="H220" s="174"/>
      <c r="I220" s="175">
        <f>ROUND(E220*H220,2)</f>
        <v>0</v>
      </c>
      <c r="J220" s="174"/>
      <c r="K220" s="175">
        <f>ROUND(E220*J220,2)</f>
        <v>0</v>
      </c>
      <c r="L220" s="175">
        <v>21</v>
      </c>
      <c r="M220" s="175">
        <f>G220*(1+L220/100)</f>
        <v>0</v>
      </c>
      <c r="N220" s="173">
        <v>0</v>
      </c>
      <c r="O220" s="173">
        <f>ROUND(E220*N220,2)</f>
        <v>0</v>
      </c>
      <c r="P220" s="173">
        <v>0</v>
      </c>
      <c r="Q220" s="173">
        <f>ROUND(E220*P220,2)</f>
        <v>0</v>
      </c>
      <c r="R220" s="175"/>
      <c r="S220" s="175" t="s">
        <v>210</v>
      </c>
      <c r="T220" s="176" t="s">
        <v>211</v>
      </c>
      <c r="U220" s="156">
        <v>1</v>
      </c>
      <c r="V220" s="156">
        <f>ROUND(E220*U220,2)</f>
        <v>8</v>
      </c>
      <c r="W220" s="156"/>
      <c r="X220" s="156" t="s">
        <v>212</v>
      </c>
      <c r="Y220" s="156" t="s">
        <v>213</v>
      </c>
      <c r="Z220" s="146"/>
      <c r="AA220" s="146"/>
      <c r="AB220" s="146"/>
      <c r="AC220" s="146"/>
      <c r="AD220" s="146"/>
      <c r="AE220" s="146"/>
      <c r="AF220" s="146"/>
      <c r="AG220" s="146" t="s">
        <v>214</v>
      </c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</row>
    <row r="221" spans="1:60" outlineLevel="2" x14ac:dyDescent="0.2">
      <c r="A221" s="153"/>
      <c r="B221" s="154"/>
      <c r="C221" s="180" t="s">
        <v>102</v>
      </c>
      <c r="D221" s="157"/>
      <c r="E221" s="158">
        <v>8</v>
      </c>
      <c r="F221" s="156"/>
      <c r="G221" s="156"/>
      <c r="H221" s="156"/>
      <c r="I221" s="156"/>
      <c r="J221" s="156"/>
      <c r="K221" s="156"/>
      <c r="L221" s="156"/>
      <c r="M221" s="156"/>
      <c r="N221" s="155"/>
      <c r="O221" s="155"/>
      <c r="P221" s="155"/>
      <c r="Q221" s="155"/>
      <c r="R221" s="156"/>
      <c r="S221" s="156"/>
      <c r="T221" s="156"/>
      <c r="U221" s="156"/>
      <c r="V221" s="156"/>
      <c r="W221" s="156"/>
      <c r="X221" s="156"/>
      <c r="Y221" s="156"/>
      <c r="Z221" s="146"/>
      <c r="AA221" s="146"/>
      <c r="AB221" s="146"/>
      <c r="AC221" s="146"/>
      <c r="AD221" s="146"/>
      <c r="AE221" s="146"/>
      <c r="AF221" s="146"/>
      <c r="AG221" s="146" t="s">
        <v>215</v>
      </c>
      <c r="AH221" s="146">
        <v>0</v>
      </c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outlineLevel="1" x14ac:dyDescent="0.2">
      <c r="A222" s="170">
        <v>63</v>
      </c>
      <c r="B222" s="171" t="s">
        <v>1557</v>
      </c>
      <c r="C222" s="179" t="s">
        <v>1558</v>
      </c>
      <c r="D222" s="172" t="s">
        <v>238</v>
      </c>
      <c r="E222" s="173">
        <v>1</v>
      </c>
      <c r="F222" s="174"/>
      <c r="G222" s="175">
        <f>ROUND(E222*F222,2)</f>
        <v>0</v>
      </c>
      <c r="H222" s="174"/>
      <c r="I222" s="175">
        <f>ROUND(E222*H222,2)</f>
        <v>0</v>
      </c>
      <c r="J222" s="174"/>
      <c r="K222" s="175">
        <f>ROUND(E222*J222,2)</f>
        <v>0</v>
      </c>
      <c r="L222" s="175">
        <v>21</v>
      </c>
      <c r="M222" s="175">
        <f>G222*(1+L222/100)</f>
        <v>0</v>
      </c>
      <c r="N222" s="173">
        <v>0</v>
      </c>
      <c r="O222" s="173">
        <f>ROUND(E222*N222,2)</f>
        <v>0</v>
      </c>
      <c r="P222" s="173">
        <v>0</v>
      </c>
      <c r="Q222" s="173">
        <f>ROUND(E222*P222,2)</f>
        <v>0</v>
      </c>
      <c r="R222" s="175"/>
      <c r="S222" s="175" t="s">
        <v>242</v>
      </c>
      <c r="T222" s="176" t="s">
        <v>1156</v>
      </c>
      <c r="U222" s="156">
        <v>0.61599999999999999</v>
      </c>
      <c r="V222" s="156">
        <f>ROUND(E222*U222,2)</f>
        <v>0.62</v>
      </c>
      <c r="W222" s="156"/>
      <c r="X222" s="156" t="s">
        <v>212</v>
      </c>
      <c r="Y222" s="156" t="s">
        <v>213</v>
      </c>
      <c r="Z222" s="146"/>
      <c r="AA222" s="146"/>
      <c r="AB222" s="146"/>
      <c r="AC222" s="146"/>
      <c r="AD222" s="146"/>
      <c r="AE222" s="146"/>
      <c r="AF222" s="146"/>
      <c r="AG222" s="146" t="s">
        <v>214</v>
      </c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</row>
    <row r="223" spans="1:60" outlineLevel="2" x14ac:dyDescent="0.2">
      <c r="A223" s="153"/>
      <c r="B223" s="154"/>
      <c r="C223" s="180" t="s">
        <v>84</v>
      </c>
      <c r="D223" s="157"/>
      <c r="E223" s="158">
        <v>1</v>
      </c>
      <c r="F223" s="156"/>
      <c r="G223" s="156"/>
      <c r="H223" s="156"/>
      <c r="I223" s="156"/>
      <c r="J223" s="156"/>
      <c r="K223" s="156"/>
      <c r="L223" s="156"/>
      <c r="M223" s="156"/>
      <c r="N223" s="155"/>
      <c r="O223" s="155"/>
      <c r="P223" s="155"/>
      <c r="Q223" s="155"/>
      <c r="R223" s="156"/>
      <c r="S223" s="156"/>
      <c r="T223" s="156"/>
      <c r="U223" s="156"/>
      <c r="V223" s="156"/>
      <c r="W223" s="156"/>
      <c r="X223" s="156"/>
      <c r="Y223" s="156"/>
      <c r="Z223" s="146"/>
      <c r="AA223" s="146"/>
      <c r="AB223" s="146"/>
      <c r="AC223" s="146"/>
      <c r="AD223" s="146"/>
      <c r="AE223" s="146"/>
      <c r="AF223" s="146"/>
      <c r="AG223" s="146" t="s">
        <v>215</v>
      </c>
      <c r="AH223" s="146">
        <v>0</v>
      </c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</row>
    <row r="224" spans="1:60" outlineLevel="1" x14ac:dyDescent="0.2">
      <c r="A224" s="170">
        <v>64</v>
      </c>
      <c r="B224" s="171" t="s">
        <v>1559</v>
      </c>
      <c r="C224" s="179" t="s">
        <v>1560</v>
      </c>
      <c r="D224" s="172" t="s">
        <v>260</v>
      </c>
      <c r="E224" s="173">
        <v>1</v>
      </c>
      <c r="F224" s="174"/>
      <c r="G224" s="175">
        <f>ROUND(E224*F224,2)</f>
        <v>0</v>
      </c>
      <c r="H224" s="174"/>
      <c r="I224" s="175">
        <f>ROUND(E224*H224,2)</f>
        <v>0</v>
      </c>
      <c r="J224" s="174"/>
      <c r="K224" s="175">
        <f>ROUND(E224*J224,2)</f>
        <v>0</v>
      </c>
      <c r="L224" s="175">
        <v>21</v>
      </c>
      <c r="M224" s="175">
        <f>G224*(1+L224/100)</f>
        <v>0</v>
      </c>
      <c r="N224" s="173">
        <v>0</v>
      </c>
      <c r="O224" s="173">
        <f>ROUND(E224*N224,2)</f>
        <v>0</v>
      </c>
      <c r="P224" s="173">
        <v>0</v>
      </c>
      <c r="Q224" s="173">
        <f>ROUND(E224*P224,2)</f>
        <v>0</v>
      </c>
      <c r="R224" s="175"/>
      <c r="S224" s="175" t="s">
        <v>242</v>
      </c>
      <c r="T224" s="176" t="s">
        <v>243</v>
      </c>
      <c r="U224" s="156">
        <v>0</v>
      </c>
      <c r="V224" s="156">
        <f>ROUND(E224*U224,2)</f>
        <v>0</v>
      </c>
      <c r="W224" s="156"/>
      <c r="X224" s="156" t="s">
        <v>212</v>
      </c>
      <c r="Y224" s="156" t="s">
        <v>213</v>
      </c>
      <c r="Z224" s="146"/>
      <c r="AA224" s="146"/>
      <c r="AB224" s="146"/>
      <c r="AC224" s="146"/>
      <c r="AD224" s="146"/>
      <c r="AE224" s="146"/>
      <c r="AF224" s="146"/>
      <c r="AG224" s="146" t="s">
        <v>214</v>
      </c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</row>
    <row r="225" spans="1:60" outlineLevel="2" x14ac:dyDescent="0.2">
      <c r="A225" s="153"/>
      <c r="B225" s="154"/>
      <c r="C225" s="247" t="s">
        <v>855</v>
      </c>
      <c r="D225" s="248"/>
      <c r="E225" s="248"/>
      <c r="F225" s="248"/>
      <c r="G225" s="248"/>
      <c r="H225" s="156"/>
      <c r="I225" s="156"/>
      <c r="J225" s="156"/>
      <c r="K225" s="156"/>
      <c r="L225" s="156"/>
      <c r="M225" s="156"/>
      <c r="N225" s="155"/>
      <c r="O225" s="155"/>
      <c r="P225" s="155"/>
      <c r="Q225" s="155"/>
      <c r="R225" s="156"/>
      <c r="S225" s="156"/>
      <c r="T225" s="156"/>
      <c r="U225" s="156"/>
      <c r="V225" s="156"/>
      <c r="W225" s="156"/>
      <c r="X225" s="156"/>
      <c r="Y225" s="156"/>
      <c r="Z225" s="146"/>
      <c r="AA225" s="146"/>
      <c r="AB225" s="146"/>
      <c r="AC225" s="146"/>
      <c r="AD225" s="146"/>
      <c r="AE225" s="146"/>
      <c r="AF225" s="146"/>
      <c r="AG225" s="146" t="s">
        <v>221</v>
      </c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</row>
    <row r="226" spans="1:60" outlineLevel="2" x14ac:dyDescent="0.2">
      <c r="A226" s="153"/>
      <c r="B226" s="154"/>
      <c r="C226" s="180" t="s">
        <v>84</v>
      </c>
      <c r="D226" s="157"/>
      <c r="E226" s="158">
        <v>1</v>
      </c>
      <c r="F226" s="156"/>
      <c r="G226" s="156"/>
      <c r="H226" s="156"/>
      <c r="I226" s="156"/>
      <c r="J226" s="156"/>
      <c r="K226" s="156"/>
      <c r="L226" s="156"/>
      <c r="M226" s="156"/>
      <c r="N226" s="155"/>
      <c r="O226" s="155"/>
      <c r="P226" s="155"/>
      <c r="Q226" s="155"/>
      <c r="R226" s="156"/>
      <c r="S226" s="156"/>
      <c r="T226" s="156"/>
      <c r="U226" s="156"/>
      <c r="V226" s="156"/>
      <c r="W226" s="156"/>
      <c r="X226" s="156"/>
      <c r="Y226" s="156"/>
      <c r="Z226" s="146"/>
      <c r="AA226" s="146"/>
      <c r="AB226" s="146"/>
      <c r="AC226" s="146"/>
      <c r="AD226" s="146"/>
      <c r="AE226" s="146"/>
      <c r="AF226" s="146"/>
      <c r="AG226" s="146" t="s">
        <v>215</v>
      </c>
      <c r="AH226" s="146">
        <v>0</v>
      </c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</row>
    <row r="227" spans="1:60" outlineLevel="1" x14ac:dyDescent="0.2">
      <c r="A227" s="170">
        <v>65</v>
      </c>
      <c r="B227" s="171" t="s">
        <v>1561</v>
      </c>
      <c r="C227" s="179" t="s">
        <v>1562</v>
      </c>
      <c r="D227" s="172" t="s">
        <v>260</v>
      </c>
      <c r="E227" s="173">
        <v>1</v>
      </c>
      <c r="F227" s="174"/>
      <c r="G227" s="175">
        <f>ROUND(E227*F227,2)</f>
        <v>0</v>
      </c>
      <c r="H227" s="174"/>
      <c r="I227" s="175">
        <f>ROUND(E227*H227,2)</f>
        <v>0</v>
      </c>
      <c r="J227" s="174"/>
      <c r="K227" s="175">
        <f>ROUND(E227*J227,2)</f>
        <v>0</v>
      </c>
      <c r="L227" s="175">
        <v>21</v>
      </c>
      <c r="M227" s="175">
        <f>G227*(1+L227/100)</f>
        <v>0</v>
      </c>
      <c r="N227" s="173">
        <v>0</v>
      </c>
      <c r="O227" s="173">
        <f>ROUND(E227*N227,2)</f>
        <v>0</v>
      </c>
      <c r="P227" s="173">
        <v>0</v>
      </c>
      <c r="Q227" s="173">
        <f>ROUND(E227*P227,2)</f>
        <v>0</v>
      </c>
      <c r="R227" s="175"/>
      <c r="S227" s="175" t="s">
        <v>242</v>
      </c>
      <c r="T227" s="176" t="s">
        <v>243</v>
      </c>
      <c r="U227" s="156">
        <v>0</v>
      </c>
      <c r="V227" s="156">
        <f>ROUND(E227*U227,2)</f>
        <v>0</v>
      </c>
      <c r="W227" s="156"/>
      <c r="X227" s="156" t="s">
        <v>212</v>
      </c>
      <c r="Y227" s="156" t="s">
        <v>213</v>
      </c>
      <c r="Z227" s="146"/>
      <c r="AA227" s="146"/>
      <c r="AB227" s="146"/>
      <c r="AC227" s="146"/>
      <c r="AD227" s="146"/>
      <c r="AE227" s="146"/>
      <c r="AF227" s="146"/>
      <c r="AG227" s="146" t="s">
        <v>214</v>
      </c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</row>
    <row r="228" spans="1:60" outlineLevel="2" x14ac:dyDescent="0.2">
      <c r="A228" s="153"/>
      <c r="B228" s="154"/>
      <c r="C228" s="247" t="s">
        <v>855</v>
      </c>
      <c r="D228" s="248"/>
      <c r="E228" s="248"/>
      <c r="F228" s="248"/>
      <c r="G228" s="248"/>
      <c r="H228" s="156"/>
      <c r="I228" s="156"/>
      <c r="J228" s="156"/>
      <c r="K228" s="156"/>
      <c r="L228" s="156"/>
      <c r="M228" s="156"/>
      <c r="N228" s="155"/>
      <c r="O228" s="155"/>
      <c r="P228" s="155"/>
      <c r="Q228" s="155"/>
      <c r="R228" s="156"/>
      <c r="S228" s="156"/>
      <c r="T228" s="156"/>
      <c r="U228" s="156"/>
      <c r="V228" s="156"/>
      <c r="W228" s="156"/>
      <c r="X228" s="156"/>
      <c r="Y228" s="156"/>
      <c r="Z228" s="146"/>
      <c r="AA228" s="146"/>
      <c r="AB228" s="146"/>
      <c r="AC228" s="146"/>
      <c r="AD228" s="146"/>
      <c r="AE228" s="146"/>
      <c r="AF228" s="146"/>
      <c r="AG228" s="146" t="s">
        <v>221</v>
      </c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outlineLevel="2" x14ac:dyDescent="0.2">
      <c r="A229" s="153"/>
      <c r="B229" s="154"/>
      <c r="C229" s="180" t="s">
        <v>84</v>
      </c>
      <c r="D229" s="157"/>
      <c r="E229" s="158">
        <v>1</v>
      </c>
      <c r="F229" s="156"/>
      <c r="G229" s="156"/>
      <c r="H229" s="156"/>
      <c r="I229" s="156"/>
      <c r="J229" s="156"/>
      <c r="K229" s="156"/>
      <c r="L229" s="156"/>
      <c r="M229" s="156"/>
      <c r="N229" s="155"/>
      <c r="O229" s="155"/>
      <c r="P229" s="155"/>
      <c r="Q229" s="155"/>
      <c r="R229" s="156"/>
      <c r="S229" s="156"/>
      <c r="T229" s="156"/>
      <c r="U229" s="156"/>
      <c r="V229" s="156"/>
      <c r="W229" s="156"/>
      <c r="X229" s="156"/>
      <c r="Y229" s="156"/>
      <c r="Z229" s="146"/>
      <c r="AA229" s="146"/>
      <c r="AB229" s="146"/>
      <c r="AC229" s="146"/>
      <c r="AD229" s="146"/>
      <c r="AE229" s="146"/>
      <c r="AF229" s="146"/>
      <c r="AG229" s="146" t="s">
        <v>215</v>
      </c>
      <c r="AH229" s="146">
        <v>0</v>
      </c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</row>
    <row r="230" spans="1:60" ht="22.5" outlineLevel="1" x14ac:dyDescent="0.2">
      <c r="A230" s="170">
        <v>66</v>
      </c>
      <c r="B230" s="171" t="s">
        <v>1563</v>
      </c>
      <c r="C230" s="179" t="s">
        <v>1564</v>
      </c>
      <c r="D230" s="172" t="s">
        <v>823</v>
      </c>
      <c r="E230" s="173">
        <v>1</v>
      </c>
      <c r="F230" s="174"/>
      <c r="G230" s="175">
        <f>ROUND(E230*F230,2)</f>
        <v>0</v>
      </c>
      <c r="H230" s="174"/>
      <c r="I230" s="175">
        <f>ROUND(E230*H230,2)</f>
        <v>0</v>
      </c>
      <c r="J230" s="174"/>
      <c r="K230" s="175">
        <f>ROUND(E230*J230,2)</f>
        <v>0</v>
      </c>
      <c r="L230" s="175">
        <v>21</v>
      </c>
      <c r="M230" s="175">
        <f>G230*(1+L230/100)</f>
        <v>0</v>
      </c>
      <c r="N230" s="173">
        <v>0</v>
      </c>
      <c r="O230" s="173">
        <f>ROUND(E230*N230,2)</f>
        <v>0</v>
      </c>
      <c r="P230" s="173">
        <v>0</v>
      </c>
      <c r="Q230" s="173">
        <f>ROUND(E230*P230,2)</f>
        <v>0</v>
      </c>
      <c r="R230" s="175"/>
      <c r="S230" s="175" t="s">
        <v>242</v>
      </c>
      <c r="T230" s="176" t="s">
        <v>243</v>
      </c>
      <c r="U230" s="156">
        <v>1</v>
      </c>
      <c r="V230" s="156">
        <f>ROUND(E230*U230,2)</f>
        <v>1</v>
      </c>
      <c r="W230" s="156"/>
      <c r="X230" s="156" t="s">
        <v>212</v>
      </c>
      <c r="Y230" s="156" t="s">
        <v>213</v>
      </c>
      <c r="Z230" s="146"/>
      <c r="AA230" s="146"/>
      <c r="AB230" s="146"/>
      <c r="AC230" s="146"/>
      <c r="AD230" s="146"/>
      <c r="AE230" s="146"/>
      <c r="AF230" s="146"/>
      <c r="AG230" s="146" t="s">
        <v>214</v>
      </c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</row>
    <row r="231" spans="1:60" outlineLevel="2" x14ac:dyDescent="0.2">
      <c r="A231" s="153"/>
      <c r="B231" s="154"/>
      <c r="C231" s="247" t="s">
        <v>1565</v>
      </c>
      <c r="D231" s="248"/>
      <c r="E231" s="248"/>
      <c r="F231" s="248"/>
      <c r="G231" s="248"/>
      <c r="H231" s="156"/>
      <c r="I231" s="156"/>
      <c r="J231" s="156"/>
      <c r="K231" s="156"/>
      <c r="L231" s="156"/>
      <c r="M231" s="156"/>
      <c r="N231" s="155"/>
      <c r="O231" s="155"/>
      <c r="P231" s="155"/>
      <c r="Q231" s="155"/>
      <c r="R231" s="156"/>
      <c r="S231" s="156"/>
      <c r="T231" s="156"/>
      <c r="U231" s="156"/>
      <c r="V231" s="156"/>
      <c r="W231" s="156"/>
      <c r="X231" s="156"/>
      <c r="Y231" s="156"/>
      <c r="Z231" s="146"/>
      <c r="AA231" s="146"/>
      <c r="AB231" s="146"/>
      <c r="AC231" s="146"/>
      <c r="AD231" s="146"/>
      <c r="AE231" s="146"/>
      <c r="AF231" s="146"/>
      <c r="AG231" s="146" t="s">
        <v>221</v>
      </c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</row>
    <row r="232" spans="1:60" outlineLevel="2" x14ac:dyDescent="0.2">
      <c r="A232" s="153"/>
      <c r="B232" s="154"/>
      <c r="C232" s="180" t="s">
        <v>1549</v>
      </c>
      <c r="D232" s="157"/>
      <c r="E232" s="158">
        <v>1</v>
      </c>
      <c r="F232" s="156"/>
      <c r="G232" s="156"/>
      <c r="H232" s="156"/>
      <c r="I232" s="156"/>
      <c r="J232" s="156"/>
      <c r="K232" s="156"/>
      <c r="L232" s="156"/>
      <c r="M232" s="156"/>
      <c r="N232" s="155"/>
      <c r="O232" s="155"/>
      <c r="P232" s="155"/>
      <c r="Q232" s="155"/>
      <c r="R232" s="156"/>
      <c r="S232" s="156"/>
      <c r="T232" s="156"/>
      <c r="U232" s="156"/>
      <c r="V232" s="156"/>
      <c r="W232" s="156"/>
      <c r="X232" s="156"/>
      <c r="Y232" s="156"/>
      <c r="Z232" s="146"/>
      <c r="AA232" s="146"/>
      <c r="AB232" s="146"/>
      <c r="AC232" s="146"/>
      <c r="AD232" s="146"/>
      <c r="AE232" s="146"/>
      <c r="AF232" s="146"/>
      <c r="AG232" s="146" t="s">
        <v>215</v>
      </c>
      <c r="AH232" s="146">
        <v>5</v>
      </c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</row>
    <row r="233" spans="1:60" outlineLevel="1" x14ac:dyDescent="0.2">
      <c r="A233" s="170">
        <v>67</v>
      </c>
      <c r="B233" s="171" t="s">
        <v>1566</v>
      </c>
      <c r="C233" s="179" t="s">
        <v>1567</v>
      </c>
      <c r="D233" s="172" t="s">
        <v>260</v>
      </c>
      <c r="E233" s="173">
        <v>1</v>
      </c>
      <c r="F233" s="174"/>
      <c r="G233" s="175">
        <f>ROUND(E233*F233,2)</f>
        <v>0</v>
      </c>
      <c r="H233" s="174"/>
      <c r="I233" s="175">
        <f>ROUND(E233*H233,2)</f>
        <v>0</v>
      </c>
      <c r="J233" s="174"/>
      <c r="K233" s="175">
        <f>ROUND(E233*J233,2)</f>
        <v>0</v>
      </c>
      <c r="L233" s="175">
        <v>21</v>
      </c>
      <c r="M233" s="175">
        <f>G233*(1+L233/100)</f>
        <v>0</v>
      </c>
      <c r="N233" s="173">
        <v>0</v>
      </c>
      <c r="O233" s="173">
        <f>ROUND(E233*N233,2)</f>
        <v>0</v>
      </c>
      <c r="P233" s="173">
        <v>0</v>
      </c>
      <c r="Q233" s="173">
        <f>ROUND(E233*P233,2)</f>
        <v>0</v>
      </c>
      <c r="R233" s="175"/>
      <c r="S233" s="175" t="s">
        <v>242</v>
      </c>
      <c r="T233" s="176" t="s">
        <v>243</v>
      </c>
      <c r="U233" s="156">
        <v>0</v>
      </c>
      <c r="V233" s="156">
        <f>ROUND(E233*U233,2)</f>
        <v>0</v>
      </c>
      <c r="W233" s="156"/>
      <c r="X233" s="156" t="s">
        <v>212</v>
      </c>
      <c r="Y233" s="156" t="s">
        <v>213</v>
      </c>
      <c r="Z233" s="146"/>
      <c r="AA233" s="146"/>
      <c r="AB233" s="146"/>
      <c r="AC233" s="146"/>
      <c r="AD233" s="146"/>
      <c r="AE233" s="146"/>
      <c r="AF233" s="146"/>
      <c r="AG233" s="146" t="s">
        <v>214</v>
      </c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</row>
    <row r="234" spans="1:60" outlineLevel="2" x14ac:dyDescent="0.2">
      <c r="A234" s="153"/>
      <c r="B234" s="154"/>
      <c r="C234" s="247" t="s">
        <v>855</v>
      </c>
      <c r="D234" s="248"/>
      <c r="E234" s="248"/>
      <c r="F234" s="248"/>
      <c r="G234" s="248"/>
      <c r="H234" s="156"/>
      <c r="I234" s="156"/>
      <c r="J234" s="156"/>
      <c r="K234" s="156"/>
      <c r="L234" s="156"/>
      <c r="M234" s="156"/>
      <c r="N234" s="155"/>
      <c r="O234" s="155"/>
      <c r="P234" s="155"/>
      <c r="Q234" s="155"/>
      <c r="R234" s="156"/>
      <c r="S234" s="156"/>
      <c r="T234" s="156"/>
      <c r="U234" s="156"/>
      <c r="V234" s="156"/>
      <c r="W234" s="156"/>
      <c r="X234" s="156"/>
      <c r="Y234" s="156"/>
      <c r="Z234" s="146"/>
      <c r="AA234" s="146"/>
      <c r="AB234" s="146"/>
      <c r="AC234" s="146"/>
      <c r="AD234" s="146"/>
      <c r="AE234" s="146"/>
      <c r="AF234" s="146"/>
      <c r="AG234" s="146" t="s">
        <v>221</v>
      </c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</row>
    <row r="235" spans="1:60" outlineLevel="2" x14ac:dyDescent="0.2">
      <c r="A235" s="153"/>
      <c r="B235" s="154"/>
      <c r="C235" s="180" t="s">
        <v>84</v>
      </c>
      <c r="D235" s="157"/>
      <c r="E235" s="158">
        <v>1</v>
      </c>
      <c r="F235" s="156"/>
      <c r="G235" s="156"/>
      <c r="H235" s="156"/>
      <c r="I235" s="156"/>
      <c r="J235" s="156"/>
      <c r="K235" s="156"/>
      <c r="L235" s="156"/>
      <c r="M235" s="156"/>
      <c r="N235" s="155"/>
      <c r="O235" s="155"/>
      <c r="P235" s="155"/>
      <c r="Q235" s="155"/>
      <c r="R235" s="156"/>
      <c r="S235" s="156"/>
      <c r="T235" s="156"/>
      <c r="U235" s="156"/>
      <c r="V235" s="156"/>
      <c r="W235" s="156"/>
      <c r="X235" s="156"/>
      <c r="Y235" s="156"/>
      <c r="Z235" s="146"/>
      <c r="AA235" s="146"/>
      <c r="AB235" s="146"/>
      <c r="AC235" s="146"/>
      <c r="AD235" s="146"/>
      <c r="AE235" s="146"/>
      <c r="AF235" s="146"/>
      <c r="AG235" s="146" t="s">
        <v>215</v>
      </c>
      <c r="AH235" s="146">
        <v>0</v>
      </c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</row>
    <row r="236" spans="1:60" outlineLevel="1" x14ac:dyDescent="0.2">
      <c r="A236" s="170">
        <v>68</v>
      </c>
      <c r="B236" s="171" t="s">
        <v>1568</v>
      </c>
      <c r="C236" s="179" t="s">
        <v>1569</v>
      </c>
      <c r="D236" s="172" t="s">
        <v>823</v>
      </c>
      <c r="E236" s="173">
        <v>1</v>
      </c>
      <c r="F236" s="174"/>
      <c r="G236" s="175">
        <f>ROUND(E236*F236,2)</f>
        <v>0</v>
      </c>
      <c r="H236" s="174"/>
      <c r="I236" s="175">
        <f>ROUND(E236*H236,2)</f>
        <v>0</v>
      </c>
      <c r="J236" s="174"/>
      <c r="K236" s="175">
        <f>ROUND(E236*J236,2)</f>
        <v>0</v>
      </c>
      <c r="L236" s="175">
        <v>21</v>
      </c>
      <c r="M236" s="175">
        <f>G236*(1+L236/100)</f>
        <v>0</v>
      </c>
      <c r="N236" s="173">
        <v>0</v>
      </c>
      <c r="O236" s="173">
        <f>ROUND(E236*N236,2)</f>
        <v>0</v>
      </c>
      <c r="P236" s="173">
        <v>0</v>
      </c>
      <c r="Q236" s="173">
        <f>ROUND(E236*P236,2)</f>
        <v>0</v>
      </c>
      <c r="R236" s="175"/>
      <c r="S236" s="175" t="s">
        <v>242</v>
      </c>
      <c r="T236" s="176" t="s">
        <v>243</v>
      </c>
      <c r="U236" s="156">
        <v>1</v>
      </c>
      <c r="V236" s="156">
        <f>ROUND(E236*U236,2)</f>
        <v>1</v>
      </c>
      <c r="W236" s="156"/>
      <c r="X236" s="156" t="s">
        <v>212</v>
      </c>
      <c r="Y236" s="156" t="s">
        <v>213</v>
      </c>
      <c r="Z236" s="146"/>
      <c r="AA236" s="146"/>
      <c r="AB236" s="146"/>
      <c r="AC236" s="146"/>
      <c r="AD236" s="146"/>
      <c r="AE236" s="146"/>
      <c r="AF236" s="146"/>
      <c r="AG236" s="146" t="s">
        <v>214</v>
      </c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</row>
    <row r="237" spans="1:60" outlineLevel="2" x14ac:dyDescent="0.2">
      <c r="A237" s="153"/>
      <c r="B237" s="154"/>
      <c r="C237" s="180" t="s">
        <v>1549</v>
      </c>
      <c r="D237" s="157"/>
      <c r="E237" s="158">
        <v>1</v>
      </c>
      <c r="F237" s="156"/>
      <c r="G237" s="156"/>
      <c r="H237" s="156"/>
      <c r="I237" s="156"/>
      <c r="J237" s="156"/>
      <c r="K237" s="156"/>
      <c r="L237" s="156"/>
      <c r="M237" s="156"/>
      <c r="N237" s="155"/>
      <c r="O237" s="155"/>
      <c r="P237" s="155"/>
      <c r="Q237" s="155"/>
      <c r="R237" s="156"/>
      <c r="S237" s="156"/>
      <c r="T237" s="156"/>
      <c r="U237" s="156"/>
      <c r="V237" s="156"/>
      <c r="W237" s="156"/>
      <c r="X237" s="156"/>
      <c r="Y237" s="156"/>
      <c r="Z237" s="146"/>
      <c r="AA237" s="146"/>
      <c r="AB237" s="146"/>
      <c r="AC237" s="146"/>
      <c r="AD237" s="146"/>
      <c r="AE237" s="146"/>
      <c r="AF237" s="146"/>
      <c r="AG237" s="146" t="s">
        <v>215</v>
      </c>
      <c r="AH237" s="146">
        <v>5</v>
      </c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</row>
    <row r="238" spans="1:60" outlineLevel="1" x14ac:dyDescent="0.2">
      <c r="A238" s="170">
        <v>69</v>
      </c>
      <c r="B238" s="171" t="s">
        <v>1570</v>
      </c>
      <c r="C238" s="179" t="s">
        <v>1571</v>
      </c>
      <c r="D238" s="172" t="s">
        <v>260</v>
      </c>
      <c r="E238" s="173">
        <v>1</v>
      </c>
      <c r="F238" s="174"/>
      <c r="G238" s="175">
        <f>ROUND(E238*F238,2)</f>
        <v>0</v>
      </c>
      <c r="H238" s="174"/>
      <c r="I238" s="175">
        <f>ROUND(E238*H238,2)</f>
        <v>0</v>
      </c>
      <c r="J238" s="174"/>
      <c r="K238" s="175">
        <f>ROUND(E238*J238,2)</f>
        <v>0</v>
      </c>
      <c r="L238" s="175">
        <v>21</v>
      </c>
      <c r="M238" s="175">
        <f>G238*(1+L238/100)</f>
        <v>0</v>
      </c>
      <c r="N238" s="173">
        <v>0</v>
      </c>
      <c r="O238" s="173">
        <f>ROUND(E238*N238,2)</f>
        <v>0</v>
      </c>
      <c r="P238" s="173">
        <v>0</v>
      </c>
      <c r="Q238" s="173">
        <f>ROUND(E238*P238,2)</f>
        <v>0</v>
      </c>
      <c r="R238" s="175"/>
      <c r="S238" s="175" t="s">
        <v>242</v>
      </c>
      <c r="T238" s="176" t="s">
        <v>243</v>
      </c>
      <c r="U238" s="156">
        <v>0</v>
      </c>
      <c r="V238" s="156">
        <f>ROUND(E238*U238,2)</f>
        <v>0</v>
      </c>
      <c r="W238" s="156"/>
      <c r="X238" s="156" t="s">
        <v>212</v>
      </c>
      <c r="Y238" s="156" t="s">
        <v>213</v>
      </c>
      <c r="Z238" s="146"/>
      <c r="AA238" s="146"/>
      <c r="AB238" s="146"/>
      <c r="AC238" s="146"/>
      <c r="AD238" s="146"/>
      <c r="AE238" s="146"/>
      <c r="AF238" s="146"/>
      <c r="AG238" s="146" t="s">
        <v>214</v>
      </c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</row>
    <row r="239" spans="1:60" outlineLevel="2" x14ac:dyDescent="0.2">
      <c r="A239" s="153"/>
      <c r="B239" s="154"/>
      <c r="C239" s="180" t="s">
        <v>84</v>
      </c>
      <c r="D239" s="157"/>
      <c r="E239" s="158">
        <v>1</v>
      </c>
      <c r="F239" s="156"/>
      <c r="G239" s="156"/>
      <c r="H239" s="156"/>
      <c r="I239" s="156"/>
      <c r="J239" s="156"/>
      <c r="K239" s="156"/>
      <c r="L239" s="156"/>
      <c r="M239" s="156"/>
      <c r="N239" s="155"/>
      <c r="O239" s="155"/>
      <c r="P239" s="155"/>
      <c r="Q239" s="155"/>
      <c r="R239" s="156"/>
      <c r="S239" s="156"/>
      <c r="T239" s="156"/>
      <c r="U239" s="156"/>
      <c r="V239" s="156"/>
      <c r="W239" s="156"/>
      <c r="X239" s="156"/>
      <c r="Y239" s="156"/>
      <c r="Z239" s="146"/>
      <c r="AA239" s="146"/>
      <c r="AB239" s="146"/>
      <c r="AC239" s="146"/>
      <c r="AD239" s="146"/>
      <c r="AE239" s="146"/>
      <c r="AF239" s="146"/>
      <c r="AG239" s="146" t="s">
        <v>215</v>
      </c>
      <c r="AH239" s="146">
        <v>0</v>
      </c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</row>
    <row r="240" spans="1:60" outlineLevel="1" x14ac:dyDescent="0.2">
      <c r="A240" s="170">
        <v>70</v>
      </c>
      <c r="B240" s="171" t="s">
        <v>1572</v>
      </c>
      <c r="C240" s="179" t="s">
        <v>1573</v>
      </c>
      <c r="D240" s="172" t="s">
        <v>252</v>
      </c>
      <c r="E240" s="173">
        <v>140.9</v>
      </c>
      <c r="F240" s="174"/>
      <c r="G240" s="175">
        <f>ROUND(E240*F240,2)</f>
        <v>0</v>
      </c>
      <c r="H240" s="174"/>
      <c r="I240" s="175">
        <f>ROUND(E240*H240,2)</f>
        <v>0</v>
      </c>
      <c r="J240" s="174"/>
      <c r="K240" s="175">
        <f>ROUND(E240*J240,2)</f>
        <v>0</v>
      </c>
      <c r="L240" s="175">
        <v>21</v>
      </c>
      <c r="M240" s="175">
        <f>G240*(1+L240/100)</f>
        <v>0</v>
      </c>
      <c r="N240" s="173">
        <v>9.0000000000000006E-5</v>
      </c>
      <c r="O240" s="173">
        <f>ROUND(E240*N240,2)</f>
        <v>0.01</v>
      </c>
      <c r="P240" s="173">
        <v>0</v>
      </c>
      <c r="Q240" s="173">
        <f>ROUND(E240*P240,2)</f>
        <v>0</v>
      </c>
      <c r="R240" s="175"/>
      <c r="S240" s="175" t="s">
        <v>242</v>
      </c>
      <c r="T240" s="176" t="s">
        <v>243</v>
      </c>
      <c r="U240" s="156">
        <v>0</v>
      </c>
      <c r="V240" s="156">
        <f>ROUND(E240*U240,2)</f>
        <v>0</v>
      </c>
      <c r="W240" s="156"/>
      <c r="X240" s="156" t="s">
        <v>493</v>
      </c>
      <c r="Y240" s="156" t="s">
        <v>213</v>
      </c>
      <c r="Z240" s="146"/>
      <c r="AA240" s="146"/>
      <c r="AB240" s="146"/>
      <c r="AC240" s="146"/>
      <c r="AD240" s="146"/>
      <c r="AE240" s="146"/>
      <c r="AF240" s="146"/>
      <c r="AG240" s="146" t="s">
        <v>494</v>
      </c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</row>
    <row r="241" spans="1:60" outlineLevel="2" x14ac:dyDescent="0.2">
      <c r="A241" s="153"/>
      <c r="B241" s="154"/>
      <c r="C241" s="180" t="s">
        <v>1574</v>
      </c>
      <c r="D241" s="157"/>
      <c r="E241" s="158">
        <v>140.9</v>
      </c>
      <c r="F241" s="156"/>
      <c r="G241" s="156"/>
      <c r="H241" s="156"/>
      <c r="I241" s="156"/>
      <c r="J241" s="156"/>
      <c r="K241" s="156"/>
      <c r="L241" s="156"/>
      <c r="M241" s="156"/>
      <c r="N241" s="155"/>
      <c r="O241" s="155"/>
      <c r="P241" s="155"/>
      <c r="Q241" s="155"/>
      <c r="R241" s="156"/>
      <c r="S241" s="156"/>
      <c r="T241" s="156"/>
      <c r="U241" s="156"/>
      <c r="V241" s="156"/>
      <c r="W241" s="156"/>
      <c r="X241" s="156"/>
      <c r="Y241" s="156"/>
      <c r="Z241" s="146"/>
      <c r="AA241" s="146"/>
      <c r="AB241" s="146"/>
      <c r="AC241" s="146"/>
      <c r="AD241" s="146"/>
      <c r="AE241" s="146"/>
      <c r="AF241" s="146"/>
      <c r="AG241" s="146" t="s">
        <v>215</v>
      </c>
      <c r="AH241" s="146">
        <v>0</v>
      </c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</row>
    <row r="242" spans="1:60" outlineLevel="1" x14ac:dyDescent="0.2">
      <c r="A242" s="170">
        <v>71</v>
      </c>
      <c r="B242" s="171" t="s">
        <v>1575</v>
      </c>
      <c r="C242" s="179" t="s">
        <v>1576</v>
      </c>
      <c r="D242" s="172" t="s">
        <v>252</v>
      </c>
      <c r="E242" s="173">
        <v>140.9</v>
      </c>
      <c r="F242" s="174"/>
      <c r="G242" s="175">
        <f>ROUND(E242*F242,2)</f>
        <v>0</v>
      </c>
      <c r="H242" s="174"/>
      <c r="I242" s="175">
        <f>ROUND(E242*H242,2)</f>
        <v>0</v>
      </c>
      <c r="J242" s="174"/>
      <c r="K242" s="175">
        <f>ROUND(E242*J242,2)</f>
        <v>0</v>
      </c>
      <c r="L242" s="175">
        <v>21</v>
      </c>
      <c r="M242" s="175">
        <f>G242*(1+L242/100)</f>
        <v>0</v>
      </c>
      <c r="N242" s="173">
        <v>0</v>
      </c>
      <c r="O242" s="173">
        <f>ROUND(E242*N242,2)</f>
        <v>0</v>
      </c>
      <c r="P242" s="173">
        <v>0</v>
      </c>
      <c r="Q242" s="173">
        <f>ROUND(E242*P242,2)</f>
        <v>0</v>
      </c>
      <c r="R242" s="175"/>
      <c r="S242" s="175" t="s">
        <v>242</v>
      </c>
      <c r="T242" s="176" t="s">
        <v>243</v>
      </c>
      <c r="U242" s="156">
        <v>0</v>
      </c>
      <c r="V242" s="156">
        <f>ROUND(E242*U242,2)</f>
        <v>0</v>
      </c>
      <c r="W242" s="156"/>
      <c r="X242" s="156" t="s">
        <v>493</v>
      </c>
      <c r="Y242" s="156" t="s">
        <v>213</v>
      </c>
      <c r="Z242" s="146"/>
      <c r="AA242" s="146"/>
      <c r="AB242" s="146"/>
      <c r="AC242" s="146"/>
      <c r="AD242" s="146"/>
      <c r="AE242" s="146"/>
      <c r="AF242" s="146"/>
      <c r="AG242" s="146" t="s">
        <v>494</v>
      </c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</row>
    <row r="243" spans="1:60" outlineLevel="2" x14ac:dyDescent="0.2">
      <c r="A243" s="153"/>
      <c r="B243" s="154"/>
      <c r="C243" s="180" t="s">
        <v>1574</v>
      </c>
      <c r="D243" s="157"/>
      <c r="E243" s="158">
        <v>140.9</v>
      </c>
      <c r="F243" s="156"/>
      <c r="G243" s="156"/>
      <c r="H243" s="156"/>
      <c r="I243" s="156"/>
      <c r="J243" s="156"/>
      <c r="K243" s="156"/>
      <c r="L243" s="156"/>
      <c r="M243" s="156"/>
      <c r="N243" s="155"/>
      <c r="O243" s="155"/>
      <c r="P243" s="155"/>
      <c r="Q243" s="155"/>
      <c r="R243" s="156"/>
      <c r="S243" s="156"/>
      <c r="T243" s="156"/>
      <c r="U243" s="156"/>
      <c r="V243" s="156"/>
      <c r="W243" s="156"/>
      <c r="X243" s="156"/>
      <c r="Y243" s="156"/>
      <c r="Z243" s="146"/>
      <c r="AA243" s="146"/>
      <c r="AB243" s="146"/>
      <c r="AC243" s="146"/>
      <c r="AD243" s="146"/>
      <c r="AE243" s="146"/>
      <c r="AF243" s="146"/>
      <c r="AG243" s="146" t="s">
        <v>215</v>
      </c>
      <c r="AH243" s="146">
        <v>0</v>
      </c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</row>
    <row r="244" spans="1:60" outlineLevel="1" x14ac:dyDescent="0.2">
      <c r="A244" s="170">
        <v>72</v>
      </c>
      <c r="B244" s="171" t="s">
        <v>1577</v>
      </c>
      <c r="C244" s="179" t="s">
        <v>1578</v>
      </c>
      <c r="D244" s="172" t="s">
        <v>260</v>
      </c>
      <c r="E244" s="173">
        <v>2</v>
      </c>
      <c r="F244" s="174"/>
      <c r="G244" s="175">
        <f>ROUND(E244*F244,2)</f>
        <v>0</v>
      </c>
      <c r="H244" s="174"/>
      <c r="I244" s="175">
        <f>ROUND(E244*H244,2)</f>
        <v>0</v>
      </c>
      <c r="J244" s="174"/>
      <c r="K244" s="175">
        <f>ROUND(E244*J244,2)</f>
        <v>0</v>
      </c>
      <c r="L244" s="175">
        <v>21</v>
      </c>
      <c r="M244" s="175">
        <f>G244*(1+L244/100)</f>
        <v>0</v>
      </c>
      <c r="N244" s="173">
        <v>0</v>
      </c>
      <c r="O244" s="173">
        <f>ROUND(E244*N244,2)</f>
        <v>0</v>
      </c>
      <c r="P244" s="173">
        <v>0</v>
      </c>
      <c r="Q244" s="173">
        <f>ROUND(E244*P244,2)</f>
        <v>0</v>
      </c>
      <c r="R244" s="175"/>
      <c r="S244" s="175" t="s">
        <v>242</v>
      </c>
      <c r="T244" s="176" t="s">
        <v>243</v>
      </c>
      <c r="U244" s="156">
        <v>0</v>
      </c>
      <c r="V244" s="156">
        <f>ROUND(E244*U244,2)</f>
        <v>0</v>
      </c>
      <c r="W244" s="156"/>
      <c r="X244" s="156" t="s">
        <v>493</v>
      </c>
      <c r="Y244" s="156" t="s">
        <v>213</v>
      </c>
      <c r="Z244" s="146"/>
      <c r="AA244" s="146"/>
      <c r="AB244" s="146"/>
      <c r="AC244" s="146"/>
      <c r="AD244" s="146"/>
      <c r="AE244" s="146"/>
      <c r="AF244" s="146"/>
      <c r="AG244" s="146" t="s">
        <v>494</v>
      </c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</row>
    <row r="245" spans="1:60" outlineLevel="2" x14ac:dyDescent="0.2">
      <c r="A245" s="153"/>
      <c r="B245" s="154"/>
      <c r="C245" s="180" t="s">
        <v>88</v>
      </c>
      <c r="D245" s="157"/>
      <c r="E245" s="158">
        <v>2</v>
      </c>
      <c r="F245" s="156"/>
      <c r="G245" s="156"/>
      <c r="H245" s="156"/>
      <c r="I245" s="156"/>
      <c r="J245" s="156"/>
      <c r="K245" s="156"/>
      <c r="L245" s="156"/>
      <c r="M245" s="156"/>
      <c r="N245" s="155"/>
      <c r="O245" s="155"/>
      <c r="P245" s="155"/>
      <c r="Q245" s="155"/>
      <c r="R245" s="156"/>
      <c r="S245" s="156"/>
      <c r="T245" s="156"/>
      <c r="U245" s="156"/>
      <c r="V245" s="156"/>
      <c r="W245" s="156"/>
      <c r="X245" s="156"/>
      <c r="Y245" s="156"/>
      <c r="Z245" s="146"/>
      <c r="AA245" s="146"/>
      <c r="AB245" s="146"/>
      <c r="AC245" s="146"/>
      <c r="AD245" s="146"/>
      <c r="AE245" s="146"/>
      <c r="AF245" s="146"/>
      <c r="AG245" s="146" t="s">
        <v>215</v>
      </c>
      <c r="AH245" s="146">
        <v>0</v>
      </c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</row>
    <row r="246" spans="1:60" outlineLevel="1" x14ac:dyDescent="0.2">
      <c r="A246" s="170">
        <v>73</v>
      </c>
      <c r="B246" s="171" t="s">
        <v>1579</v>
      </c>
      <c r="C246" s="179" t="s">
        <v>1580</v>
      </c>
      <c r="D246" s="172" t="s">
        <v>238</v>
      </c>
      <c r="E246" s="173">
        <v>1</v>
      </c>
      <c r="F246" s="174"/>
      <c r="G246" s="175">
        <f>ROUND(E246*F246,2)</f>
        <v>0</v>
      </c>
      <c r="H246" s="174"/>
      <c r="I246" s="175">
        <f>ROUND(E246*H246,2)</f>
        <v>0</v>
      </c>
      <c r="J246" s="174"/>
      <c r="K246" s="175">
        <f>ROUND(E246*J246,2)</f>
        <v>0</v>
      </c>
      <c r="L246" s="175">
        <v>21</v>
      </c>
      <c r="M246" s="175">
        <f>G246*(1+L246/100)</f>
        <v>0</v>
      </c>
      <c r="N246" s="173">
        <v>0</v>
      </c>
      <c r="O246" s="173">
        <f>ROUND(E246*N246,2)</f>
        <v>0</v>
      </c>
      <c r="P246" s="173">
        <v>0</v>
      </c>
      <c r="Q246" s="173">
        <f>ROUND(E246*P246,2)</f>
        <v>0</v>
      </c>
      <c r="R246" s="175"/>
      <c r="S246" s="175" t="s">
        <v>242</v>
      </c>
      <c r="T246" s="176" t="s">
        <v>243</v>
      </c>
      <c r="U246" s="156">
        <v>1</v>
      </c>
      <c r="V246" s="156">
        <f>ROUND(E246*U246,2)</f>
        <v>1</v>
      </c>
      <c r="W246" s="156"/>
      <c r="X246" s="156" t="s">
        <v>493</v>
      </c>
      <c r="Y246" s="156" t="s">
        <v>213</v>
      </c>
      <c r="Z246" s="146"/>
      <c r="AA246" s="146"/>
      <c r="AB246" s="146"/>
      <c r="AC246" s="146"/>
      <c r="AD246" s="146"/>
      <c r="AE246" s="146"/>
      <c r="AF246" s="146"/>
      <c r="AG246" s="146" t="s">
        <v>494</v>
      </c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</row>
    <row r="247" spans="1:60" outlineLevel="2" x14ac:dyDescent="0.2">
      <c r="A247" s="153"/>
      <c r="B247" s="154"/>
      <c r="C247" s="180" t="s">
        <v>84</v>
      </c>
      <c r="D247" s="157"/>
      <c r="E247" s="158">
        <v>1</v>
      </c>
      <c r="F247" s="156"/>
      <c r="G247" s="156"/>
      <c r="H247" s="156"/>
      <c r="I247" s="156"/>
      <c r="J247" s="156"/>
      <c r="K247" s="156"/>
      <c r="L247" s="156"/>
      <c r="M247" s="156"/>
      <c r="N247" s="155"/>
      <c r="O247" s="155"/>
      <c r="P247" s="155"/>
      <c r="Q247" s="155"/>
      <c r="R247" s="156"/>
      <c r="S247" s="156"/>
      <c r="T247" s="156"/>
      <c r="U247" s="156"/>
      <c r="V247" s="156"/>
      <c r="W247" s="156"/>
      <c r="X247" s="156"/>
      <c r="Y247" s="156"/>
      <c r="Z247" s="146"/>
      <c r="AA247" s="146"/>
      <c r="AB247" s="146"/>
      <c r="AC247" s="146"/>
      <c r="AD247" s="146"/>
      <c r="AE247" s="146"/>
      <c r="AF247" s="146"/>
      <c r="AG247" s="146" t="s">
        <v>215</v>
      </c>
      <c r="AH247" s="146">
        <v>0</v>
      </c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</row>
    <row r="248" spans="1:60" x14ac:dyDescent="0.2">
      <c r="A248" s="163" t="s">
        <v>204</v>
      </c>
      <c r="B248" s="164" t="s">
        <v>156</v>
      </c>
      <c r="C248" s="178" t="s">
        <v>151</v>
      </c>
      <c r="D248" s="165"/>
      <c r="E248" s="166"/>
      <c r="F248" s="167"/>
      <c r="G248" s="167">
        <f>SUMIF(AG249:AG261,"&lt;&gt;NOR",G249:G261)</f>
        <v>0</v>
      </c>
      <c r="H248" s="167"/>
      <c r="I248" s="167">
        <f>SUM(I249:I261)</f>
        <v>0</v>
      </c>
      <c r="J248" s="167"/>
      <c r="K248" s="167">
        <f>SUM(K249:K261)</f>
        <v>0</v>
      </c>
      <c r="L248" s="167"/>
      <c r="M248" s="167">
        <f>SUM(M249:M261)</f>
        <v>0</v>
      </c>
      <c r="N248" s="166"/>
      <c r="O248" s="166">
        <f>SUM(O249:O261)</f>
        <v>0</v>
      </c>
      <c r="P248" s="166"/>
      <c r="Q248" s="166">
        <f>SUM(Q249:Q261)</f>
        <v>0</v>
      </c>
      <c r="R248" s="167"/>
      <c r="S248" s="167"/>
      <c r="T248" s="168"/>
      <c r="U248" s="162"/>
      <c r="V248" s="162">
        <f>SUM(V249:V261)</f>
        <v>17.170000000000002</v>
      </c>
      <c r="W248" s="162"/>
      <c r="X248" s="162"/>
      <c r="Y248" s="162"/>
      <c r="AG248" t="s">
        <v>205</v>
      </c>
    </row>
    <row r="249" spans="1:60" outlineLevel="1" x14ac:dyDescent="0.2">
      <c r="A249" s="170">
        <v>74</v>
      </c>
      <c r="B249" s="171" t="s">
        <v>849</v>
      </c>
      <c r="C249" s="179" t="s">
        <v>850</v>
      </c>
      <c r="D249" s="172" t="s">
        <v>252</v>
      </c>
      <c r="E249" s="173">
        <v>255.1</v>
      </c>
      <c r="F249" s="174"/>
      <c r="G249" s="175">
        <f>ROUND(E249*F249,2)</f>
        <v>0</v>
      </c>
      <c r="H249" s="174"/>
      <c r="I249" s="175">
        <f>ROUND(E249*H249,2)</f>
        <v>0</v>
      </c>
      <c r="J249" s="174"/>
      <c r="K249" s="175">
        <f>ROUND(E249*J249,2)</f>
        <v>0</v>
      </c>
      <c r="L249" s="175">
        <v>21</v>
      </c>
      <c r="M249" s="175">
        <f>G249*(1+L249/100)</f>
        <v>0</v>
      </c>
      <c r="N249" s="173">
        <v>0</v>
      </c>
      <c r="O249" s="173">
        <f>ROUND(E249*N249,2)</f>
        <v>0</v>
      </c>
      <c r="P249" s="173">
        <v>0</v>
      </c>
      <c r="Q249" s="173">
        <f>ROUND(E249*P249,2)</f>
        <v>0</v>
      </c>
      <c r="R249" s="175"/>
      <c r="S249" s="175" t="s">
        <v>210</v>
      </c>
      <c r="T249" s="176" t="s">
        <v>211</v>
      </c>
      <c r="U249" s="156">
        <v>0</v>
      </c>
      <c r="V249" s="156">
        <f>ROUND(E249*U249,2)</f>
        <v>0</v>
      </c>
      <c r="W249" s="156"/>
      <c r="X249" s="156" t="s">
        <v>212</v>
      </c>
      <c r="Y249" s="156" t="s">
        <v>213</v>
      </c>
      <c r="Z249" s="146"/>
      <c r="AA249" s="146"/>
      <c r="AB249" s="146"/>
      <c r="AC249" s="146"/>
      <c r="AD249" s="146"/>
      <c r="AE249" s="146"/>
      <c r="AF249" s="146"/>
      <c r="AG249" s="146" t="s">
        <v>214</v>
      </c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</row>
    <row r="250" spans="1:60" outlineLevel="2" x14ac:dyDescent="0.2">
      <c r="A250" s="153"/>
      <c r="B250" s="154"/>
      <c r="C250" s="180" t="s">
        <v>1453</v>
      </c>
      <c r="D250" s="157"/>
      <c r="E250" s="158">
        <v>15.1</v>
      </c>
      <c r="F250" s="156"/>
      <c r="G250" s="156"/>
      <c r="H250" s="156"/>
      <c r="I250" s="156"/>
      <c r="J250" s="156"/>
      <c r="K250" s="156"/>
      <c r="L250" s="156"/>
      <c r="M250" s="156"/>
      <c r="N250" s="155"/>
      <c r="O250" s="155"/>
      <c r="P250" s="155"/>
      <c r="Q250" s="155"/>
      <c r="R250" s="156"/>
      <c r="S250" s="156"/>
      <c r="T250" s="156"/>
      <c r="U250" s="156"/>
      <c r="V250" s="156"/>
      <c r="W250" s="156"/>
      <c r="X250" s="156"/>
      <c r="Y250" s="156"/>
      <c r="Z250" s="146"/>
      <c r="AA250" s="146"/>
      <c r="AB250" s="146"/>
      <c r="AC250" s="146"/>
      <c r="AD250" s="146"/>
      <c r="AE250" s="146"/>
      <c r="AF250" s="146"/>
      <c r="AG250" s="146" t="s">
        <v>215</v>
      </c>
      <c r="AH250" s="146">
        <v>5</v>
      </c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</row>
    <row r="251" spans="1:60" outlineLevel="3" x14ac:dyDescent="0.2">
      <c r="A251" s="153"/>
      <c r="B251" s="154"/>
      <c r="C251" s="180" t="s">
        <v>1454</v>
      </c>
      <c r="D251" s="157"/>
      <c r="E251" s="158">
        <v>240</v>
      </c>
      <c r="F251" s="156"/>
      <c r="G251" s="156"/>
      <c r="H251" s="156"/>
      <c r="I251" s="156"/>
      <c r="J251" s="156"/>
      <c r="K251" s="156"/>
      <c r="L251" s="156"/>
      <c r="M251" s="156"/>
      <c r="N251" s="155"/>
      <c r="O251" s="155"/>
      <c r="P251" s="155"/>
      <c r="Q251" s="155"/>
      <c r="R251" s="156"/>
      <c r="S251" s="156"/>
      <c r="T251" s="156"/>
      <c r="U251" s="156"/>
      <c r="V251" s="156"/>
      <c r="W251" s="156"/>
      <c r="X251" s="156"/>
      <c r="Y251" s="156"/>
      <c r="Z251" s="146"/>
      <c r="AA251" s="146"/>
      <c r="AB251" s="146"/>
      <c r="AC251" s="146"/>
      <c r="AD251" s="146"/>
      <c r="AE251" s="146"/>
      <c r="AF251" s="146"/>
      <c r="AG251" s="146" t="s">
        <v>215</v>
      </c>
      <c r="AH251" s="146">
        <v>0</v>
      </c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46"/>
      <c r="BB251" s="146"/>
      <c r="BC251" s="146"/>
      <c r="BD251" s="146"/>
      <c r="BE251" s="146"/>
      <c r="BF251" s="146"/>
      <c r="BG251" s="146"/>
      <c r="BH251" s="146"/>
    </row>
    <row r="252" spans="1:60" outlineLevel="1" x14ac:dyDescent="0.2">
      <c r="A252" s="170">
        <v>75</v>
      </c>
      <c r="B252" s="171" t="s">
        <v>856</v>
      </c>
      <c r="C252" s="179" t="s">
        <v>857</v>
      </c>
      <c r="D252" s="172" t="s">
        <v>853</v>
      </c>
      <c r="E252" s="173">
        <v>1</v>
      </c>
      <c r="F252" s="174"/>
      <c r="G252" s="175">
        <f>ROUND(E252*F252,2)</f>
        <v>0</v>
      </c>
      <c r="H252" s="174"/>
      <c r="I252" s="175">
        <f>ROUND(E252*H252,2)</f>
        <v>0</v>
      </c>
      <c r="J252" s="174"/>
      <c r="K252" s="175">
        <f>ROUND(E252*J252,2)</f>
        <v>0</v>
      </c>
      <c r="L252" s="175">
        <v>21</v>
      </c>
      <c r="M252" s="175">
        <f>G252*(1+L252/100)</f>
        <v>0</v>
      </c>
      <c r="N252" s="173">
        <v>0</v>
      </c>
      <c r="O252" s="173">
        <f>ROUND(E252*N252,2)</f>
        <v>0</v>
      </c>
      <c r="P252" s="173">
        <v>0</v>
      </c>
      <c r="Q252" s="173">
        <f>ROUND(E252*P252,2)</f>
        <v>0</v>
      </c>
      <c r="R252" s="175"/>
      <c r="S252" s="175" t="s">
        <v>210</v>
      </c>
      <c r="T252" s="176" t="s">
        <v>211</v>
      </c>
      <c r="U252" s="156">
        <v>6.71</v>
      </c>
      <c r="V252" s="156">
        <f>ROUND(E252*U252,2)</f>
        <v>6.71</v>
      </c>
      <c r="W252" s="156"/>
      <c r="X252" s="156" t="s">
        <v>212</v>
      </c>
      <c r="Y252" s="156" t="s">
        <v>213</v>
      </c>
      <c r="Z252" s="146"/>
      <c r="AA252" s="146"/>
      <c r="AB252" s="146"/>
      <c r="AC252" s="146"/>
      <c r="AD252" s="146"/>
      <c r="AE252" s="146"/>
      <c r="AF252" s="146"/>
      <c r="AG252" s="146" t="s">
        <v>854</v>
      </c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</row>
    <row r="253" spans="1:60" outlineLevel="2" x14ac:dyDescent="0.2">
      <c r="A253" s="153"/>
      <c r="B253" s="154"/>
      <c r="C253" s="247" t="s">
        <v>855</v>
      </c>
      <c r="D253" s="248"/>
      <c r="E253" s="248"/>
      <c r="F253" s="248"/>
      <c r="G253" s="248"/>
      <c r="H253" s="156"/>
      <c r="I253" s="156"/>
      <c r="J253" s="156"/>
      <c r="K253" s="156"/>
      <c r="L253" s="156"/>
      <c r="M253" s="156"/>
      <c r="N253" s="155"/>
      <c r="O253" s="155"/>
      <c r="P253" s="155"/>
      <c r="Q253" s="155"/>
      <c r="R253" s="156"/>
      <c r="S253" s="156"/>
      <c r="T253" s="156"/>
      <c r="U253" s="156"/>
      <c r="V253" s="156"/>
      <c r="W253" s="156"/>
      <c r="X253" s="156"/>
      <c r="Y253" s="156"/>
      <c r="Z253" s="146"/>
      <c r="AA253" s="146"/>
      <c r="AB253" s="146"/>
      <c r="AC253" s="146"/>
      <c r="AD253" s="146"/>
      <c r="AE253" s="146"/>
      <c r="AF253" s="146"/>
      <c r="AG253" s="146" t="s">
        <v>221</v>
      </c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</row>
    <row r="254" spans="1:60" outlineLevel="2" x14ac:dyDescent="0.2">
      <c r="A254" s="153"/>
      <c r="B254" s="154"/>
      <c r="C254" s="180" t="s">
        <v>84</v>
      </c>
      <c r="D254" s="157"/>
      <c r="E254" s="158">
        <v>1</v>
      </c>
      <c r="F254" s="156"/>
      <c r="G254" s="156"/>
      <c r="H254" s="156"/>
      <c r="I254" s="156"/>
      <c r="J254" s="156"/>
      <c r="K254" s="156"/>
      <c r="L254" s="156"/>
      <c r="M254" s="156"/>
      <c r="N254" s="155"/>
      <c r="O254" s="155"/>
      <c r="P254" s="155"/>
      <c r="Q254" s="155"/>
      <c r="R254" s="156"/>
      <c r="S254" s="156"/>
      <c r="T254" s="156"/>
      <c r="U254" s="156"/>
      <c r="V254" s="156"/>
      <c r="W254" s="156"/>
      <c r="X254" s="156"/>
      <c r="Y254" s="156"/>
      <c r="Z254" s="146"/>
      <c r="AA254" s="146"/>
      <c r="AB254" s="146"/>
      <c r="AC254" s="146"/>
      <c r="AD254" s="146"/>
      <c r="AE254" s="146"/>
      <c r="AF254" s="146"/>
      <c r="AG254" s="146" t="s">
        <v>215</v>
      </c>
      <c r="AH254" s="146">
        <v>0</v>
      </c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</row>
    <row r="255" spans="1:60" outlineLevel="1" x14ac:dyDescent="0.2">
      <c r="A255" s="170">
        <v>76</v>
      </c>
      <c r="B255" s="171" t="s">
        <v>860</v>
      </c>
      <c r="C255" s="179" t="s">
        <v>861</v>
      </c>
      <c r="D255" s="172" t="s">
        <v>252</v>
      </c>
      <c r="E255" s="173">
        <v>255.1</v>
      </c>
      <c r="F255" s="174"/>
      <c r="G255" s="175">
        <f>ROUND(E255*F255,2)</f>
        <v>0</v>
      </c>
      <c r="H255" s="174"/>
      <c r="I255" s="175">
        <f>ROUND(E255*H255,2)</f>
        <v>0</v>
      </c>
      <c r="J255" s="174"/>
      <c r="K255" s="175">
        <f>ROUND(E255*J255,2)</f>
        <v>0</v>
      </c>
      <c r="L255" s="175">
        <v>21</v>
      </c>
      <c r="M255" s="175">
        <f>G255*(1+L255/100)</f>
        <v>0</v>
      </c>
      <c r="N255" s="173">
        <v>0</v>
      </c>
      <c r="O255" s="173">
        <f>ROUND(E255*N255,2)</f>
        <v>0</v>
      </c>
      <c r="P255" s="173">
        <v>0</v>
      </c>
      <c r="Q255" s="173">
        <f>ROUND(E255*P255,2)</f>
        <v>0</v>
      </c>
      <c r="R255" s="175"/>
      <c r="S255" s="175" t="s">
        <v>210</v>
      </c>
      <c r="T255" s="176" t="s">
        <v>211</v>
      </c>
      <c r="U255" s="156">
        <v>4.1000000000000002E-2</v>
      </c>
      <c r="V255" s="156">
        <f>ROUND(E255*U255,2)</f>
        <v>10.46</v>
      </c>
      <c r="W255" s="156"/>
      <c r="X255" s="156" t="s">
        <v>212</v>
      </c>
      <c r="Y255" s="156" t="s">
        <v>213</v>
      </c>
      <c r="Z255" s="146"/>
      <c r="AA255" s="146"/>
      <c r="AB255" s="146"/>
      <c r="AC255" s="146"/>
      <c r="AD255" s="146"/>
      <c r="AE255" s="146"/>
      <c r="AF255" s="146"/>
      <c r="AG255" s="146" t="s">
        <v>854</v>
      </c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</row>
    <row r="256" spans="1:60" outlineLevel="2" x14ac:dyDescent="0.2">
      <c r="A256" s="153"/>
      <c r="B256" s="154"/>
      <c r="C256" s="247" t="s">
        <v>855</v>
      </c>
      <c r="D256" s="248"/>
      <c r="E256" s="248"/>
      <c r="F256" s="248"/>
      <c r="G256" s="248"/>
      <c r="H256" s="156"/>
      <c r="I256" s="156"/>
      <c r="J256" s="156"/>
      <c r="K256" s="156"/>
      <c r="L256" s="156"/>
      <c r="M256" s="156"/>
      <c r="N256" s="155"/>
      <c r="O256" s="155"/>
      <c r="P256" s="155"/>
      <c r="Q256" s="155"/>
      <c r="R256" s="156"/>
      <c r="S256" s="156"/>
      <c r="T256" s="156"/>
      <c r="U256" s="156"/>
      <c r="V256" s="156"/>
      <c r="W256" s="156"/>
      <c r="X256" s="156"/>
      <c r="Y256" s="156"/>
      <c r="Z256" s="146"/>
      <c r="AA256" s="146"/>
      <c r="AB256" s="146"/>
      <c r="AC256" s="146"/>
      <c r="AD256" s="146"/>
      <c r="AE256" s="146"/>
      <c r="AF256" s="146"/>
      <c r="AG256" s="146" t="s">
        <v>221</v>
      </c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</row>
    <row r="257" spans="1:60" outlineLevel="2" x14ac:dyDescent="0.2">
      <c r="A257" s="153"/>
      <c r="B257" s="154"/>
      <c r="C257" s="180" t="s">
        <v>1453</v>
      </c>
      <c r="D257" s="157"/>
      <c r="E257" s="158">
        <v>15.1</v>
      </c>
      <c r="F257" s="156"/>
      <c r="G257" s="156"/>
      <c r="H257" s="156"/>
      <c r="I257" s="156"/>
      <c r="J257" s="156"/>
      <c r="K257" s="156"/>
      <c r="L257" s="156"/>
      <c r="M257" s="156"/>
      <c r="N257" s="155"/>
      <c r="O257" s="155"/>
      <c r="P257" s="155"/>
      <c r="Q257" s="155"/>
      <c r="R257" s="156"/>
      <c r="S257" s="156"/>
      <c r="T257" s="156"/>
      <c r="U257" s="156"/>
      <c r="V257" s="156"/>
      <c r="W257" s="156"/>
      <c r="X257" s="156"/>
      <c r="Y257" s="156"/>
      <c r="Z257" s="146"/>
      <c r="AA257" s="146"/>
      <c r="AB257" s="146"/>
      <c r="AC257" s="146"/>
      <c r="AD257" s="146"/>
      <c r="AE257" s="146"/>
      <c r="AF257" s="146"/>
      <c r="AG257" s="146" t="s">
        <v>215</v>
      </c>
      <c r="AH257" s="146">
        <v>5</v>
      </c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</row>
    <row r="258" spans="1:60" outlineLevel="3" x14ac:dyDescent="0.2">
      <c r="A258" s="153"/>
      <c r="B258" s="154"/>
      <c r="C258" s="180" t="s">
        <v>1454</v>
      </c>
      <c r="D258" s="157"/>
      <c r="E258" s="158">
        <v>240</v>
      </c>
      <c r="F258" s="156"/>
      <c r="G258" s="156"/>
      <c r="H258" s="156"/>
      <c r="I258" s="156"/>
      <c r="J258" s="156"/>
      <c r="K258" s="156"/>
      <c r="L258" s="156"/>
      <c r="M258" s="156"/>
      <c r="N258" s="155"/>
      <c r="O258" s="155"/>
      <c r="P258" s="155"/>
      <c r="Q258" s="155"/>
      <c r="R258" s="156"/>
      <c r="S258" s="156"/>
      <c r="T258" s="156"/>
      <c r="U258" s="156"/>
      <c r="V258" s="156"/>
      <c r="W258" s="156"/>
      <c r="X258" s="156"/>
      <c r="Y258" s="156"/>
      <c r="Z258" s="146"/>
      <c r="AA258" s="146"/>
      <c r="AB258" s="146"/>
      <c r="AC258" s="146"/>
      <c r="AD258" s="146"/>
      <c r="AE258" s="146"/>
      <c r="AF258" s="146"/>
      <c r="AG258" s="146" t="s">
        <v>215</v>
      </c>
      <c r="AH258" s="146">
        <v>0</v>
      </c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</row>
    <row r="259" spans="1:60" outlineLevel="1" x14ac:dyDescent="0.2">
      <c r="A259" s="170">
        <v>77</v>
      </c>
      <c r="B259" s="171" t="s">
        <v>1581</v>
      </c>
      <c r="C259" s="179" t="s">
        <v>1582</v>
      </c>
      <c r="D259" s="172" t="s">
        <v>260</v>
      </c>
      <c r="E259" s="173">
        <v>1</v>
      </c>
      <c r="F259" s="174"/>
      <c r="G259" s="175">
        <f>ROUND(E259*F259,2)</f>
        <v>0</v>
      </c>
      <c r="H259" s="174"/>
      <c r="I259" s="175">
        <f>ROUND(E259*H259,2)</f>
        <v>0</v>
      </c>
      <c r="J259" s="174"/>
      <c r="K259" s="175">
        <f>ROUND(E259*J259,2)</f>
        <v>0</v>
      </c>
      <c r="L259" s="175">
        <v>21</v>
      </c>
      <c r="M259" s="175">
        <f>G259*(1+L259/100)</f>
        <v>0</v>
      </c>
      <c r="N259" s="173">
        <v>0</v>
      </c>
      <c r="O259" s="173">
        <f>ROUND(E259*N259,2)</f>
        <v>0</v>
      </c>
      <c r="P259" s="173">
        <v>0</v>
      </c>
      <c r="Q259" s="173">
        <f>ROUND(E259*P259,2)</f>
        <v>0</v>
      </c>
      <c r="R259" s="175" t="s">
        <v>1341</v>
      </c>
      <c r="S259" s="175" t="s">
        <v>210</v>
      </c>
      <c r="T259" s="176" t="s">
        <v>243</v>
      </c>
      <c r="U259" s="156">
        <v>0</v>
      </c>
      <c r="V259" s="156">
        <f>ROUND(E259*U259,2)</f>
        <v>0</v>
      </c>
      <c r="W259" s="156"/>
      <c r="X259" s="156" t="s">
        <v>1342</v>
      </c>
      <c r="Y259" s="156" t="s">
        <v>213</v>
      </c>
      <c r="Z259" s="146"/>
      <c r="AA259" s="146"/>
      <c r="AB259" s="146"/>
      <c r="AC259" s="146"/>
      <c r="AD259" s="146"/>
      <c r="AE259" s="146"/>
      <c r="AF259" s="146"/>
      <c r="AG259" s="146" t="s">
        <v>1583</v>
      </c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</row>
    <row r="260" spans="1:60" outlineLevel="2" x14ac:dyDescent="0.2">
      <c r="A260" s="153"/>
      <c r="B260" s="154"/>
      <c r="C260" s="247" t="s">
        <v>855</v>
      </c>
      <c r="D260" s="248"/>
      <c r="E260" s="248"/>
      <c r="F260" s="248"/>
      <c r="G260" s="248"/>
      <c r="H260" s="156"/>
      <c r="I260" s="156"/>
      <c r="J260" s="156"/>
      <c r="K260" s="156"/>
      <c r="L260" s="156"/>
      <c r="M260" s="156"/>
      <c r="N260" s="155"/>
      <c r="O260" s="155"/>
      <c r="P260" s="155"/>
      <c r="Q260" s="155"/>
      <c r="R260" s="156"/>
      <c r="S260" s="156"/>
      <c r="T260" s="156"/>
      <c r="U260" s="156"/>
      <c r="V260" s="156"/>
      <c r="W260" s="156"/>
      <c r="X260" s="156"/>
      <c r="Y260" s="156"/>
      <c r="Z260" s="146"/>
      <c r="AA260" s="146"/>
      <c r="AB260" s="146"/>
      <c r="AC260" s="146"/>
      <c r="AD260" s="146"/>
      <c r="AE260" s="146"/>
      <c r="AF260" s="146"/>
      <c r="AG260" s="146" t="s">
        <v>221</v>
      </c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</row>
    <row r="261" spans="1:60" outlineLevel="2" x14ac:dyDescent="0.2">
      <c r="A261" s="153"/>
      <c r="B261" s="154"/>
      <c r="C261" s="180" t="s">
        <v>84</v>
      </c>
      <c r="D261" s="157"/>
      <c r="E261" s="158">
        <v>1</v>
      </c>
      <c r="F261" s="156"/>
      <c r="G261" s="156"/>
      <c r="H261" s="156"/>
      <c r="I261" s="156"/>
      <c r="J261" s="156"/>
      <c r="K261" s="156"/>
      <c r="L261" s="156"/>
      <c r="M261" s="156"/>
      <c r="N261" s="155"/>
      <c r="O261" s="155"/>
      <c r="P261" s="155"/>
      <c r="Q261" s="155"/>
      <c r="R261" s="156"/>
      <c r="S261" s="156"/>
      <c r="T261" s="156"/>
      <c r="U261" s="156"/>
      <c r="V261" s="156"/>
      <c r="W261" s="156"/>
      <c r="X261" s="156"/>
      <c r="Y261" s="156"/>
      <c r="Z261" s="146"/>
      <c r="AA261" s="146"/>
      <c r="AB261" s="146"/>
      <c r="AC261" s="146"/>
      <c r="AD261" s="146"/>
      <c r="AE261" s="146"/>
      <c r="AF261" s="146"/>
      <c r="AG261" s="146" t="s">
        <v>215</v>
      </c>
      <c r="AH261" s="146">
        <v>0</v>
      </c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</row>
    <row r="262" spans="1:60" x14ac:dyDescent="0.2">
      <c r="A262" s="163" t="s">
        <v>204</v>
      </c>
      <c r="B262" s="164" t="s">
        <v>157</v>
      </c>
      <c r="C262" s="178" t="s">
        <v>158</v>
      </c>
      <c r="D262" s="165"/>
      <c r="E262" s="166"/>
      <c r="F262" s="167"/>
      <c r="G262" s="167">
        <f>SUMIF(AG263:AG304,"&lt;&gt;NOR",G263:G304)</f>
        <v>0</v>
      </c>
      <c r="H262" s="167"/>
      <c r="I262" s="167">
        <f>SUM(I263:I304)</f>
        <v>0</v>
      </c>
      <c r="J262" s="167"/>
      <c r="K262" s="167">
        <f>SUM(K263:K304)</f>
        <v>0</v>
      </c>
      <c r="L262" s="167"/>
      <c r="M262" s="167">
        <f>SUM(M263:M304)</f>
        <v>0</v>
      </c>
      <c r="N262" s="166"/>
      <c r="O262" s="166">
        <f>SUM(O263:O304)</f>
        <v>0.21</v>
      </c>
      <c r="P262" s="166"/>
      <c r="Q262" s="166">
        <f>SUM(Q263:Q304)</f>
        <v>0</v>
      </c>
      <c r="R262" s="167"/>
      <c r="S262" s="167"/>
      <c r="T262" s="168"/>
      <c r="U262" s="162"/>
      <c r="V262" s="162">
        <f>SUM(V263:V304)</f>
        <v>19.47</v>
      </c>
      <c r="W262" s="162"/>
      <c r="X262" s="162"/>
      <c r="Y262" s="162"/>
      <c r="AG262" t="s">
        <v>205</v>
      </c>
    </row>
    <row r="263" spans="1:60" outlineLevel="1" x14ac:dyDescent="0.2">
      <c r="A263" s="170">
        <v>78</v>
      </c>
      <c r="B263" s="171" t="s">
        <v>1584</v>
      </c>
      <c r="C263" s="179" t="s">
        <v>1585</v>
      </c>
      <c r="D263" s="172" t="s">
        <v>252</v>
      </c>
      <c r="E263" s="173">
        <v>2.4</v>
      </c>
      <c r="F263" s="174"/>
      <c r="G263" s="175">
        <f>ROUND(E263*F263,2)</f>
        <v>0</v>
      </c>
      <c r="H263" s="174"/>
      <c r="I263" s="175">
        <f>ROUND(E263*H263,2)</f>
        <v>0</v>
      </c>
      <c r="J263" s="174"/>
      <c r="K263" s="175">
        <f>ROUND(E263*J263,2)</f>
        <v>0</v>
      </c>
      <c r="L263" s="175">
        <v>21</v>
      </c>
      <c r="M263" s="175">
        <f>G263*(1+L263/100)</f>
        <v>0</v>
      </c>
      <c r="N263" s="173">
        <v>4.8000000000000001E-4</v>
      </c>
      <c r="O263" s="173">
        <f>ROUND(E263*N263,2)</f>
        <v>0</v>
      </c>
      <c r="P263" s="173">
        <v>0</v>
      </c>
      <c r="Q263" s="173">
        <f>ROUND(E263*P263,2)</f>
        <v>0</v>
      </c>
      <c r="R263" s="175"/>
      <c r="S263" s="175" t="s">
        <v>210</v>
      </c>
      <c r="T263" s="176" t="s">
        <v>211</v>
      </c>
      <c r="U263" s="156">
        <v>6.4000000000000001E-2</v>
      </c>
      <c r="V263" s="156">
        <f>ROUND(E263*U263,2)</f>
        <v>0.15</v>
      </c>
      <c r="W263" s="156"/>
      <c r="X263" s="156" t="s">
        <v>212</v>
      </c>
      <c r="Y263" s="156" t="s">
        <v>213</v>
      </c>
      <c r="Z263" s="146"/>
      <c r="AA263" s="146"/>
      <c r="AB263" s="146"/>
      <c r="AC263" s="146"/>
      <c r="AD263" s="146"/>
      <c r="AE263" s="146"/>
      <c r="AF263" s="146"/>
      <c r="AG263" s="146" t="s">
        <v>214</v>
      </c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</row>
    <row r="264" spans="1:60" outlineLevel="2" x14ac:dyDescent="0.2">
      <c r="A264" s="153"/>
      <c r="B264" s="154"/>
      <c r="C264" s="180" t="s">
        <v>1586</v>
      </c>
      <c r="D264" s="157"/>
      <c r="E264" s="158">
        <v>2.4</v>
      </c>
      <c r="F264" s="156"/>
      <c r="G264" s="156"/>
      <c r="H264" s="156"/>
      <c r="I264" s="156"/>
      <c r="J264" s="156"/>
      <c r="K264" s="156"/>
      <c r="L264" s="156"/>
      <c r="M264" s="156"/>
      <c r="N264" s="155"/>
      <c r="O264" s="155"/>
      <c r="P264" s="155"/>
      <c r="Q264" s="155"/>
      <c r="R264" s="156"/>
      <c r="S264" s="156"/>
      <c r="T264" s="156"/>
      <c r="U264" s="156"/>
      <c r="V264" s="156"/>
      <c r="W264" s="156"/>
      <c r="X264" s="156"/>
      <c r="Y264" s="156"/>
      <c r="Z264" s="146"/>
      <c r="AA264" s="146"/>
      <c r="AB264" s="146"/>
      <c r="AC264" s="146"/>
      <c r="AD264" s="146"/>
      <c r="AE264" s="146"/>
      <c r="AF264" s="146"/>
      <c r="AG264" s="146" t="s">
        <v>215</v>
      </c>
      <c r="AH264" s="146">
        <v>0</v>
      </c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</row>
    <row r="265" spans="1:60" outlineLevel="1" x14ac:dyDescent="0.2">
      <c r="A265" s="170">
        <v>79</v>
      </c>
      <c r="B265" s="171" t="s">
        <v>1587</v>
      </c>
      <c r="C265" s="179" t="s">
        <v>1588</v>
      </c>
      <c r="D265" s="172" t="s">
        <v>238</v>
      </c>
      <c r="E265" s="173">
        <v>4</v>
      </c>
      <c r="F265" s="174"/>
      <c r="G265" s="175">
        <f>ROUND(E265*F265,2)</f>
        <v>0</v>
      </c>
      <c r="H265" s="174"/>
      <c r="I265" s="175">
        <f>ROUND(E265*H265,2)</f>
        <v>0</v>
      </c>
      <c r="J265" s="174"/>
      <c r="K265" s="175">
        <f>ROUND(E265*J265,2)</f>
        <v>0</v>
      </c>
      <c r="L265" s="175">
        <v>21</v>
      </c>
      <c r="M265" s="175">
        <f>G265*(1+L265/100)</f>
        <v>0</v>
      </c>
      <c r="N265" s="173">
        <v>4.5469999999999997E-2</v>
      </c>
      <c r="O265" s="173">
        <f>ROUND(E265*N265,2)</f>
        <v>0.18</v>
      </c>
      <c r="P265" s="173">
        <v>0</v>
      </c>
      <c r="Q265" s="173">
        <f>ROUND(E265*P265,2)</f>
        <v>0</v>
      </c>
      <c r="R265" s="175"/>
      <c r="S265" s="175" t="s">
        <v>210</v>
      </c>
      <c r="T265" s="176" t="s">
        <v>211</v>
      </c>
      <c r="U265" s="156">
        <v>1.129</v>
      </c>
      <c r="V265" s="156">
        <f>ROUND(E265*U265,2)</f>
        <v>4.5199999999999996</v>
      </c>
      <c r="W265" s="156"/>
      <c r="X265" s="156" t="s">
        <v>212</v>
      </c>
      <c r="Y265" s="156" t="s">
        <v>213</v>
      </c>
      <c r="Z265" s="146"/>
      <c r="AA265" s="146"/>
      <c r="AB265" s="146"/>
      <c r="AC265" s="146"/>
      <c r="AD265" s="146"/>
      <c r="AE265" s="146"/>
      <c r="AF265" s="146"/>
      <c r="AG265" s="146" t="s">
        <v>214</v>
      </c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</row>
    <row r="266" spans="1:60" outlineLevel="2" x14ac:dyDescent="0.2">
      <c r="A266" s="153"/>
      <c r="B266" s="154"/>
      <c r="C266" s="180" t="s">
        <v>1451</v>
      </c>
      <c r="D266" s="157"/>
      <c r="E266" s="158">
        <v>4</v>
      </c>
      <c r="F266" s="156"/>
      <c r="G266" s="156"/>
      <c r="H266" s="156"/>
      <c r="I266" s="156"/>
      <c r="J266" s="156"/>
      <c r="K266" s="156"/>
      <c r="L266" s="156"/>
      <c r="M266" s="156"/>
      <c r="N266" s="155"/>
      <c r="O266" s="155"/>
      <c r="P266" s="155"/>
      <c r="Q266" s="155"/>
      <c r="R266" s="156"/>
      <c r="S266" s="156"/>
      <c r="T266" s="156"/>
      <c r="U266" s="156"/>
      <c r="V266" s="156"/>
      <c r="W266" s="156"/>
      <c r="X266" s="156"/>
      <c r="Y266" s="156"/>
      <c r="Z266" s="146"/>
      <c r="AA266" s="146"/>
      <c r="AB266" s="146"/>
      <c r="AC266" s="146"/>
      <c r="AD266" s="146"/>
      <c r="AE266" s="146"/>
      <c r="AF266" s="146"/>
      <c r="AG266" s="146" t="s">
        <v>215</v>
      </c>
      <c r="AH266" s="146">
        <v>0</v>
      </c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</row>
    <row r="267" spans="1:60" outlineLevel="1" x14ac:dyDescent="0.2">
      <c r="A267" s="170">
        <v>80</v>
      </c>
      <c r="B267" s="171" t="s">
        <v>1589</v>
      </c>
      <c r="C267" s="179" t="s">
        <v>1590</v>
      </c>
      <c r="D267" s="172" t="s">
        <v>238</v>
      </c>
      <c r="E267" s="173">
        <v>24</v>
      </c>
      <c r="F267" s="174"/>
      <c r="G267" s="175">
        <f>ROUND(E267*F267,2)</f>
        <v>0</v>
      </c>
      <c r="H267" s="174"/>
      <c r="I267" s="175">
        <f>ROUND(E267*H267,2)</f>
        <v>0</v>
      </c>
      <c r="J267" s="174"/>
      <c r="K267" s="175">
        <f>ROUND(E267*J267,2)</f>
        <v>0</v>
      </c>
      <c r="L267" s="175">
        <v>21</v>
      </c>
      <c r="M267" s="175">
        <f>G267*(1+L267/100)</f>
        <v>0</v>
      </c>
      <c r="N267" s="173">
        <v>0</v>
      </c>
      <c r="O267" s="173">
        <f>ROUND(E267*N267,2)</f>
        <v>0</v>
      </c>
      <c r="P267" s="173">
        <v>0</v>
      </c>
      <c r="Q267" s="173">
        <f>ROUND(E267*P267,2)</f>
        <v>0</v>
      </c>
      <c r="R267" s="175"/>
      <c r="S267" s="175" t="s">
        <v>210</v>
      </c>
      <c r="T267" s="176" t="s">
        <v>211</v>
      </c>
      <c r="U267" s="156">
        <v>0.01</v>
      </c>
      <c r="V267" s="156">
        <f>ROUND(E267*U267,2)</f>
        <v>0.24</v>
      </c>
      <c r="W267" s="156"/>
      <c r="X267" s="156" t="s">
        <v>212</v>
      </c>
      <c r="Y267" s="156" t="s">
        <v>213</v>
      </c>
      <c r="Z267" s="146"/>
      <c r="AA267" s="146"/>
      <c r="AB267" s="146"/>
      <c r="AC267" s="146"/>
      <c r="AD267" s="146"/>
      <c r="AE267" s="146"/>
      <c r="AF267" s="146"/>
      <c r="AG267" s="146" t="s">
        <v>214</v>
      </c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146"/>
      <c r="BB267" s="146"/>
      <c r="BC267" s="146"/>
      <c r="BD267" s="146"/>
      <c r="BE267" s="146"/>
      <c r="BF267" s="146"/>
      <c r="BG267" s="146"/>
      <c r="BH267" s="146"/>
    </row>
    <row r="268" spans="1:60" outlineLevel="2" x14ac:dyDescent="0.2">
      <c r="A268" s="153"/>
      <c r="B268" s="154"/>
      <c r="C268" s="247" t="s">
        <v>1591</v>
      </c>
      <c r="D268" s="248"/>
      <c r="E268" s="248"/>
      <c r="F268" s="248"/>
      <c r="G268" s="248"/>
      <c r="H268" s="156"/>
      <c r="I268" s="156"/>
      <c r="J268" s="156"/>
      <c r="K268" s="156"/>
      <c r="L268" s="156"/>
      <c r="M268" s="156"/>
      <c r="N268" s="155"/>
      <c r="O268" s="155"/>
      <c r="P268" s="155"/>
      <c r="Q268" s="155"/>
      <c r="R268" s="156"/>
      <c r="S268" s="156"/>
      <c r="T268" s="156"/>
      <c r="U268" s="156"/>
      <c r="V268" s="156"/>
      <c r="W268" s="156"/>
      <c r="X268" s="156"/>
      <c r="Y268" s="156"/>
      <c r="Z268" s="146"/>
      <c r="AA268" s="146"/>
      <c r="AB268" s="146"/>
      <c r="AC268" s="146"/>
      <c r="AD268" s="146"/>
      <c r="AE268" s="146"/>
      <c r="AF268" s="146"/>
      <c r="AG268" s="146" t="s">
        <v>221</v>
      </c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77" t="str">
        <f>C268</f>
        <v>Zaměření a zobrazení kabelových tras geodetickým pracovištěm na pevný bod, zpracování výsledku měření, zhotovení knihy tras.</v>
      </c>
      <c r="BB268" s="146"/>
      <c r="BC268" s="146"/>
      <c r="BD268" s="146"/>
      <c r="BE268" s="146"/>
      <c r="BF268" s="146"/>
      <c r="BG268" s="146"/>
      <c r="BH268" s="146"/>
    </row>
    <row r="269" spans="1:60" outlineLevel="2" x14ac:dyDescent="0.2">
      <c r="A269" s="153"/>
      <c r="B269" s="154"/>
      <c r="C269" s="180" t="s">
        <v>1592</v>
      </c>
      <c r="D269" s="157"/>
      <c r="E269" s="158">
        <v>24</v>
      </c>
      <c r="F269" s="156"/>
      <c r="G269" s="156"/>
      <c r="H269" s="156"/>
      <c r="I269" s="156"/>
      <c r="J269" s="156"/>
      <c r="K269" s="156"/>
      <c r="L269" s="156"/>
      <c r="M269" s="156"/>
      <c r="N269" s="155"/>
      <c r="O269" s="155"/>
      <c r="P269" s="155"/>
      <c r="Q269" s="155"/>
      <c r="R269" s="156"/>
      <c r="S269" s="156"/>
      <c r="T269" s="156"/>
      <c r="U269" s="156"/>
      <c r="V269" s="156"/>
      <c r="W269" s="156"/>
      <c r="X269" s="156"/>
      <c r="Y269" s="156"/>
      <c r="Z269" s="146"/>
      <c r="AA269" s="146"/>
      <c r="AB269" s="146"/>
      <c r="AC269" s="146"/>
      <c r="AD269" s="146"/>
      <c r="AE269" s="146"/>
      <c r="AF269" s="146"/>
      <c r="AG269" s="146" t="s">
        <v>215</v>
      </c>
      <c r="AH269" s="146">
        <v>0</v>
      </c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</row>
    <row r="270" spans="1:60" outlineLevel="1" x14ac:dyDescent="0.2">
      <c r="A270" s="170">
        <v>81</v>
      </c>
      <c r="B270" s="171" t="s">
        <v>1593</v>
      </c>
      <c r="C270" s="179" t="s">
        <v>1594</v>
      </c>
      <c r="D270" s="172" t="s">
        <v>238</v>
      </c>
      <c r="E270" s="173">
        <v>30</v>
      </c>
      <c r="F270" s="174"/>
      <c r="G270" s="175">
        <f>ROUND(E270*F270,2)</f>
        <v>0</v>
      </c>
      <c r="H270" s="174"/>
      <c r="I270" s="175">
        <f>ROUND(E270*H270,2)</f>
        <v>0</v>
      </c>
      <c r="J270" s="174"/>
      <c r="K270" s="175">
        <f>ROUND(E270*J270,2)</f>
        <v>0</v>
      </c>
      <c r="L270" s="175">
        <v>21</v>
      </c>
      <c r="M270" s="175">
        <f>G270*(1+L270/100)</f>
        <v>0</v>
      </c>
      <c r="N270" s="173">
        <v>0</v>
      </c>
      <c r="O270" s="173">
        <f>ROUND(E270*N270,2)</f>
        <v>0</v>
      </c>
      <c r="P270" s="173">
        <v>0</v>
      </c>
      <c r="Q270" s="173">
        <f>ROUND(E270*P270,2)</f>
        <v>0</v>
      </c>
      <c r="R270" s="175"/>
      <c r="S270" s="175" t="s">
        <v>210</v>
      </c>
      <c r="T270" s="176" t="s">
        <v>211</v>
      </c>
      <c r="U270" s="156">
        <v>1.6E-2</v>
      </c>
      <c r="V270" s="156">
        <f>ROUND(E270*U270,2)</f>
        <v>0.48</v>
      </c>
      <c r="W270" s="156"/>
      <c r="X270" s="156" t="s">
        <v>212</v>
      </c>
      <c r="Y270" s="156" t="s">
        <v>213</v>
      </c>
      <c r="Z270" s="146"/>
      <c r="AA270" s="146"/>
      <c r="AB270" s="146"/>
      <c r="AC270" s="146"/>
      <c r="AD270" s="146"/>
      <c r="AE270" s="146"/>
      <c r="AF270" s="146"/>
      <c r="AG270" s="146" t="s">
        <v>214</v>
      </c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</row>
    <row r="271" spans="1:60" outlineLevel="2" x14ac:dyDescent="0.2">
      <c r="A271" s="153"/>
      <c r="B271" s="154"/>
      <c r="C271" s="180" t="s">
        <v>1595</v>
      </c>
      <c r="D271" s="157"/>
      <c r="E271" s="158">
        <v>2</v>
      </c>
      <c r="F271" s="156"/>
      <c r="G271" s="156"/>
      <c r="H271" s="156"/>
      <c r="I271" s="156"/>
      <c r="J271" s="156"/>
      <c r="K271" s="156"/>
      <c r="L271" s="156"/>
      <c r="M271" s="156"/>
      <c r="N271" s="155"/>
      <c r="O271" s="155"/>
      <c r="P271" s="155"/>
      <c r="Q271" s="155"/>
      <c r="R271" s="156"/>
      <c r="S271" s="156"/>
      <c r="T271" s="156"/>
      <c r="U271" s="156"/>
      <c r="V271" s="156"/>
      <c r="W271" s="156"/>
      <c r="X271" s="156"/>
      <c r="Y271" s="156"/>
      <c r="Z271" s="146"/>
      <c r="AA271" s="146"/>
      <c r="AB271" s="146"/>
      <c r="AC271" s="146"/>
      <c r="AD271" s="146"/>
      <c r="AE271" s="146"/>
      <c r="AF271" s="146"/>
      <c r="AG271" s="146" t="s">
        <v>215</v>
      </c>
      <c r="AH271" s="146">
        <v>5</v>
      </c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  <c r="BA271" s="146"/>
      <c r="BB271" s="146"/>
      <c r="BC271" s="146"/>
      <c r="BD271" s="146"/>
      <c r="BE271" s="146"/>
      <c r="BF271" s="146"/>
      <c r="BG271" s="146"/>
      <c r="BH271" s="146"/>
    </row>
    <row r="272" spans="1:60" outlineLevel="3" x14ac:dyDescent="0.2">
      <c r="A272" s="153"/>
      <c r="B272" s="154"/>
      <c r="C272" s="180" t="s">
        <v>1596</v>
      </c>
      <c r="D272" s="157"/>
      <c r="E272" s="158">
        <v>2</v>
      </c>
      <c r="F272" s="156"/>
      <c r="G272" s="156"/>
      <c r="H272" s="156"/>
      <c r="I272" s="156"/>
      <c r="J272" s="156"/>
      <c r="K272" s="156"/>
      <c r="L272" s="156"/>
      <c r="M272" s="156"/>
      <c r="N272" s="155"/>
      <c r="O272" s="155"/>
      <c r="P272" s="155"/>
      <c r="Q272" s="155"/>
      <c r="R272" s="156"/>
      <c r="S272" s="156"/>
      <c r="T272" s="156"/>
      <c r="U272" s="156"/>
      <c r="V272" s="156"/>
      <c r="W272" s="156"/>
      <c r="X272" s="156"/>
      <c r="Y272" s="156"/>
      <c r="Z272" s="146"/>
      <c r="AA272" s="146"/>
      <c r="AB272" s="146"/>
      <c r="AC272" s="146"/>
      <c r="AD272" s="146"/>
      <c r="AE272" s="146"/>
      <c r="AF272" s="146"/>
      <c r="AG272" s="146" t="s">
        <v>215</v>
      </c>
      <c r="AH272" s="146">
        <v>5</v>
      </c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46"/>
      <c r="BB272" s="146"/>
      <c r="BC272" s="146"/>
      <c r="BD272" s="146"/>
      <c r="BE272" s="146"/>
      <c r="BF272" s="146"/>
      <c r="BG272" s="146"/>
      <c r="BH272" s="146"/>
    </row>
    <row r="273" spans="1:60" outlineLevel="3" x14ac:dyDescent="0.2">
      <c r="A273" s="153"/>
      <c r="B273" s="154"/>
      <c r="C273" s="180" t="s">
        <v>721</v>
      </c>
      <c r="D273" s="157"/>
      <c r="E273" s="158">
        <v>1</v>
      </c>
      <c r="F273" s="156"/>
      <c r="G273" s="156"/>
      <c r="H273" s="156"/>
      <c r="I273" s="156"/>
      <c r="J273" s="156"/>
      <c r="K273" s="156"/>
      <c r="L273" s="156"/>
      <c r="M273" s="156"/>
      <c r="N273" s="155"/>
      <c r="O273" s="155"/>
      <c r="P273" s="155"/>
      <c r="Q273" s="155"/>
      <c r="R273" s="156"/>
      <c r="S273" s="156"/>
      <c r="T273" s="156"/>
      <c r="U273" s="156"/>
      <c r="V273" s="156"/>
      <c r="W273" s="156"/>
      <c r="X273" s="156"/>
      <c r="Y273" s="156"/>
      <c r="Z273" s="146"/>
      <c r="AA273" s="146"/>
      <c r="AB273" s="146"/>
      <c r="AC273" s="146"/>
      <c r="AD273" s="146"/>
      <c r="AE273" s="146"/>
      <c r="AF273" s="146"/>
      <c r="AG273" s="146" t="s">
        <v>215</v>
      </c>
      <c r="AH273" s="146">
        <v>5</v>
      </c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  <c r="BA273" s="146"/>
      <c r="BB273" s="146"/>
      <c r="BC273" s="146"/>
      <c r="BD273" s="146"/>
      <c r="BE273" s="146"/>
      <c r="BF273" s="146"/>
      <c r="BG273" s="146"/>
      <c r="BH273" s="146"/>
    </row>
    <row r="274" spans="1:60" outlineLevel="3" x14ac:dyDescent="0.2">
      <c r="A274" s="153"/>
      <c r="B274" s="154"/>
      <c r="C274" s="180" t="s">
        <v>1597</v>
      </c>
      <c r="D274" s="157"/>
      <c r="E274" s="158">
        <v>1</v>
      </c>
      <c r="F274" s="156"/>
      <c r="G274" s="156"/>
      <c r="H274" s="156"/>
      <c r="I274" s="156"/>
      <c r="J274" s="156"/>
      <c r="K274" s="156"/>
      <c r="L274" s="156"/>
      <c r="M274" s="156"/>
      <c r="N274" s="155"/>
      <c r="O274" s="155"/>
      <c r="P274" s="155"/>
      <c r="Q274" s="155"/>
      <c r="R274" s="156"/>
      <c r="S274" s="156"/>
      <c r="T274" s="156"/>
      <c r="U274" s="156"/>
      <c r="V274" s="156"/>
      <c r="W274" s="156"/>
      <c r="X274" s="156"/>
      <c r="Y274" s="156"/>
      <c r="Z274" s="146"/>
      <c r="AA274" s="146"/>
      <c r="AB274" s="146"/>
      <c r="AC274" s="146"/>
      <c r="AD274" s="146"/>
      <c r="AE274" s="146"/>
      <c r="AF274" s="146"/>
      <c r="AG274" s="146" t="s">
        <v>215</v>
      </c>
      <c r="AH274" s="146">
        <v>5</v>
      </c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6"/>
      <c r="BB274" s="146"/>
      <c r="BC274" s="146"/>
      <c r="BD274" s="146"/>
      <c r="BE274" s="146"/>
      <c r="BF274" s="146"/>
      <c r="BG274" s="146"/>
      <c r="BH274" s="146"/>
    </row>
    <row r="275" spans="1:60" outlineLevel="3" x14ac:dyDescent="0.2">
      <c r="A275" s="153"/>
      <c r="B275" s="154"/>
      <c r="C275" s="180" t="s">
        <v>1598</v>
      </c>
      <c r="D275" s="157"/>
      <c r="E275" s="158">
        <v>24</v>
      </c>
      <c r="F275" s="156"/>
      <c r="G275" s="156"/>
      <c r="H275" s="156"/>
      <c r="I275" s="156"/>
      <c r="J275" s="156"/>
      <c r="K275" s="156"/>
      <c r="L275" s="156"/>
      <c r="M275" s="156"/>
      <c r="N275" s="155"/>
      <c r="O275" s="155"/>
      <c r="P275" s="155"/>
      <c r="Q275" s="155"/>
      <c r="R275" s="156"/>
      <c r="S275" s="156"/>
      <c r="T275" s="156"/>
      <c r="U275" s="156"/>
      <c r="V275" s="156"/>
      <c r="W275" s="156"/>
      <c r="X275" s="156"/>
      <c r="Y275" s="156"/>
      <c r="Z275" s="146"/>
      <c r="AA275" s="146"/>
      <c r="AB275" s="146"/>
      <c r="AC275" s="146"/>
      <c r="AD275" s="146"/>
      <c r="AE275" s="146"/>
      <c r="AF275" s="146"/>
      <c r="AG275" s="146" t="s">
        <v>215</v>
      </c>
      <c r="AH275" s="146">
        <v>5</v>
      </c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</row>
    <row r="276" spans="1:60" outlineLevel="1" x14ac:dyDescent="0.2">
      <c r="A276" s="170">
        <v>82</v>
      </c>
      <c r="B276" s="171" t="s">
        <v>1599</v>
      </c>
      <c r="C276" s="179" t="s">
        <v>1600</v>
      </c>
      <c r="D276" s="172" t="s">
        <v>252</v>
      </c>
      <c r="E276" s="173">
        <v>288</v>
      </c>
      <c r="F276" s="174"/>
      <c r="G276" s="175">
        <f>ROUND(E276*F276,2)</f>
        <v>0</v>
      </c>
      <c r="H276" s="174"/>
      <c r="I276" s="175">
        <f>ROUND(E276*H276,2)</f>
        <v>0</v>
      </c>
      <c r="J276" s="174"/>
      <c r="K276" s="175">
        <f>ROUND(E276*J276,2)</f>
        <v>0</v>
      </c>
      <c r="L276" s="175">
        <v>21</v>
      </c>
      <c r="M276" s="175">
        <f>G276*(1+L276/100)</f>
        <v>0</v>
      </c>
      <c r="N276" s="173">
        <v>6.0000000000000002E-5</v>
      </c>
      <c r="O276" s="173">
        <f>ROUND(E276*N276,2)</f>
        <v>0.02</v>
      </c>
      <c r="P276" s="173">
        <v>0</v>
      </c>
      <c r="Q276" s="173">
        <f>ROUND(E276*P276,2)</f>
        <v>0</v>
      </c>
      <c r="R276" s="175"/>
      <c r="S276" s="175" t="s">
        <v>242</v>
      </c>
      <c r="T276" s="176" t="s">
        <v>243</v>
      </c>
      <c r="U276" s="156">
        <v>2.5999999999999999E-2</v>
      </c>
      <c r="V276" s="156">
        <f>ROUND(E276*U276,2)</f>
        <v>7.49</v>
      </c>
      <c r="W276" s="156"/>
      <c r="X276" s="156" t="s">
        <v>212</v>
      </c>
      <c r="Y276" s="156" t="s">
        <v>213</v>
      </c>
      <c r="Z276" s="146"/>
      <c r="AA276" s="146"/>
      <c r="AB276" s="146"/>
      <c r="AC276" s="146"/>
      <c r="AD276" s="146"/>
      <c r="AE276" s="146"/>
      <c r="AF276" s="146"/>
      <c r="AG276" s="146" t="s">
        <v>214</v>
      </c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</row>
    <row r="277" spans="1:60" outlineLevel="2" x14ac:dyDescent="0.2">
      <c r="A277" s="153"/>
      <c r="B277" s="154"/>
      <c r="C277" s="247" t="s">
        <v>1601</v>
      </c>
      <c r="D277" s="248"/>
      <c r="E277" s="248"/>
      <c r="F277" s="248"/>
      <c r="G277" s="248"/>
      <c r="H277" s="156"/>
      <c r="I277" s="156"/>
      <c r="J277" s="156"/>
      <c r="K277" s="156"/>
      <c r="L277" s="156"/>
      <c r="M277" s="156"/>
      <c r="N277" s="155"/>
      <c r="O277" s="155"/>
      <c r="P277" s="155"/>
      <c r="Q277" s="155"/>
      <c r="R277" s="156"/>
      <c r="S277" s="156"/>
      <c r="T277" s="156"/>
      <c r="U277" s="156"/>
      <c r="V277" s="156"/>
      <c r="W277" s="156"/>
      <c r="X277" s="156"/>
      <c r="Y277" s="156"/>
      <c r="Z277" s="146"/>
      <c r="AA277" s="146"/>
      <c r="AB277" s="146"/>
      <c r="AC277" s="146"/>
      <c r="AD277" s="146"/>
      <c r="AE277" s="146"/>
      <c r="AF277" s="146"/>
      <c r="AG277" s="146" t="s">
        <v>221</v>
      </c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</row>
    <row r="278" spans="1:60" outlineLevel="2" x14ac:dyDescent="0.2">
      <c r="A278" s="153"/>
      <c r="B278" s="154"/>
      <c r="C278" s="180" t="s">
        <v>1602</v>
      </c>
      <c r="D278" s="157"/>
      <c r="E278" s="158">
        <v>288</v>
      </c>
      <c r="F278" s="156"/>
      <c r="G278" s="156"/>
      <c r="H278" s="156"/>
      <c r="I278" s="156"/>
      <c r="J278" s="156"/>
      <c r="K278" s="156"/>
      <c r="L278" s="156"/>
      <c r="M278" s="156"/>
      <c r="N278" s="155"/>
      <c r="O278" s="155"/>
      <c r="P278" s="155"/>
      <c r="Q278" s="155"/>
      <c r="R278" s="156"/>
      <c r="S278" s="156"/>
      <c r="T278" s="156"/>
      <c r="U278" s="156"/>
      <c r="V278" s="156"/>
      <c r="W278" s="156"/>
      <c r="X278" s="156"/>
      <c r="Y278" s="156"/>
      <c r="Z278" s="146"/>
      <c r="AA278" s="146"/>
      <c r="AB278" s="146"/>
      <c r="AC278" s="146"/>
      <c r="AD278" s="146"/>
      <c r="AE278" s="146"/>
      <c r="AF278" s="146"/>
      <c r="AG278" s="146" t="s">
        <v>215</v>
      </c>
      <c r="AH278" s="146">
        <v>0</v>
      </c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</row>
    <row r="279" spans="1:60" outlineLevel="1" x14ac:dyDescent="0.2">
      <c r="A279" s="170">
        <v>83</v>
      </c>
      <c r="B279" s="171" t="s">
        <v>1603</v>
      </c>
      <c r="C279" s="179" t="s">
        <v>1604</v>
      </c>
      <c r="D279" s="172" t="s">
        <v>252</v>
      </c>
      <c r="E279" s="173">
        <v>183.8</v>
      </c>
      <c r="F279" s="174"/>
      <c r="G279" s="175">
        <f>ROUND(E279*F279,2)</f>
        <v>0</v>
      </c>
      <c r="H279" s="174"/>
      <c r="I279" s="175">
        <f>ROUND(E279*H279,2)</f>
        <v>0</v>
      </c>
      <c r="J279" s="174"/>
      <c r="K279" s="175">
        <f>ROUND(E279*J279,2)</f>
        <v>0</v>
      </c>
      <c r="L279" s="175">
        <v>21</v>
      </c>
      <c r="M279" s="175">
        <f>G279*(1+L279/100)</f>
        <v>0</v>
      </c>
      <c r="N279" s="173">
        <v>6.0000000000000002E-5</v>
      </c>
      <c r="O279" s="173">
        <f>ROUND(E279*N279,2)</f>
        <v>0.01</v>
      </c>
      <c r="P279" s="173">
        <v>0</v>
      </c>
      <c r="Q279" s="173">
        <f>ROUND(E279*P279,2)</f>
        <v>0</v>
      </c>
      <c r="R279" s="175"/>
      <c r="S279" s="175" t="s">
        <v>242</v>
      </c>
      <c r="T279" s="176" t="s">
        <v>243</v>
      </c>
      <c r="U279" s="156">
        <v>2.5999999999999999E-2</v>
      </c>
      <c r="V279" s="156">
        <f>ROUND(E279*U279,2)</f>
        <v>4.78</v>
      </c>
      <c r="W279" s="156"/>
      <c r="X279" s="156" t="s">
        <v>212</v>
      </c>
      <c r="Y279" s="156" t="s">
        <v>213</v>
      </c>
      <c r="Z279" s="146"/>
      <c r="AA279" s="146"/>
      <c r="AB279" s="146"/>
      <c r="AC279" s="146"/>
      <c r="AD279" s="146"/>
      <c r="AE279" s="146"/>
      <c r="AF279" s="146"/>
      <c r="AG279" s="146" t="s">
        <v>214</v>
      </c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</row>
    <row r="280" spans="1:60" outlineLevel="2" x14ac:dyDescent="0.2">
      <c r="A280" s="153"/>
      <c r="B280" s="154"/>
      <c r="C280" s="247" t="s">
        <v>1644</v>
      </c>
      <c r="D280" s="248"/>
      <c r="E280" s="248"/>
      <c r="F280" s="248"/>
      <c r="G280" s="248"/>
      <c r="H280" s="156"/>
      <c r="I280" s="156"/>
      <c r="J280" s="156"/>
      <c r="K280" s="156"/>
      <c r="L280" s="156"/>
      <c r="M280" s="156"/>
      <c r="N280" s="155"/>
      <c r="O280" s="155"/>
      <c r="P280" s="155"/>
      <c r="Q280" s="155"/>
      <c r="R280" s="156"/>
      <c r="S280" s="156"/>
      <c r="T280" s="156"/>
      <c r="U280" s="156"/>
      <c r="V280" s="156"/>
      <c r="W280" s="156"/>
      <c r="X280" s="156"/>
      <c r="Y280" s="156"/>
      <c r="Z280" s="146"/>
      <c r="AA280" s="146"/>
      <c r="AB280" s="146"/>
      <c r="AC280" s="146"/>
      <c r="AD280" s="146"/>
      <c r="AE280" s="146"/>
      <c r="AF280" s="146"/>
      <c r="AG280" s="146" t="s">
        <v>221</v>
      </c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</row>
    <row r="281" spans="1:60" outlineLevel="3" x14ac:dyDescent="0.2">
      <c r="A281" s="153"/>
      <c r="B281" s="154"/>
      <c r="C281" s="251" t="s">
        <v>1605</v>
      </c>
      <c r="D281" s="252"/>
      <c r="E281" s="252"/>
      <c r="F281" s="252"/>
      <c r="G281" s="252"/>
      <c r="H281" s="156"/>
      <c r="I281" s="156"/>
      <c r="J281" s="156"/>
      <c r="K281" s="156"/>
      <c r="L281" s="156"/>
      <c r="M281" s="156"/>
      <c r="N281" s="155"/>
      <c r="O281" s="155"/>
      <c r="P281" s="155"/>
      <c r="Q281" s="155"/>
      <c r="R281" s="156"/>
      <c r="S281" s="156"/>
      <c r="T281" s="156"/>
      <c r="U281" s="156"/>
      <c r="V281" s="156"/>
      <c r="W281" s="156"/>
      <c r="X281" s="156"/>
      <c r="Y281" s="156"/>
      <c r="Z281" s="146"/>
      <c r="AA281" s="146"/>
      <c r="AB281" s="146"/>
      <c r="AC281" s="146"/>
      <c r="AD281" s="146"/>
      <c r="AE281" s="146"/>
      <c r="AF281" s="146"/>
      <c r="AG281" s="146" t="s">
        <v>221</v>
      </c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</row>
    <row r="282" spans="1:60" outlineLevel="2" x14ac:dyDescent="0.2">
      <c r="A282" s="153"/>
      <c r="B282" s="154"/>
      <c r="C282" s="180" t="s">
        <v>1399</v>
      </c>
      <c r="D282" s="157"/>
      <c r="E282" s="158">
        <v>42.9</v>
      </c>
      <c r="F282" s="156"/>
      <c r="G282" s="156"/>
      <c r="H282" s="156"/>
      <c r="I282" s="156"/>
      <c r="J282" s="156"/>
      <c r="K282" s="156"/>
      <c r="L282" s="156"/>
      <c r="M282" s="156"/>
      <c r="N282" s="155"/>
      <c r="O282" s="155"/>
      <c r="P282" s="155"/>
      <c r="Q282" s="155"/>
      <c r="R282" s="156"/>
      <c r="S282" s="156"/>
      <c r="T282" s="156"/>
      <c r="U282" s="156"/>
      <c r="V282" s="156"/>
      <c r="W282" s="156"/>
      <c r="X282" s="156"/>
      <c r="Y282" s="156"/>
      <c r="Z282" s="146"/>
      <c r="AA282" s="146"/>
      <c r="AB282" s="146"/>
      <c r="AC282" s="146"/>
      <c r="AD282" s="146"/>
      <c r="AE282" s="146"/>
      <c r="AF282" s="146"/>
      <c r="AG282" s="146" t="s">
        <v>215</v>
      </c>
      <c r="AH282" s="146">
        <v>0</v>
      </c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</row>
    <row r="283" spans="1:60" outlineLevel="3" x14ac:dyDescent="0.2">
      <c r="A283" s="153"/>
      <c r="B283" s="154"/>
      <c r="C283" s="180" t="s">
        <v>1535</v>
      </c>
      <c r="D283" s="157"/>
      <c r="E283" s="158">
        <v>140.9</v>
      </c>
      <c r="F283" s="156"/>
      <c r="G283" s="156"/>
      <c r="H283" s="156"/>
      <c r="I283" s="156"/>
      <c r="J283" s="156"/>
      <c r="K283" s="156"/>
      <c r="L283" s="156"/>
      <c r="M283" s="156"/>
      <c r="N283" s="155"/>
      <c r="O283" s="155"/>
      <c r="P283" s="155"/>
      <c r="Q283" s="155"/>
      <c r="R283" s="156"/>
      <c r="S283" s="156"/>
      <c r="T283" s="156"/>
      <c r="U283" s="156"/>
      <c r="V283" s="156"/>
      <c r="W283" s="156"/>
      <c r="X283" s="156"/>
      <c r="Y283" s="156"/>
      <c r="Z283" s="146"/>
      <c r="AA283" s="146"/>
      <c r="AB283" s="146"/>
      <c r="AC283" s="146"/>
      <c r="AD283" s="146"/>
      <c r="AE283" s="146"/>
      <c r="AF283" s="146"/>
      <c r="AG283" s="146" t="s">
        <v>215</v>
      </c>
      <c r="AH283" s="146">
        <v>5</v>
      </c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  <c r="BA283" s="146"/>
      <c r="BB283" s="146"/>
      <c r="BC283" s="146"/>
      <c r="BD283" s="146"/>
      <c r="BE283" s="146"/>
      <c r="BF283" s="146"/>
      <c r="BG283" s="146"/>
      <c r="BH283" s="146"/>
    </row>
    <row r="284" spans="1:60" outlineLevel="1" x14ac:dyDescent="0.2">
      <c r="A284" s="170">
        <v>84</v>
      </c>
      <c r="B284" s="171" t="s">
        <v>1606</v>
      </c>
      <c r="C284" s="179" t="s">
        <v>1607</v>
      </c>
      <c r="D284" s="172" t="s">
        <v>252</v>
      </c>
      <c r="E284" s="173">
        <v>24.4</v>
      </c>
      <c r="F284" s="174"/>
      <c r="G284" s="175">
        <f>ROUND(E284*F284,2)</f>
        <v>0</v>
      </c>
      <c r="H284" s="174"/>
      <c r="I284" s="175">
        <f>ROUND(E284*H284,2)</f>
        <v>0</v>
      </c>
      <c r="J284" s="174"/>
      <c r="K284" s="175">
        <f>ROUND(E284*J284,2)</f>
        <v>0</v>
      </c>
      <c r="L284" s="175">
        <v>21</v>
      </c>
      <c r="M284" s="175">
        <f>G284*(1+L284/100)</f>
        <v>0</v>
      </c>
      <c r="N284" s="173">
        <v>6.0000000000000002E-5</v>
      </c>
      <c r="O284" s="173">
        <f>ROUND(E284*N284,2)</f>
        <v>0</v>
      </c>
      <c r="P284" s="173">
        <v>0</v>
      </c>
      <c r="Q284" s="173">
        <f>ROUND(E284*P284,2)</f>
        <v>0</v>
      </c>
      <c r="R284" s="175"/>
      <c r="S284" s="175" t="s">
        <v>242</v>
      </c>
      <c r="T284" s="176" t="s">
        <v>243</v>
      </c>
      <c r="U284" s="156">
        <v>2.5999999999999999E-2</v>
      </c>
      <c r="V284" s="156">
        <f>ROUND(E284*U284,2)</f>
        <v>0.63</v>
      </c>
      <c r="W284" s="156"/>
      <c r="X284" s="156" t="s">
        <v>212</v>
      </c>
      <c r="Y284" s="156" t="s">
        <v>213</v>
      </c>
      <c r="Z284" s="146"/>
      <c r="AA284" s="146"/>
      <c r="AB284" s="146"/>
      <c r="AC284" s="146"/>
      <c r="AD284" s="146"/>
      <c r="AE284" s="146"/>
      <c r="AF284" s="146"/>
      <c r="AG284" s="146" t="s">
        <v>214</v>
      </c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</row>
    <row r="285" spans="1:60" outlineLevel="2" x14ac:dyDescent="0.2">
      <c r="A285" s="153"/>
      <c r="B285" s="154"/>
      <c r="C285" s="247" t="s">
        <v>1608</v>
      </c>
      <c r="D285" s="248"/>
      <c r="E285" s="248"/>
      <c r="F285" s="248"/>
      <c r="G285" s="248"/>
      <c r="H285" s="156"/>
      <c r="I285" s="156"/>
      <c r="J285" s="156"/>
      <c r="K285" s="156"/>
      <c r="L285" s="156"/>
      <c r="M285" s="156"/>
      <c r="N285" s="155"/>
      <c r="O285" s="155"/>
      <c r="P285" s="155"/>
      <c r="Q285" s="155"/>
      <c r="R285" s="156"/>
      <c r="S285" s="156"/>
      <c r="T285" s="156"/>
      <c r="U285" s="156"/>
      <c r="V285" s="156"/>
      <c r="W285" s="156"/>
      <c r="X285" s="156"/>
      <c r="Y285" s="156"/>
      <c r="Z285" s="146"/>
      <c r="AA285" s="146"/>
      <c r="AB285" s="146"/>
      <c r="AC285" s="146"/>
      <c r="AD285" s="146"/>
      <c r="AE285" s="146"/>
      <c r="AF285" s="146"/>
      <c r="AG285" s="146" t="s">
        <v>221</v>
      </c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</row>
    <row r="286" spans="1:60" outlineLevel="3" x14ac:dyDescent="0.2">
      <c r="A286" s="153"/>
      <c r="B286" s="154"/>
      <c r="C286" s="251" t="s">
        <v>1609</v>
      </c>
      <c r="D286" s="252"/>
      <c r="E286" s="252"/>
      <c r="F286" s="252"/>
      <c r="G286" s="252"/>
      <c r="H286" s="156"/>
      <c r="I286" s="156"/>
      <c r="J286" s="156"/>
      <c r="K286" s="156"/>
      <c r="L286" s="156"/>
      <c r="M286" s="156"/>
      <c r="N286" s="155"/>
      <c r="O286" s="155"/>
      <c r="P286" s="155"/>
      <c r="Q286" s="155"/>
      <c r="R286" s="156"/>
      <c r="S286" s="156"/>
      <c r="T286" s="156"/>
      <c r="U286" s="156"/>
      <c r="V286" s="156"/>
      <c r="W286" s="156"/>
      <c r="X286" s="156"/>
      <c r="Y286" s="156"/>
      <c r="Z286" s="146"/>
      <c r="AA286" s="146"/>
      <c r="AB286" s="146"/>
      <c r="AC286" s="146"/>
      <c r="AD286" s="146"/>
      <c r="AE286" s="146"/>
      <c r="AF286" s="146"/>
      <c r="AG286" s="146" t="s">
        <v>221</v>
      </c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</row>
    <row r="287" spans="1:60" outlineLevel="2" x14ac:dyDescent="0.2">
      <c r="A287" s="153"/>
      <c r="B287" s="154"/>
      <c r="C287" s="180" t="s">
        <v>1398</v>
      </c>
      <c r="D287" s="157"/>
      <c r="E287" s="158">
        <v>24.4</v>
      </c>
      <c r="F287" s="156"/>
      <c r="G287" s="156"/>
      <c r="H287" s="156"/>
      <c r="I287" s="156"/>
      <c r="J287" s="156"/>
      <c r="K287" s="156"/>
      <c r="L287" s="156"/>
      <c r="M287" s="156"/>
      <c r="N287" s="155"/>
      <c r="O287" s="155"/>
      <c r="P287" s="155"/>
      <c r="Q287" s="155"/>
      <c r="R287" s="156"/>
      <c r="S287" s="156"/>
      <c r="T287" s="156"/>
      <c r="U287" s="156"/>
      <c r="V287" s="156"/>
      <c r="W287" s="156"/>
      <c r="X287" s="156"/>
      <c r="Y287" s="156"/>
      <c r="Z287" s="146"/>
      <c r="AA287" s="146"/>
      <c r="AB287" s="146"/>
      <c r="AC287" s="146"/>
      <c r="AD287" s="146"/>
      <c r="AE287" s="146"/>
      <c r="AF287" s="146"/>
      <c r="AG287" s="146" t="s">
        <v>215</v>
      </c>
      <c r="AH287" s="146">
        <v>0</v>
      </c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</row>
    <row r="288" spans="1:60" outlineLevel="1" x14ac:dyDescent="0.2">
      <c r="A288" s="170">
        <v>85</v>
      </c>
      <c r="B288" s="171" t="s">
        <v>1610</v>
      </c>
      <c r="C288" s="179" t="s">
        <v>1611</v>
      </c>
      <c r="D288" s="172" t="s">
        <v>252</v>
      </c>
      <c r="E288" s="173">
        <v>11.5</v>
      </c>
      <c r="F288" s="174"/>
      <c r="G288" s="175">
        <f>ROUND(E288*F288,2)</f>
        <v>0</v>
      </c>
      <c r="H288" s="174"/>
      <c r="I288" s="175">
        <f>ROUND(E288*H288,2)</f>
        <v>0</v>
      </c>
      <c r="J288" s="174"/>
      <c r="K288" s="175">
        <f>ROUND(E288*J288,2)</f>
        <v>0</v>
      </c>
      <c r="L288" s="175">
        <v>21</v>
      </c>
      <c r="M288" s="175">
        <f>G288*(1+L288/100)</f>
        <v>0</v>
      </c>
      <c r="N288" s="173">
        <v>6.0000000000000002E-5</v>
      </c>
      <c r="O288" s="173">
        <f>ROUND(E288*N288,2)</f>
        <v>0</v>
      </c>
      <c r="P288" s="173">
        <v>0</v>
      </c>
      <c r="Q288" s="173">
        <f>ROUND(E288*P288,2)</f>
        <v>0</v>
      </c>
      <c r="R288" s="175"/>
      <c r="S288" s="175" t="s">
        <v>242</v>
      </c>
      <c r="T288" s="176" t="s">
        <v>243</v>
      </c>
      <c r="U288" s="156">
        <v>2.5999999999999999E-2</v>
      </c>
      <c r="V288" s="156">
        <f>ROUND(E288*U288,2)</f>
        <v>0.3</v>
      </c>
      <c r="W288" s="156"/>
      <c r="X288" s="156" t="s">
        <v>212</v>
      </c>
      <c r="Y288" s="156" t="s">
        <v>213</v>
      </c>
      <c r="Z288" s="146"/>
      <c r="AA288" s="146"/>
      <c r="AB288" s="146"/>
      <c r="AC288" s="146"/>
      <c r="AD288" s="146"/>
      <c r="AE288" s="146"/>
      <c r="AF288" s="146"/>
      <c r="AG288" s="146" t="s">
        <v>214</v>
      </c>
      <c r="AH288" s="146"/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</row>
    <row r="289" spans="1:60" outlineLevel="2" x14ac:dyDescent="0.2">
      <c r="A289" s="153"/>
      <c r="B289" s="154"/>
      <c r="C289" s="247" t="s">
        <v>1612</v>
      </c>
      <c r="D289" s="248"/>
      <c r="E289" s="248"/>
      <c r="F289" s="248"/>
      <c r="G289" s="248"/>
      <c r="H289" s="156"/>
      <c r="I289" s="156"/>
      <c r="J289" s="156"/>
      <c r="K289" s="156"/>
      <c r="L289" s="156"/>
      <c r="M289" s="156"/>
      <c r="N289" s="155"/>
      <c r="O289" s="155"/>
      <c r="P289" s="155"/>
      <c r="Q289" s="155"/>
      <c r="R289" s="156"/>
      <c r="S289" s="156"/>
      <c r="T289" s="156"/>
      <c r="U289" s="156"/>
      <c r="V289" s="156"/>
      <c r="W289" s="156"/>
      <c r="X289" s="156"/>
      <c r="Y289" s="156"/>
      <c r="Z289" s="146"/>
      <c r="AA289" s="146"/>
      <c r="AB289" s="146"/>
      <c r="AC289" s="146"/>
      <c r="AD289" s="146"/>
      <c r="AE289" s="146"/>
      <c r="AF289" s="146"/>
      <c r="AG289" s="146" t="s">
        <v>221</v>
      </c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</row>
    <row r="290" spans="1:60" outlineLevel="2" x14ac:dyDescent="0.2">
      <c r="A290" s="153"/>
      <c r="B290" s="154"/>
      <c r="C290" s="180" t="s">
        <v>1613</v>
      </c>
      <c r="D290" s="157"/>
      <c r="E290" s="158">
        <v>11.5</v>
      </c>
      <c r="F290" s="156"/>
      <c r="G290" s="156"/>
      <c r="H290" s="156"/>
      <c r="I290" s="156"/>
      <c r="J290" s="156"/>
      <c r="K290" s="156"/>
      <c r="L290" s="156"/>
      <c r="M290" s="156"/>
      <c r="N290" s="155"/>
      <c r="O290" s="155"/>
      <c r="P290" s="155"/>
      <c r="Q290" s="155"/>
      <c r="R290" s="156"/>
      <c r="S290" s="156"/>
      <c r="T290" s="156"/>
      <c r="U290" s="156"/>
      <c r="V290" s="156"/>
      <c r="W290" s="156"/>
      <c r="X290" s="156"/>
      <c r="Y290" s="156"/>
      <c r="Z290" s="146"/>
      <c r="AA290" s="146"/>
      <c r="AB290" s="146"/>
      <c r="AC290" s="146"/>
      <c r="AD290" s="146"/>
      <c r="AE290" s="146"/>
      <c r="AF290" s="146"/>
      <c r="AG290" s="146" t="s">
        <v>215</v>
      </c>
      <c r="AH290" s="146">
        <v>0</v>
      </c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  <c r="BA290" s="146"/>
      <c r="BB290" s="146"/>
      <c r="BC290" s="146"/>
      <c r="BD290" s="146"/>
      <c r="BE290" s="146"/>
      <c r="BF290" s="146"/>
      <c r="BG290" s="146"/>
      <c r="BH290" s="146"/>
    </row>
    <row r="291" spans="1:60" outlineLevel="1" x14ac:dyDescent="0.2">
      <c r="A291" s="170">
        <v>86</v>
      </c>
      <c r="B291" s="171" t="s">
        <v>1614</v>
      </c>
      <c r="C291" s="179" t="s">
        <v>1615</v>
      </c>
      <c r="D291" s="172" t="s">
        <v>252</v>
      </c>
      <c r="E291" s="173">
        <v>1.4</v>
      </c>
      <c r="F291" s="174"/>
      <c r="G291" s="175">
        <f>ROUND(E291*F291,2)</f>
        <v>0</v>
      </c>
      <c r="H291" s="174"/>
      <c r="I291" s="175">
        <f>ROUND(E291*H291,2)</f>
        <v>0</v>
      </c>
      <c r="J291" s="174"/>
      <c r="K291" s="175">
        <f>ROUND(E291*J291,2)</f>
        <v>0</v>
      </c>
      <c r="L291" s="175">
        <v>21</v>
      </c>
      <c r="M291" s="175">
        <f>G291*(1+L291/100)</f>
        <v>0</v>
      </c>
      <c r="N291" s="173">
        <v>6.0000000000000002E-5</v>
      </c>
      <c r="O291" s="173">
        <f>ROUND(E291*N291,2)</f>
        <v>0</v>
      </c>
      <c r="P291" s="173">
        <v>0</v>
      </c>
      <c r="Q291" s="173">
        <f>ROUND(E291*P291,2)</f>
        <v>0</v>
      </c>
      <c r="R291" s="175"/>
      <c r="S291" s="175" t="s">
        <v>242</v>
      </c>
      <c r="T291" s="176" t="s">
        <v>243</v>
      </c>
      <c r="U291" s="156">
        <v>2.5999999999999999E-2</v>
      </c>
      <c r="V291" s="156">
        <f>ROUND(E291*U291,2)</f>
        <v>0.04</v>
      </c>
      <c r="W291" s="156"/>
      <c r="X291" s="156" t="s">
        <v>212</v>
      </c>
      <c r="Y291" s="156" t="s">
        <v>213</v>
      </c>
      <c r="Z291" s="146"/>
      <c r="AA291" s="146"/>
      <c r="AB291" s="146"/>
      <c r="AC291" s="146"/>
      <c r="AD291" s="146"/>
      <c r="AE291" s="146"/>
      <c r="AF291" s="146"/>
      <c r="AG291" s="146" t="s">
        <v>214</v>
      </c>
      <c r="AH291" s="146"/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  <c r="BA291" s="146"/>
      <c r="BB291" s="146"/>
      <c r="BC291" s="146"/>
      <c r="BD291" s="146"/>
      <c r="BE291" s="146"/>
      <c r="BF291" s="146"/>
      <c r="BG291" s="146"/>
      <c r="BH291" s="146"/>
    </row>
    <row r="292" spans="1:60" outlineLevel="2" x14ac:dyDescent="0.2">
      <c r="A292" s="153"/>
      <c r="B292" s="154"/>
      <c r="C292" s="247" t="s">
        <v>1616</v>
      </c>
      <c r="D292" s="248"/>
      <c r="E292" s="248"/>
      <c r="F292" s="248"/>
      <c r="G292" s="248"/>
      <c r="H292" s="156"/>
      <c r="I292" s="156"/>
      <c r="J292" s="156"/>
      <c r="K292" s="156"/>
      <c r="L292" s="156"/>
      <c r="M292" s="156"/>
      <c r="N292" s="155"/>
      <c r="O292" s="155"/>
      <c r="P292" s="155"/>
      <c r="Q292" s="155"/>
      <c r="R292" s="156"/>
      <c r="S292" s="156"/>
      <c r="T292" s="156"/>
      <c r="U292" s="156"/>
      <c r="V292" s="156"/>
      <c r="W292" s="156"/>
      <c r="X292" s="156"/>
      <c r="Y292" s="156"/>
      <c r="Z292" s="146"/>
      <c r="AA292" s="146"/>
      <c r="AB292" s="146"/>
      <c r="AC292" s="146"/>
      <c r="AD292" s="146"/>
      <c r="AE292" s="146"/>
      <c r="AF292" s="146"/>
      <c r="AG292" s="146" t="s">
        <v>221</v>
      </c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  <c r="BA292" s="146"/>
      <c r="BB292" s="146"/>
      <c r="BC292" s="146"/>
      <c r="BD292" s="146"/>
      <c r="BE292" s="146"/>
      <c r="BF292" s="146"/>
      <c r="BG292" s="146"/>
      <c r="BH292" s="146"/>
    </row>
    <row r="293" spans="1:60" outlineLevel="2" x14ac:dyDescent="0.2">
      <c r="A293" s="153"/>
      <c r="B293" s="154"/>
      <c r="C293" s="180" t="s">
        <v>1617</v>
      </c>
      <c r="D293" s="157"/>
      <c r="E293" s="158">
        <v>1.4</v>
      </c>
      <c r="F293" s="156"/>
      <c r="G293" s="156"/>
      <c r="H293" s="156"/>
      <c r="I293" s="156"/>
      <c r="J293" s="156"/>
      <c r="K293" s="156"/>
      <c r="L293" s="156"/>
      <c r="M293" s="156"/>
      <c r="N293" s="155"/>
      <c r="O293" s="155"/>
      <c r="P293" s="155"/>
      <c r="Q293" s="155"/>
      <c r="R293" s="156"/>
      <c r="S293" s="156"/>
      <c r="T293" s="156"/>
      <c r="U293" s="156"/>
      <c r="V293" s="156"/>
      <c r="W293" s="156"/>
      <c r="X293" s="156"/>
      <c r="Y293" s="156"/>
      <c r="Z293" s="146"/>
      <c r="AA293" s="146"/>
      <c r="AB293" s="146"/>
      <c r="AC293" s="146"/>
      <c r="AD293" s="146"/>
      <c r="AE293" s="146"/>
      <c r="AF293" s="146"/>
      <c r="AG293" s="146" t="s">
        <v>215</v>
      </c>
      <c r="AH293" s="146">
        <v>0</v>
      </c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  <c r="BA293" s="146"/>
      <c r="BB293" s="146"/>
      <c r="BC293" s="146"/>
      <c r="BD293" s="146"/>
      <c r="BE293" s="146"/>
      <c r="BF293" s="146"/>
      <c r="BG293" s="146"/>
      <c r="BH293" s="146"/>
    </row>
    <row r="294" spans="1:60" outlineLevel="1" x14ac:dyDescent="0.2">
      <c r="A294" s="170">
        <v>87</v>
      </c>
      <c r="B294" s="171" t="s">
        <v>1618</v>
      </c>
      <c r="C294" s="179" t="s">
        <v>1619</v>
      </c>
      <c r="D294" s="172" t="s">
        <v>252</v>
      </c>
      <c r="E294" s="173">
        <v>31.3</v>
      </c>
      <c r="F294" s="174"/>
      <c r="G294" s="175">
        <f>ROUND(E294*F294,2)</f>
        <v>0</v>
      </c>
      <c r="H294" s="174"/>
      <c r="I294" s="175">
        <f>ROUND(E294*H294,2)</f>
        <v>0</v>
      </c>
      <c r="J294" s="174"/>
      <c r="K294" s="175">
        <f>ROUND(E294*J294,2)</f>
        <v>0</v>
      </c>
      <c r="L294" s="175">
        <v>21</v>
      </c>
      <c r="M294" s="175">
        <f>G294*(1+L294/100)</f>
        <v>0</v>
      </c>
      <c r="N294" s="173">
        <v>6.0000000000000002E-5</v>
      </c>
      <c r="O294" s="173">
        <f>ROUND(E294*N294,2)</f>
        <v>0</v>
      </c>
      <c r="P294" s="173">
        <v>0</v>
      </c>
      <c r="Q294" s="173">
        <f>ROUND(E294*P294,2)</f>
        <v>0</v>
      </c>
      <c r="R294" s="175"/>
      <c r="S294" s="175" t="s">
        <v>242</v>
      </c>
      <c r="T294" s="176" t="s">
        <v>243</v>
      </c>
      <c r="U294" s="156">
        <v>2.5999999999999999E-2</v>
      </c>
      <c r="V294" s="156">
        <f>ROUND(E294*U294,2)</f>
        <v>0.81</v>
      </c>
      <c r="W294" s="156"/>
      <c r="X294" s="156" t="s">
        <v>212</v>
      </c>
      <c r="Y294" s="156" t="s">
        <v>213</v>
      </c>
      <c r="Z294" s="146"/>
      <c r="AA294" s="146"/>
      <c r="AB294" s="146"/>
      <c r="AC294" s="146"/>
      <c r="AD294" s="146"/>
      <c r="AE294" s="146"/>
      <c r="AF294" s="146"/>
      <c r="AG294" s="146" t="s">
        <v>214</v>
      </c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</row>
    <row r="295" spans="1:60" outlineLevel="2" x14ac:dyDescent="0.2">
      <c r="A295" s="153"/>
      <c r="B295" s="154"/>
      <c r="C295" s="247" t="s">
        <v>1620</v>
      </c>
      <c r="D295" s="248"/>
      <c r="E295" s="248"/>
      <c r="F295" s="248"/>
      <c r="G295" s="248"/>
      <c r="H295" s="156"/>
      <c r="I295" s="156"/>
      <c r="J295" s="156"/>
      <c r="K295" s="156"/>
      <c r="L295" s="156"/>
      <c r="M295" s="156"/>
      <c r="N295" s="155"/>
      <c r="O295" s="155"/>
      <c r="P295" s="155"/>
      <c r="Q295" s="155"/>
      <c r="R295" s="156"/>
      <c r="S295" s="156"/>
      <c r="T295" s="156"/>
      <c r="U295" s="156"/>
      <c r="V295" s="156"/>
      <c r="W295" s="156"/>
      <c r="X295" s="156"/>
      <c r="Y295" s="156"/>
      <c r="Z295" s="146"/>
      <c r="AA295" s="146"/>
      <c r="AB295" s="146"/>
      <c r="AC295" s="146"/>
      <c r="AD295" s="146"/>
      <c r="AE295" s="146"/>
      <c r="AF295" s="146"/>
      <c r="AG295" s="146" t="s">
        <v>221</v>
      </c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</row>
    <row r="296" spans="1:60" outlineLevel="2" x14ac:dyDescent="0.2">
      <c r="A296" s="153"/>
      <c r="B296" s="154"/>
      <c r="C296" s="180" t="s">
        <v>1621</v>
      </c>
      <c r="D296" s="157"/>
      <c r="E296" s="158">
        <v>31.3</v>
      </c>
      <c r="F296" s="156"/>
      <c r="G296" s="156"/>
      <c r="H296" s="156"/>
      <c r="I296" s="156"/>
      <c r="J296" s="156"/>
      <c r="K296" s="156"/>
      <c r="L296" s="156"/>
      <c r="M296" s="156"/>
      <c r="N296" s="155"/>
      <c r="O296" s="155"/>
      <c r="P296" s="155"/>
      <c r="Q296" s="155"/>
      <c r="R296" s="156"/>
      <c r="S296" s="156"/>
      <c r="T296" s="156"/>
      <c r="U296" s="156"/>
      <c r="V296" s="156"/>
      <c r="W296" s="156"/>
      <c r="X296" s="156"/>
      <c r="Y296" s="156"/>
      <c r="Z296" s="146"/>
      <c r="AA296" s="146"/>
      <c r="AB296" s="146"/>
      <c r="AC296" s="146"/>
      <c r="AD296" s="146"/>
      <c r="AE296" s="146"/>
      <c r="AF296" s="146"/>
      <c r="AG296" s="146" t="s">
        <v>215</v>
      </c>
      <c r="AH296" s="146">
        <v>0</v>
      </c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</row>
    <row r="297" spans="1:60" outlineLevel="1" x14ac:dyDescent="0.2">
      <c r="A297" s="170">
        <v>88</v>
      </c>
      <c r="B297" s="171" t="s">
        <v>1353</v>
      </c>
      <c r="C297" s="179" t="s">
        <v>1622</v>
      </c>
      <c r="D297" s="172" t="s">
        <v>1623</v>
      </c>
      <c r="E297" s="173">
        <v>1</v>
      </c>
      <c r="F297" s="174"/>
      <c r="G297" s="175">
        <f>ROUND(E297*F297,2)</f>
        <v>0</v>
      </c>
      <c r="H297" s="174"/>
      <c r="I297" s="175">
        <f>ROUND(E297*H297,2)</f>
        <v>0</v>
      </c>
      <c r="J297" s="174"/>
      <c r="K297" s="175">
        <f>ROUND(E297*J297,2)</f>
        <v>0</v>
      </c>
      <c r="L297" s="175">
        <v>21</v>
      </c>
      <c r="M297" s="175">
        <f>G297*(1+L297/100)</f>
        <v>0</v>
      </c>
      <c r="N297" s="173">
        <v>6.0000000000000002E-5</v>
      </c>
      <c r="O297" s="173">
        <f>ROUND(E297*N297,2)</f>
        <v>0</v>
      </c>
      <c r="P297" s="173">
        <v>0</v>
      </c>
      <c r="Q297" s="173">
        <f>ROUND(E297*P297,2)</f>
        <v>0</v>
      </c>
      <c r="R297" s="175"/>
      <c r="S297" s="175" t="s">
        <v>242</v>
      </c>
      <c r="T297" s="176" t="s">
        <v>243</v>
      </c>
      <c r="U297" s="156">
        <v>2.5999999999999999E-2</v>
      </c>
      <c r="V297" s="156">
        <f>ROUND(E297*U297,2)</f>
        <v>0.03</v>
      </c>
      <c r="W297" s="156"/>
      <c r="X297" s="156" t="s">
        <v>212</v>
      </c>
      <c r="Y297" s="156" t="s">
        <v>213</v>
      </c>
      <c r="Z297" s="146"/>
      <c r="AA297" s="146"/>
      <c r="AB297" s="146"/>
      <c r="AC297" s="146"/>
      <c r="AD297" s="146"/>
      <c r="AE297" s="146"/>
      <c r="AF297" s="146"/>
      <c r="AG297" s="146" t="s">
        <v>214</v>
      </c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</row>
    <row r="298" spans="1:60" outlineLevel="2" x14ac:dyDescent="0.2">
      <c r="A298" s="153"/>
      <c r="B298" s="154"/>
      <c r="C298" s="247" t="s">
        <v>1624</v>
      </c>
      <c r="D298" s="248"/>
      <c r="E298" s="248"/>
      <c r="F298" s="248"/>
      <c r="G298" s="248"/>
      <c r="H298" s="156"/>
      <c r="I298" s="156"/>
      <c r="J298" s="156"/>
      <c r="K298" s="156"/>
      <c r="L298" s="156"/>
      <c r="M298" s="156"/>
      <c r="N298" s="155"/>
      <c r="O298" s="155"/>
      <c r="P298" s="155"/>
      <c r="Q298" s="155"/>
      <c r="R298" s="156"/>
      <c r="S298" s="156"/>
      <c r="T298" s="156"/>
      <c r="U298" s="156"/>
      <c r="V298" s="156"/>
      <c r="W298" s="156"/>
      <c r="X298" s="156"/>
      <c r="Y298" s="156"/>
      <c r="Z298" s="146"/>
      <c r="AA298" s="146"/>
      <c r="AB298" s="146"/>
      <c r="AC298" s="146"/>
      <c r="AD298" s="146"/>
      <c r="AE298" s="146"/>
      <c r="AF298" s="146"/>
      <c r="AG298" s="146" t="s">
        <v>221</v>
      </c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</row>
    <row r="299" spans="1:60" outlineLevel="3" x14ac:dyDescent="0.2">
      <c r="A299" s="153"/>
      <c r="B299" s="154"/>
      <c r="C299" s="251" t="s">
        <v>1625</v>
      </c>
      <c r="D299" s="252"/>
      <c r="E299" s="252"/>
      <c r="F299" s="252"/>
      <c r="G299" s="252"/>
      <c r="H299" s="156"/>
      <c r="I299" s="156"/>
      <c r="J299" s="156"/>
      <c r="K299" s="156"/>
      <c r="L299" s="156"/>
      <c r="M299" s="156"/>
      <c r="N299" s="155"/>
      <c r="O299" s="155"/>
      <c r="P299" s="155"/>
      <c r="Q299" s="155"/>
      <c r="R299" s="156"/>
      <c r="S299" s="156"/>
      <c r="T299" s="156"/>
      <c r="U299" s="156"/>
      <c r="V299" s="156"/>
      <c r="W299" s="156"/>
      <c r="X299" s="156"/>
      <c r="Y299" s="156"/>
      <c r="Z299" s="146"/>
      <c r="AA299" s="146"/>
      <c r="AB299" s="146"/>
      <c r="AC299" s="146"/>
      <c r="AD299" s="146"/>
      <c r="AE299" s="146"/>
      <c r="AF299" s="146"/>
      <c r="AG299" s="146" t="s">
        <v>221</v>
      </c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</row>
    <row r="300" spans="1:60" outlineLevel="3" x14ac:dyDescent="0.2">
      <c r="A300" s="153"/>
      <c r="B300" s="154"/>
      <c r="C300" s="251" t="s">
        <v>1626</v>
      </c>
      <c r="D300" s="252"/>
      <c r="E300" s="252"/>
      <c r="F300" s="252"/>
      <c r="G300" s="252"/>
      <c r="H300" s="156"/>
      <c r="I300" s="156"/>
      <c r="J300" s="156"/>
      <c r="K300" s="156"/>
      <c r="L300" s="156"/>
      <c r="M300" s="156"/>
      <c r="N300" s="155"/>
      <c r="O300" s="155"/>
      <c r="P300" s="155"/>
      <c r="Q300" s="155"/>
      <c r="R300" s="156"/>
      <c r="S300" s="156"/>
      <c r="T300" s="156"/>
      <c r="U300" s="156"/>
      <c r="V300" s="156"/>
      <c r="W300" s="156"/>
      <c r="X300" s="156"/>
      <c r="Y300" s="156"/>
      <c r="Z300" s="146"/>
      <c r="AA300" s="146"/>
      <c r="AB300" s="146"/>
      <c r="AC300" s="146"/>
      <c r="AD300" s="146"/>
      <c r="AE300" s="146"/>
      <c r="AF300" s="146"/>
      <c r="AG300" s="146" t="s">
        <v>221</v>
      </c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  <c r="BA300" s="146"/>
      <c r="BB300" s="146"/>
      <c r="BC300" s="146"/>
      <c r="BD300" s="146"/>
      <c r="BE300" s="146"/>
      <c r="BF300" s="146"/>
      <c r="BG300" s="146"/>
      <c r="BH300" s="146"/>
    </row>
    <row r="301" spans="1:60" outlineLevel="3" x14ac:dyDescent="0.2">
      <c r="A301" s="153"/>
      <c r="B301" s="154"/>
      <c r="C301" s="251" t="s">
        <v>1627</v>
      </c>
      <c r="D301" s="252"/>
      <c r="E301" s="252"/>
      <c r="F301" s="252"/>
      <c r="G301" s="252"/>
      <c r="H301" s="156"/>
      <c r="I301" s="156"/>
      <c r="J301" s="156"/>
      <c r="K301" s="156"/>
      <c r="L301" s="156"/>
      <c r="M301" s="156"/>
      <c r="N301" s="155"/>
      <c r="O301" s="155"/>
      <c r="P301" s="155"/>
      <c r="Q301" s="155"/>
      <c r="R301" s="156"/>
      <c r="S301" s="156"/>
      <c r="T301" s="156"/>
      <c r="U301" s="156"/>
      <c r="V301" s="156"/>
      <c r="W301" s="156"/>
      <c r="X301" s="156"/>
      <c r="Y301" s="156"/>
      <c r="Z301" s="146"/>
      <c r="AA301" s="146"/>
      <c r="AB301" s="146"/>
      <c r="AC301" s="146"/>
      <c r="AD301" s="146"/>
      <c r="AE301" s="146"/>
      <c r="AF301" s="146"/>
      <c r="AG301" s="146" t="s">
        <v>221</v>
      </c>
      <c r="AH301" s="146"/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6"/>
      <c r="AX301" s="146"/>
      <c r="AY301" s="146"/>
      <c r="AZ301" s="146"/>
      <c r="BA301" s="146"/>
      <c r="BB301" s="146"/>
      <c r="BC301" s="146"/>
      <c r="BD301" s="146"/>
      <c r="BE301" s="146"/>
      <c r="BF301" s="146"/>
      <c r="BG301" s="146"/>
      <c r="BH301" s="146"/>
    </row>
    <row r="302" spans="1:60" outlineLevel="3" x14ac:dyDescent="0.2">
      <c r="A302" s="153"/>
      <c r="B302" s="154"/>
      <c r="C302" s="251" t="s">
        <v>1628</v>
      </c>
      <c r="D302" s="252"/>
      <c r="E302" s="252"/>
      <c r="F302" s="252"/>
      <c r="G302" s="252"/>
      <c r="H302" s="156"/>
      <c r="I302" s="156"/>
      <c r="J302" s="156"/>
      <c r="K302" s="156"/>
      <c r="L302" s="156"/>
      <c r="M302" s="156"/>
      <c r="N302" s="155"/>
      <c r="O302" s="155"/>
      <c r="P302" s="155"/>
      <c r="Q302" s="155"/>
      <c r="R302" s="156"/>
      <c r="S302" s="156"/>
      <c r="T302" s="156"/>
      <c r="U302" s="156"/>
      <c r="V302" s="156"/>
      <c r="W302" s="156"/>
      <c r="X302" s="156"/>
      <c r="Y302" s="156"/>
      <c r="Z302" s="146"/>
      <c r="AA302" s="146"/>
      <c r="AB302" s="146"/>
      <c r="AC302" s="146"/>
      <c r="AD302" s="146"/>
      <c r="AE302" s="146"/>
      <c r="AF302" s="146"/>
      <c r="AG302" s="146" t="s">
        <v>221</v>
      </c>
      <c r="AH302" s="146"/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</row>
    <row r="303" spans="1:60" outlineLevel="3" x14ac:dyDescent="0.2">
      <c r="A303" s="153"/>
      <c r="B303" s="154"/>
      <c r="C303" s="251" t="s">
        <v>1629</v>
      </c>
      <c r="D303" s="252"/>
      <c r="E303" s="252"/>
      <c r="F303" s="252"/>
      <c r="G303" s="252"/>
      <c r="H303" s="156"/>
      <c r="I303" s="156"/>
      <c r="J303" s="156"/>
      <c r="K303" s="156"/>
      <c r="L303" s="156"/>
      <c r="M303" s="156"/>
      <c r="N303" s="155"/>
      <c r="O303" s="155"/>
      <c r="P303" s="155"/>
      <c r="Q303" s="155"/>
      <c r="R303" s="156"/>
      <c r="S303" s="156"/>
      <c r="T303" s="156"/>
      <c r="U303" s="156"/>
      <c r="V303" s="156"/>
      <c r="W303" s="156"/>
      <c r="X303" s="156"/>
      <c r="Y303" s="156"/>
      <c r="Z303" s="146"/>
      <c r="AA303" s="146"/>
      <c r="AB303" s="146"/>
      <c r="AC303" s="146"/>
      <c r="AD303" s="146"/>
      <c r="AE303" s="146"/>
      <c r="AF303" s="146"/>
      <c r="AG303" s="146" t="s">
        <v>221</v>
      </c>
      <c r="AH303" s="146"/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6"/>
      <c r="BB303" s="146"/>
      <c r="BC303" s="146"/>
      <c r="BD303" s="146"/>
      <c r="BE303" s="146"/>
      <c r="BF303" s="146"/>
      <c r="BG303" s="146"/>
      <c r="BH303" s="146"/>
    </row>
    <row r="304" spans="1:60" outlineLevel="2" x14ac:dyDescent="0.2">
      <c r="A304" s="153"/>
      <c r="B304" s="154"/>
      <c r="C304" s="180" t="s">
        <v>84</v>
      </c>
      <c r="D304" s="157"/>
      <c r="E304" s="158">
        <v>1</v>
      </c>
      <c r="F304" s="156"/>
      <c r="G304" s="156"/>
      <c r="H304" s="156"/>
      <c r="I304" s="156"/>
      <c r="J304" s="156"/>
      <c r="K304" s="156"/>
      <c r="L304" s="156"/>
      <c r="M304" s="156"/>
      <c r="N304" s="155"/>
      <c r="O304" s="155"/>
      <c r="P304" s="155"/>
      <c r="Q304" s="155"/>
      <c r="R304" s="156"/>
      <c r="S304" s="156"/>
      <c r="T304" s="156"/>
      <c r="U304" s="156"/>
      <c r="V304" s="156"/>
      <c r="W304" s="156"/>
      <c r="X304" s="156"/>
      <c r="Y304" s="156"/>
      <c r="Z304" s="146"/>
      <c r="AA304" s="146"/>
      <c r="AB304" s="146"/>
      <c r="AC304" s="146"/>
      <c r="AD304" s="146"/>
      <c r="AE304" s="146"/>
      <c r="AF304" s="146"/>
      <c r="AG304" s="146" t="s">
        <v>215</v>
      </c>
      <c r="AH304" s="146">
        <v>0</v>
      </c>
      <c r="AI304" s="146"/>
      <c r="AJ304" s="146"/>
      <c r="AK304" s="146"/>
      <c r="AL304" s="146"/>
      <c r="AM304" s="146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6"/>
      <c r="BB304" s="146"/>
      <c r="BC304" s="146"/>
      <c r="BD304" s="146"/>
      <c r="BE304" s="146"/>
      <c r="BF304" s="146"/>
      <c r="BG304" s="146"/>
      <c r="BH304" s="146"/>
    </row>
    <row r="305" spans="1:60" x14ac:dyDescent="0.2">
      <c r="A305" s="163" t="s">
        <v>204</v>
      </c>
      <c r="B305" s="164" t="s">
        <v>159</v>
      </c>
      <c r="C305" s="178" t="s">
        <v>160</v>
      </c>
      <c r="D305" s="165"/>
      <c r="E305" s="166"/>
      <c r="F305" s="167"/>
      <c r="G305" s="167">
        <f>SUMIF(AG306:AG307,"&lt;&gt;NOR",G306:G307)</f>
        <v>0</v>
      </c>
      <c r="H305" s="167"/>
      <c r="I305" s="167">
        <f>SUM(I306:I307)</f>
        <v>0</v>
      </c>
      <c r="J305" s="167"/>
      <c r="K305" s="167">
        <f>SUM(K306:K307)</f>
        <v>0</v>
      </c>
      <c r="L305" s="167"/>
      <c r="M305" s="167">
        <f>SUM(M306:M307)</f>
        <v>0</v>
      </c>
      <c r="N305" s="166"/>
      <c r="O305" s="166">
        <f>SUM(O306:O307)</f>
        <v>0</v>
      </c>
      <c r="P305" s="166"/>
      <c r="Q305" s="166">
        <f>SUM(Q306:Q307)</f>
        <v>0</v>
      </c>
      <c r="R305" s="167"/>
      <c r="S305" s="167"/>
      <c r="T305" s="168"/>
      <c r="U305" s="162"/>
      <c r="V305" s="162">
        <f>SUM(V306:V307)</f>
        <v>4</v>
      </c>
      <c r="W305" s="162"/>
      <c r="X305" s="162"/>
      <c r="Y305" s="162"/>
      <c r="AG305" t="s">
        <v>205</v>
      </c>
    </row>
    <row r="306" spans="1:60" outlineLevel="1" x14ac:dyDescent="0.2">
      <c r="A306" s="170">
        <v>89</v>
      </c>
      <c r="B306" s="171" t="s">
        <v>1630</v>
      </c>
      <c r="C306" s="179" t="s">
        <v>1631</v>
      </c>
      <c r="D306" s="172" t="s">
        <v>1011</v>
      </c>
      <c r="E306" s="173">
        <v>4</v>
      </c>
      <c r="F306" s="174"/>
      <c r="G306" s="175">
        <f>ROUND(E306*F306,2)</f>
        <v>0</v>
      </c>
      <c r="H306" s="174"/>
      <c r="I306" s="175">
        <f>ROUND(E306*H306,2)</f>
        <v>0</v>
      </c>
      <c r="J306" s="174"/>
      <c r="K306" s="175">
        <f>ROUND(E306*J306,2)</f>
        <v>0</v>
      </c>
      <c r="L306" s="175">
        <v>21</v>
      </c>
      <c r="M306" s="175">
        <f>G306*(1+L306/100)</f>
        <v>0</v>
      </c>
      <c r="N306" s="173">
        <v>0</v>
      </c>
      <c r="O306" s="173">
        <f>ROUND(E306*N306,2)</f>
        <v>0</v>
      </c>
      <c r="P306" s="173">
        <v>0</v>
      </c>
      <c r="Q306" s="173">
        <f>ROUND(E306*P306,2)</f>
        <v>0</v>
      </c>
      <c r="R306" s="175"/>
      <c r="S306" s="175" t="s">
        <v>210</v>
      </c>
      <c r="T306" s="176" t="s">
        <v>211</v>
      </c>
      <c r="U306" s="156">
        <v>1</v>
      </c>
      <c r="V306" s="156">
        <f>ROUND(E306*U306,2)</f>
        <v>4</v>
      </c>
      <c r="W306" s="156"/>
      <c r="X306" s="156" t="s">
        <v>212</v>
      </c>
      <c r="Y306" s="156" t="s">
        <v>213</v>
      </c>
      <c r="Z306" s="146"/>
      <c r="AA306" s="146"/>
      <c r="AB306" s="146"/>
      <c r="AC306" s="146"/>
      <c r="AD306" s="146"/>
      <c r="AE306" s="146"/>
      <c r="AF306" s="146"/>
      <c r="AG306" s="146" t="s">
        <v>214</v>
      </c>
      <c r="AH306" s="146"/>
      <c r="AI306" s="146"/>
      <c r="AJ306" s="146"/>
      <c r="AK306" s="146"/>
      <c r="AL306" s="146"/>
      <c r="AM306" s="146"/>
      <c r="AN306" s="146"/>
      <c r="AO306" s="146"/>
      <c r="AP306" s="146"/>
      <c r="AQ306" s="146"/>
      <c r="AR306" s="146"/>
      <c r="AS306" s="146"/>
      <c r="AT306" s="146"/>
      <c r="AU306" s="146"/>
      <c r="AV306" s="146"/>
      <c r="AW306" s="146"/>
      <c r="AX306" s="146"/>
      <c r="AY306" s="146"/>
      <c r="AZ306" s="146"/>
      <c r="BA306" s="146"/>
      <c r="BB306" s="146"/>
      <c r="BC306" s="146"/>
      <c r="BD306" s="146"/>
      <c r="BE306" s="146"/>
      <c r="BF306" s="146"/>
      <c r="BG306" s="146"/>
      <c r="BH306" s="146"/>
    </row>
    <row r="307" spans="1:60" outlineLevel="2" x14ac:dyDescent="0.2">
      <c r="A307" s="153"/>
      <c r="B307" s="154"/>
      <c r="C307" s="180" t="s">
        <v>395</v>
      </c>
      <c r="D307" s="157"/>
      <c r="E307" s="158">
        <v>4</v>
      </c>
      <c r="F307" s="156"/>
      <c r="G307" s="156"/>
      <c r="H307" s="156"/>
      <c r="I307" s="156"/>
      <c r="J307" s="156"/>
      <c r="K307" s="156"/>
      <c r="L307" s="156"/>
      <c r="M307" s="156"/>
      <c r="N307" s="155"/>
      <c r="O307" s="155"/>
      <c r="P307" s="155"/>
      <c r="Q307" s="155"/>
      <c r="R307" s="156"/>
      <c r="S307" s="156"/>
      <c r="T307" s="156"/>
      <c r="U307" s="156"/>
      <c r="V307" s="156"/>
      <c r="W307" s="156"/>
      <c r="X307" s="156"/>
      <c r="Y307" s="156"/>
      <c r="Z307" s="146"/>
      <c r="AA307" s="146"/>
      <c r="AB307" s="146"/>
      <c r="AC307" s="146"/>
      <c r="AD307" s="146"/>
      <c r="AE307" s="146"/>
      <c r="AF307" s="146"/>
      <c r="AG307" s="146" t="s">
        <v>215</v>
      </c>
      <c r="AH307" s="146">
        <v>0</v>
      </c>
      <c r="AI307" s="146"/>
      <c r="AJ307" s="146"/>
      <c r="AK307" s="146"/>
      <c r="AL307" s="146"/>
      <c r="AM307" s="146"/>
      <c r="AN307" s="146"/>
      <c r="AO307" s="146"/>
      <c r="AP307" s="146"/>
      <c r="AQ307" s="146"/>
      <c r="AR307" s="146"/>
      <c r="AS307" s="146"/>
      <c r="AT307" s="146"/>
      <c r="AU307" s="146"/>
      <c r="AV307" s="146"/>
      <c r="AW307" s="146"/>
      <c r="AX307" s="146"/>
      <c r="AY307" s="146"/>
      <c r="AZ307" s="146"/>
      <c r="BA307" s="146"/>
      <c r="BB307" s="146"/>
      <c r="BC307" s="146"/>
      <c r="BD307" s="146"/>
      <c r="BE307" s="146"/>
      <c r="BF307" s="146"/>
      <c r="BG307" s="146"/>
      <c r="BH307" s="146"/>
    </row>
    <row r="308" spans="1:60" x14ac:dyDescent="0.2">
      <c r="A308" s="163" t="s">
        <v>204</v>
      </c>
      <c r="B308" s="164" t="s">
        <v>173</v>
      </c>
      <c r="C308" s="178" t="s">
        <v>115</v>
      </c>
      <c r="D308" s="165"/>
      <c r="E308" s="166"/>
      <c r="F308" s="167"/>
      <c r="G308" s="167">
        <f>SUMIF(AG309:AG326,"&lt;&gt;NOR",G309:G326)</f>
        <v>0</v>
      </c>
      <c r="H308" s="167"/>
      <c r="I308" s="167">
        <f>SUM(I309:I326)</f>
        <v>0</v>
      </c>
      <c r="J308" s="167"/>
      <c r="K308" s="167">
        <f>SUM(K309:K326)</f>
        <v>0</v>
      </c>
      <c r="L308" s="167"/>
      <c r="M308" s="167">
        <f>SUM(M309:M326)</f>
        <v>0</v>
      </c>
      <c r="N308" s="166"/>
      <c r="O308" s="166">
        <f>SUM(O309:O326)</f>
        <v>0</v>
      </c>
      <c r="P308" s="166"/>
      <c r="Q308" s="166">
        <f>SUM(Q309:Q326)</f>
        <v>0</v>
      </c>
      <c r="R308" s="167"/>
      <c r="S308" s="167"/>
      <c r="T308" s="168"/>
      <c r="U308" s="162"/>
      <c r="V308" s="162">
        <f>SUM(V309:V326)</f>
        <v>0.14000000000000001</v>
      </c>
      <c r="W308" s="162"/>
      <c r="X308" s="162"/>
      <c r="Y308" s="162"/>
      <c r="AG308" t="s">
        <v>205</v>
      </c>
    </row>
    <row r="309" spans="1:60" outlineLevel="1" x14ac:dyDescent="0.2">
      <c r="A309" s="170">
        <v>90</v>
      </c>
      <c r="B309" s="171" t="s">
        <v>264</v>
      </c>
      <c r="C309" s="179" t="s">
        <v>265</v>
      </c>
      <c r="D309" s="172" t="s">
        <v>218</v>
      </c>
      <c r="E309" s="173">
        <v>0.1</v>
      </c>
      <c r="F309" s="174"/>
      <c r="G309" s="175">
        <f>ROUND(E309*F309,2)</f>
        <v>0</v>
      </c>
      <c r="H309" s="174"/>
      <c r="I309" s="175">
        <f>ROUND(E309*H309,2)</f>
        <v>0</v>
      </c>
      <c r="J309" s="174"/>
      <c r="K309" s="175">
        <f>ROUND(E309*J309,2)</f>
        <v>0</v>
      </c>
      <c r="L309" s="175">
        <v>21</v>
      </c>
      <c r="M309" s="175">
        <f>G309*(1+L309/100)</f>
        <v>0</v>
      </c>
      <c r="N309" s="173">
        <v>0</v>
      </c>
      <c r="O309" s="173">
        <f>ROUND(E309*N309,2)</f>
        <v>0</v>
      </c>
      <c r="P309" s="173">
        <v>0</v>
      </c>
      <c r="Q309" s="173">
        <f>ROUND(E309*P309,2)</f>
        <v>0</v>
      </c>
      <c r="R309" s="175" t="s">
        <v>219</v>
      </c>
      <c r="S309" s="175" t="s">
        <v>210</v>
      </c>
      <c r="T309" s="176" t="s">
        <v>211</v>
      </c>
      <c r="U309" s="156">
        <v>0.94199999999999995</v>
      </c>
      <c r="V309" s="156">
        <f>ROUND(E309*U309,2)</f>
        <v>0.09</v>
      </c>
      <c r="W309" s="156"/>
      <c r="X309" s="156" t="s">
        <v>212</v>
      </c>
      <c r="Y309" s="156" t="s">
        <v>213</v>
      </c>
      <c r="Z309" s="146"/>
      <c r="AA309" s="146"/>
      <c r="AB309" s="146"/>
      <c r="AC309" s="146"/>
      <c r="AD309" s="146"/>
      <c r="AE309" s="146"/>
      <c r="AF309" s="146"/>
      <c r="AG309" s="146" t="s">
        <v>214</v>
      </c>
      <c r="AH309" s="146"/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</row>
    <row r="310" spans="1:60" outlineLevel="2" x14ac:dyDescent="0.2">
      <c r="A310" s="153"/>
      <c r="B310" s="154"/>
      <c r="C310" s="180" t="s">
        <v>1632</v>
      </c>
      <c r="D310" s="157"/>
      <c r="E310" s="158">
        <v>0.1</v>
      </c>
      <c r="F310" s="156"/>
      <c r="G310" s="156"/>
      <c r="H310" s="156"/>
      <c r="I310" s="156"/>
      <c r="J310" s="156"/>
      <c r="K310" s="156"/>
      <c r="L310" s="156"/>
      <c r="M310" s="156"/>
      <c r="N310" s="155"/>
      <c r="O310" s="155"/>
      <c r="P310" s="155"/>
      <c r="Q310" s="155"/>
      <c r="R310" s="156"/>
      <c r="S310" s="156"/>
      <c r="T310" s="156"/>
      <c r="U310" s="156"/>
      <c r="V310" s="156"/>
      <c r="W310" s="156"/>
      <c r="X310" s="156"/>
      <c r="Y310" s="156"/>
      <c r="Z310" s="146"/>
      <c r="AA310" s="146"/>
      <c r="AB310" s="146"/>
      <c r="AC310" s="146"/>
      <c r="AD310" s="146"/>
      <c r="AE310" s="146"/>
      <c r="AF310" s="146"/>
      <c r="AG310" s="146" t="s">
        <v>215</v>
      </c>
      <c r="AH310" s="146">
        <v>5</v>
      </c>
      <c r="AI310" s="146"/>
      <c r="AJ310" s="146"/>
      <c r="AK310" s="146"/>
      <c r="AL310" s="146"/>
      <c r="AM310" s="146"/>
      <c r="AN310" s="146"/>
      <c r="AO310" s="146"/>
      <c r="AP310" s="146"/>
      <c r="AQ310" s="146"/>
      <c r="AR310" s="146"/>
      <c r="AS310" s="146"/>
      <c r="AT310" s="146"/>
      <c r="AU310" s="146"/>
      <c r="AV310" s="146"/>
      <c r="AW310" s="146"/>
      <c r="AX310" s="146"/>
      <c r="AY310" s="146"/>
      <c r="AZ310" s="146"/>
      <c r="BA310" s="146"/>
      <c r="BB310" s="146"/>
      <c r="BC310" s="146"/>
      <c r="BD310" s="146"/>
      <c r="BE310" s="146"/>
      <c r="BF310" s="146"/>
      <c r="BG310" s="146"/>
      <c r="BH310" s="146"/>
    </row>
    <row r="311" spans="1:60" outlineLevel="1" x14ac:dyDescent="0.2">
      <c r="A311" s="170">
        <v>91</v>
      </c>
      <c r="B311" s="171" t="s">
        <v>267</v>
      </c>
      <c r="C311" s="179" t="s">
        <v>268</v>
      </c>
      <c r="D311" s="172" t="s">
        <v>218</v>
      </c>
      <c r="E311" s="173">
        <v>0.1</v>
      </c>
      <c r="F311" s="174"/>
      <c r="G311" s="175">
        <f>ROUND(E311*F311,2)</f>
        <v>0</v>
      </c>
      <c r="H311" s="174"/>
      <c r="I311" s="175">
        <f>ROUND(E311*H311,2)</f>
        <v>0</v>
      </c>
      <c r="J311" s="174"/>
      <c r="K311" s="175">
        <f>ROUND(E311*J311,2)</f>
        <v>0</v>
      </c>
      <c r="L311" s="175">
        <v>21</v>
      </c>
      <c r="M311" s="175">
        <f>G311*(1+L311/100)</f>
        <v>0</v>
      </c>
      <c r="N311" s="173">
        <v>0</v>
      </c>
      <c r="O311" s="173">
        <f>ROUND(E311*N311,2)</f>
        <v>0</v>
      </c>
      <c r="P311" s="173">
        <v>0</v>
      </c>
      <c r="Q311" s="173">
        <f>ROUND(E311*P311,2)</f>
        <v>0</v>
      </c>
      <c r="R311" s="175" t="s">
        <v>219</v>
      </c>
      <c r="S311" s="175" t="s">
        <v>210</v>
      </c>
      <c r="T311" s="176" t="s">
        <v>211</v>
      </c>
      <c r="U311" s="156">
        <v>0</v>
      </c>
      <c r="V311" s="156">
        <f>ROUND(E311*U311,2)</f>
        <v>0</v>
      </c>
      <c r="W311" s="156"/>
      <c r="X311" s="156" t="s">
        <v>212</v>
      </c>
      <c r="Y311" s="156" t="s">
        <v>213</v>
      </c>
      <c r="Z311" s="146"/>
      <c r="AA311" s="146"/>
      <c r="AB311" s="146"/>
      <c r="AC311" s="146"/>
      <c r="AD311" s="146"/>
      <c r="AE311" s="146"/>
      <c r="AF311" s="146"/>
      <c r="AG311" s="146" t="s">
        <v>214</v>
      </c>
      <c r="AH311" s="146"/>
      <c r="AI311" s="146"/>
      <c r="AJ311" s="146"/>
      <c r="AK311" s="146"/>
      <c r="AL311" s="146"/>
      <c r="AM311" s="146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46"/>
      <c r="BB311" s="146"/>
      <c r="BC311" s="146"/>
      <c r="BD311" s="146"/>
      <c r="BE311" s="146"/>
      <c r="BF311" s="146"/>
      <c r="BG311" s="146"/>
      <c r="BH311" s="146"/>
    </row>
    <row r="312" spans="1:60" outlineLevel="2" x14ac:dyDescent="0.2">
      <c r="A312" s="153"/>
      <c r="B312" s="154"/>
      <c r="C312" s="180" t="s">
        <v>1632</v>
      </c>
      <c r="D312" s="157"/>
      <c r="E312" s="158">
        <v>0.1</v>
      </c>
      <c r="F312" s="156"/>
      <c r="G312" s="156"/>
      <c r="H312" s="156"/>
      <c r="I312" s="156"/>
      <c r="J312" s="156"/>
      <c r="K312" s="156"/>
      <c r="L312" s="156"/>
      <c r="M312" s="156"/>
      <c r="N312" s="155"/>
      <c r="O312" s="155"/>
      <c r="P312" s="155"/>
      <c r="Q312" s="155"/>
      <c r="R312" s="156"/>
      <c r="S312" s="156"/>
      <c r="T312" s="156"/>
      <c r="U312" s="156"/>
      <c r="V312" s="156"/>
      <c r="W312" s="156"/>
      <c r="X312" s="156"/>
      <c r="Y312" s="156"/>
      <c r="Z312" s="146"/>
      <c r="AA312" s="146"/>
      <c r="AB312" s="146"/>
      <c r="AC312" s="146"/>
      <c r="AD312" s="146"/>
      <c r="AE312" s="146"/>
      <c r="AF312" s="146"/>
      <c r="AG312" s="146" t="s">
        <v>215</v>
      </c>
      <c r="AH312" s="146">
        <v>5</v>
      </c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6"/>
      <c r="BB312" s="146"/>
      <c r="BC312" s="146"/>
      <c r="BD312" s="146"/>
      <c r="BE312" s="146"/>
      <c r="BF312" s="146"/>
      <c r="BG312" s="146"/>
      <c r="BH312" s="146"/>
    </row>
    <row r="313" spans="1:60" outlineLevel="1" x14ac:dyDescent="0.2">
      <c r="A313" s="170">
        <v>92</v>
      </c>
      <c r="B313" s="171" t="s">
        <v>274</v>
      </c>
      <c r="C313" s="179" t="s">
        <v>275</v>
      </c>
      <c r="D313" s="172" t="s">
        <v>218</v>
      </c>
      <c r="E313" s="173">
        <v>0.1</v>
      </c>
      <c r="F313" s="174"/>
      <c r="G313" s="175">
        <f>ROUND(E313*F313,2)</f>
        <v>0</v>
      </c>
      <c r="H313" s="174"/>
      <c r="I313" s="175">
        <f>ROUND(E313*H313,2)</f>
        <v>0</v>
      </c>
      <c r="J313" s="174"/>
      <c r="K313" s="175">
        <f>ROUND(E313*J313,2)</f>
        <v>0</v>
      </c>
      <c r="L313" s="175">
        <v>21</v>
      </c>
      <c r="M313" s="175">
        <f>G313*(1+L313/100)</f>
        <v>0</v>
      </c>
      <c r="N313" s="173">
        <v>0</v>
      </c>
      <c r="O313" s="173">
        <f>ROUND(E313*N313,2)</f>
        <v>0</v>
      </c>
      <c r="P313" s="173">
        <v>0</v>
      </c>
      <c r="Q313" s="173">
        <f>ROUND(E313*P313,2)</f>
        <v>0</v>
      </c>
      <c r="R313" s="175" t="s">
        <v>276</v>
      </c>
      <c r="S313" s="175" t="s">
        <v>210</v>
      </c>
      <c r="T313" s="176" t="s">
        <v>211</v>
      </c>
      <c r="U313" s="156">
        <v>4.2000000000000003E-2</v>
      </c>
      <c r="V313" s="156">
        <f>ROUND(E313*U313,2)</f>
        <v>0</v>
      </c>
      <c r="W313" s="156"/>
      <c r="X313" s="156" t="s">
        <v>212</v>
      </c>
      <c r="Y313" s="156" t="s">
        <v>213</v>
      </c>
      <c r="Z313" s="146"/>
      <c r="AA313" s="146"/>
      <c r="AB313" s="146"/>
      <c r="AC313" s="146"/>
      <c r="AD313" s="146"/>
      <c r="AE313" s="146"/>
      <c r="AF313" s="146"/>
      <c r="AG313" s="146" t="s">
        <v>214</v>
      </c>
      <c r="AH313" s="146"/>
      <c r="AI313" s="146"/>
      <c r="AJ313" s="146"/>
      <c r="AK313" s="146"/>
      <c r="AL313" s="146"/>
      <c r="AM313" s="146"/>
      <c r="AN313" s="146"/>
      <c r="AO313" s="146"/>
      <c r="AP313" s="146"/>
      <c r="AQ313" s="146"/>
      <c r="AR313" s="146"/>
      <c r="AS313" s="146"/>
      <c r="AT313" s="146"/>
      <c r="AU313" s="146"/>
      <c r="AV313" s="146"/>
      <c r="AW313" s="146"/>
      <c r="AX313" s="146"/>
      <c r="AY313" s="146"/>
      <c r="AZ313" s="146"/>
      <c r="BA313" s="146"/>
      <c r="BB313" s="146"/>
      <c r="BC313" s="146"/>
      <c r="BD313" s="146"/>
      <c r="BE313" s="146"/>
      <c r="BF313" s="146"/>
      <c r="BG313" s="146"/>
      <c r="BH313" s="146"/>
    </row>
    <row r="314" spans="1:60" outlineLevel="2" x14ac:dyDescent="0.2">
      <c r="A314" s="153"/>
      <c r="B314" s="154"/>
      <c r="C314" s="249" t="s">
        <v>277</v>
      </c>
      <c r="D314" s="250"/>
      <c r="E314" s="250"/>
      <c r="F314" s="250"/>
      <c r="G314" s="250"/>
      <c r="H314" s="156"/>
      <c r="I314" s="156"/>
      <c r="J314" s="156"/>
      <c r="K314" s="156"/>
      <c r="L314" s="156"/>
      <c r="M314" s="156"/>
      <c r="N314" s="155"/>
      <c r="O314" s="155"/>
      <c r="P314" s="155"/>
      <c r="Q314" s="155"/>
      <c r="R314" s="156"/>
      <c r="S314" s="156"/>
      <c r="T314" s="156"/>
      <c r="U314" s="156"/>
      <c r="V314" s="156"/>
      <c r="W314" s="156"/>
      <c r="X314" s="156"/>
      <c r="Y314" s="156"/>
      <c r="Z314" s="146"/>
      <c r="AA314" s="146"/>
      <c r="AB314" s="146"/>
      <c r="AC314" s="146"/>
      <c r="AD314" s="146"/>
      <c r="AE314" s="146"/>
      <c r="AF314" s="146"/>
      <c r="AG314" s="146" t="s">
        <v>278</v>
      </c>
      <c r="AH314" s="146"/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</row>
    <row r="315" spans="1:60" outlineLevel="2" x14ac:dyDescent="0.2">
      <c r="A315" s="153"/>
      <c r="B315" s="154"/>
      <c r="C315" s="180" t="s">
        <v>1632</v>
      </c>
      <c r="D315" s="157"/>
      <c r="E315" s="158">
        <v>0.1</v>
      </c>
      <c r="F315" s="156"/>
      <c r="G315" s="156"/>
      <c r="H315" s="156"/>
      <c r="I315" s="156"/>
      <c r="J315" s="156"/>
      <c r="K315" s="156"/>
      <c r="L315" s="156"/>
      <c r="M315" s="156"/>
      <c r="N315" s="155"/>
      <c r="O315" s="155"/>
      <c r="P315" s="155"/>
      <c r="Q315" s="155"/>
      <c r="R315" s="156"/>
      <c r="S315" s="156"/>
      <c r="T315" s="156"/>
      <c r="U315" s="156"/>
      <c r="V315" s="156"/>
      <c r="W315" s="156"/>
      <c r="X315" s="156"/>
      <c r="Y315" s="156"/>
      <c r="Z315" s="146"/>
      <c r="AA315" s="146"/>
      <c r="AB315" s="146"/>
      <c r="AC315" s="146"/>
      <c r="AD315" s="146"/>
      <c r="AE315" s="146"/>
      <c r="AF315" s="146"/>
      <c r="AG315" s="146" t="s">
        <v>215</v>
      </c>
      <c r="AH315" s="146">
        <v>5</v>
      </c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6"/>
      <c r="BB315" s="146"/>
      <c r="BC315" s="146"/>
      <c r="BD315" s="146"/>
      <c r="BE315" s="146"/>
      <c r="BF315" s="146"/>
      <c r="BG315" s="146"/>
      <c r="BH315" s="146"/>
    </row>
    <row r="316" spans="1:60" outlineLevel="1" x14ac:dyDescent="0.2">
      <c r="A316" s="170">
        <v>93</v>
      </c>
      <c r="B316" s="171" t="s">
        <v>1372</v>
      </c>
      <c r="C316" s="179" t="s">
        <v>1373</v>
      </c>
      <c r="D316" s="172" t="s">
        <v>218</v>
      </c>
      <c r="E316" s="173">
        <v>0.1</v>
      </c>
      <c r="F316" s="174"/>
      <c r="G316" s="175">
        <f>ROUND(E316*F316,2)</f>
        <v>0</v>
      </c>
      <c r="H316" s="174"/>
      <c r="I316" s="175">
        <f>ROUND(E316*H316,2)</f>
        <v>0</v>
      </c>
      <c r="J316" s="174"/>
      <c r="K316" s="175">
        <f>ROUND(E316*J316,2)</f>
        <v>0</v>
      </c>
      <c r="L316" s="175">
        <v>21</v>
      </c>
      <c r="M316" s="175">
        <f>G316*(1+L316/100)</f>
        <v>0</v>
      </c>
      <c r="N316" s="173">
        <v>0</v>
      </c>
      <c r="O316" s="173">
        <f>ROUND(E316*N316,2)</f>
        <v>0</v>
      </c>
      <c r="P316" s="173">
        <v>0</v>
      </c>
      <c r="Q316" s="173">
        <f>ROUND(E316*P316,2)</f>
        <v>0</v>
      </c>
      <c r="R316" s="175" t="s">
        <v>276</v>
      </c>
      <c r="S316" s="175" t="s">
        <v>210</v>
      </c>
      <c r="T316" s="176" t="s">
        <v>211</v>
      </c>
      <c r="U316" s="156">
        <v>0</v>
      </c>
      <c r="V316" s="156">
        <f>ROUND(E316*U316,2)</f>
        <v>0</v>
      </c>
      <c r="W316" s="156"/>
      <c r="X316" s="156" t="s">
        <v>212</v>
      </c>
      <c r="Y316" s="156" t="s">
        <v>213</v>
      </c>
      <c r="Z316" s="146"/>
      <c r="AA316" s="146"/>
      <c r="AB316" s="146"/>
      <c r="AC316" s="146"/>
      <c r="AD316" s="146"/>
      <c r="AE316" s="146"/>
      <c r="AF316" s="146"/>
      <c r="AG316" s="146" t="s">
        <v>214</v>
      </c>
      <c r="AH316" s="146"/>
      <c r="AI316" s="146"/>
      <c r="AJ316" s="146"/>
      <c r="AK316" s="146"/>
      <c r="AL316" s="146"/>
      <c r="AM316" s="146"/>
      <c r="AN316" s="146"/>
      <c r="AO316" s="146"/>
      <c r="AP316" s="146"/>
      <c r="AQ316" s="146"/>
      <c r="AR316" s="146"/>
      <c r="AS316" s="146"/>
      <c r="AT316" s="146"/>
      <c r="AU316" s="146"/>
      <c r="AV316" s="146"/>
      <c r="AW316" s="146"/>
      <c r="AX316" s="146"/>
      <c r="AY316" s="146"/>
      <c r="AZ316" s="146"/>
      <c r="BA316" s="146"/>
      <c r="BB316" s="146"/>
      <c r="BC316" s="146"/>
      <c r="BD316" s="146"/>
      <c r="BE316" s="146"/>
      <c r="BF316" s="146"/>
      <c r="BG316" s="146"/>
      <c r="BH316" s="146"/>
    </row>
    <row r="317" spans="1:60" outlineLevel="2" x14ac:dyDescent="0.2">
      <c r="A317" s="153"/>
      <c r="B317" s="154"/>
      <c r="C317" s="249" t="s">
        <v>277</v>
      </c>
      <c r="D317" s="250"/>
      <c r="E317" s="250"/>
      <c r="F317" s="250"/>
      <c r="G317" s="250"/>
      <c r="H317" s="156"/>
      <c r="I317" s="156"/>
      <c r="J317" s="156"/>
      <c r="K317" s="156"/>
      <c r="L317" s="156"/>
      <c r="M317" s="156"/>
      <c r="N317" s="155"/>
      <c r="O317" s="155"/>
      <c r="P317" s="155"/>
      <c r="Q317" s="155"/>
      <c r="R317" s="156"/>
      <c r="S317" s="156"/>
      <c r="T317" s="156"/>
      <c r="U317" s="156"/>
      <c r="V317" s="156"/>
      <c r="W317" s="156"/>
      <c r="X317" s="156"/>
      <c r="Y317" s="156"/>
      <c r="Z317" s="146"/>
      <c r="AA317" s="146"/>
      <c r="AB317" s="146"/>
      <c r="AC317" s="146"/>
      <c r="AD317" s="146"/>
      <c r="AE317" s="146"/>
      <c r="AF317" s="146"/>
      <c r="AG317" s="146" t="s">
        <v>278</v>
      </c>
      <c r="AH317" s="146"/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</row>
    <row r="318" spans="1:60" outlineLevel="2" x14ac:dyDescent="0.2">
      <c r="A318" s="153"/>
      <c r="B318" s="154"/>
      <c r="C318" s="180" t="s">
        <v>1633</v>
      </c>
      <c r="D318" s="157"/>
      <c r="E318" s="158">
        <v>0.1</v>
      </c>
      <c r="F318" s="156"/>
      <c r="G318" s="156"/>
      <c r="H318" s="156"/>
      <c r="I318" s="156"/>
      <c r="J318" s="156"/>
      <c r="K318" s="156"/>
      <c r="L318" s="156"/>
      <c r="M318" s="156"/>
      <c r="N318" s="155"/>
      <c r="O318" s="155"/>
      <c r="P318" s="155"/>
      <c r="Q318" s="155"/>
      <c r="R318" s="156"/>
      <c r="S318" s="156"/>
      <c r="T318" s="156"/>
      <c r="U318" s="156"/>
      <c r="V318" s="156"/>
      <c r="W318" s="156"/>
      <c r="X318" s="156"/>
      <c r="Y318" s="156"/>
      <c r="Z318" s="146"/>
      <c r="AA318" s="146"/>
      <c r="AB318" s="146"/>
      <c r="AC318" s="146"/>
      <c r="AD318" s="146"/>
      <c r="AE318" s="146"/>
      <c r="AF318" s="146"/>
      <c r="AG318" s="146" t="s">
        <v>215</v>
      </c>
      <c r="AH318" s="146">
        <v>5</v>
      </c>
      <c r="AI318" s="146"/>
      <c r="AJ318" s="146"/>
      <c r="AK318" s="146"/>
      <c r="AL318" s="146"/>
      <c r="AM318" s="146"/>
      <c r="AN318" s="146"/>
      <c r="AO318" s="146"/>
      <c r="AP318" s="146"/>
      <c r="AQ318" s="146"/>
      <c r="AR318" s="146"/>
      <c r="AS318" s="146"/>
      <c r="AT318" s="146"/>
      <c r="AU318" s="146"/>
      <c r="AV318" s="146"/>
      <c r="AW318" s="146"/>
      <c r="AX318" s="146"/>
      <c r="AY318" s="146"/>
      <c r="AZ318" s="146"/>
      <c r="BA318" s="146"/>
      <c r="BB318" s="146"/>
      <c r="BC318" s="146"/>
      <c r="BD318" s="146"/>
      <c r="BE318" s="146"/>
      <c r="BF318" s="146"/>
      <c r="BG318" s="146"/>
      <c r="BH318" s="146"/>
    </row>
    <row r="319" spans="1:60" ht="22.5" outlineLevel="1" x14ac:dyDescent="0.2">
      <c r="A319" s="170">
        <v>94</v>
      </c>
      <c r="B319" s="171" t="s">
        <v>285</v>
      </c>
      <c r="C319" s="179" t="s">
        <v>286</v>
      </c>
      <c r="D319" s="172" t="s">
        <v>218</v>
      </c>
      <c r="E319" s="173">
        <v>0.1</v>
      </c>
      <c r="F319" s="174"/>
      <c r="G319" s="175">
        <f>ROUND(E319*F319,2)</f>
        <v>0</v>
      </c>
      <c r="H319" s="174"/>
      <c r="I319" s="175">
        <f>ROUND(E319*H319,2)</f>
        <v>0</v>
      </c>
      <c r="J319" s="174"/>
      <c r="K319" s="175">
        <f>ROUND(E319*J319,2)</f>
        <v>0</v>
      </c>
      <c r="L319" s="175">
        <v>21</v>
      </c>
      <c r="M319" s="175">
        <f>G319*(1+L319/100)</f>
        <v>0</v>
      </c>
      <c r="N319" s="173">
        <v>0</v>
      </c>
      <c r="O319" s="173">
        <f>ROUND(E319*N319,2)</f>
        <v>0</v>
      </c>
      <c r="P319" s="173">
        <v>0</v>
      </c>
      <c r="Q319" s="173">
        <f>ROUND(E319*P319,2)</f>
        <v>0</v>
      </c>
      <c r="R319" s="175" t="s">
        <v>219</v>
      </c>
      <c r="S319" s="175" t="s">
        <v>210</v>
      </c>
      <c r="T319" s="176" t="s">
        <v>211</v>
      </c>
      <c r="U319" s="156">
        <v>0</v>
      </c>
      <c r="V319" s="156">
        <f>ROUND(E319*U319,2)</f>
        <v>0</v>
      </c>
      <c r="W319" s="156"/>
      <c r="X319" s="156" t="s">
        <v>212</v>
      </c>
      <c r="Y319" s="156" t="s">
        <v>213</v>
      </c>
      <c r="Z319" s="146"/>
      <c r="AA319" s="146"/>
      <c r="AB319" s="146"/>
      <c r="AC319" s="146"/>
      <c r="AD319" s="146"/>
      <c r="AE319" s="146"/>
      <c r="AF319" s="146"/>
      <c r="AG319" s="146" t="s">
        <v>214</v>
      </c>
      <c r="AH319" s="146"/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6"/>
      <c r="BB319" s="146"/>
      <c r="BC319" s="146"/>
      <c r="BD319" s="146"/>
      <c r="BE319" s="146"/>
      <c r="BF319" s="146"/>
      <c r="BG319" s="146"/>
      <c r="BH319" s="146"/>
    </row>
    <row r="320" spans="1:60" outlineLevel="2" x14ac:dyDescent="0.2">
      <c r="A320" s="153"/>
      <c r="B320" s="154"/>
      <c r="C320" s="180" t="s">
        <v>864</v>
      </c>
      <c r="D320" s="157"/>
      <c r="E320" s="158">
        <v>0.1</v>
      </c>
      <c r="F320" s="156"/>
      <c r="G320" s="156"/>
      <c r="H320" s="156"/>
      <c r="I320" s="156"/>
      <c r="J320" s="156"/>
      <c r="K320" s="156"/>
      <c r="L320" s="156"/>
      <c r="M320" s="156"/>
      <c r="N320" s="155"/>
      <c r="O320" s="155"/>
      <c r="P320" s="155"/>
      <c r="Q320" s="155"/>
      <c r="R320" s="156"/>
      <c r="S320" s="156"/>
      <c r="T320" s="156"/>
      <c r="U320" s="156"/>
      <c r="V320" s="156"/>
      <c r="W320" s="156"/>
      <c r="X320" s="156"/>
      <c r="Y320" s="156"/>
      <c r="Z320" s="146"/>
      <c r="AA320" s="146"/>
      <c r="AB320" s="146"/>
      <c r="AC320" s="146"/>
      <c r="AD320" s="146"/>
      <c r="AE320" s="146"/>
      <c r="AF320" s="146"/>
      <c r="AG320" s="146" t="s">
        <v>215</v>
      </c>
      <c r="AH320" s="146">
        <v>0</v>
      </c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46"/>
      <c r="BB320" s="146"/>
      <c r="BC320" s="146"/>
      <c r="BD320" s="146"/>
      <c r="BE320" s="146"/>
      <c r="BF320" s="146"/>
      <c r="BG320" s="146"/>
      <c r="BH320" s="146"/>
    </row>
    <row r="321" spans="1:60" ht="22.5" outlineLevel="1" x14ac:dyDescent="0.2">
      <c r="A321" s="170">
        <v>95</v>
      </c>
      <c r="B321" s="171" t="s">
        <v>1634</v>
      </c>
      <c r="C321" s="179" t="s">
        <v>1635</v>
      </c>
      <c r="D321" s="172" t="s">
        <v>218</v>
      </c>
      <c r="E321" s="173">
        <v>0.1</v>
      </c>
      <c r="F321" s="174"/>
      <c r="G321" s="175">
        <f>ROUND(E321*F321,2)</f>
        <v>0</v>
      </c>
      <c r="H321" s="174"/>
      <c r="I321" s="175">
        <f>ROUND(E321*H321,2)</f>
        <v>0</v>
      </c>
      <c r="J321" s="174"/>
      <c r="K321" s="175">
        <f>ROUND(E321*J321,2)</f>
        <v>0</v>
      </c>
      <c r="L321" s="175">
        <v>21</v>
      </c>
      <c r="M321" s="175">
        <f>G321*(1+L321/100)</f>
        <v>0</v>
      </c>
      <c r="N321" s="173">
        <v>0</v>
      </c>
      <c r="O321" s="173">
        <f>ROUND(E321*N321,2)</f>
        <v>0</v>
      </c>
      <c r="P321" s="173">
        <v>0</v>
      </c>
      <c r="Q321" s="173">
        <f>ROUND(E321*P321,2)</f>
        <v>0</v>
      </c>
      <c r="R321" s="175" t="s">
        <v>290</v>
      </c>
      <c r="S321" s="175" t="s">
        <v>210</v>
      </c>
      <c r="T321" s="176" t="s">
        <v>211</v>
      </c>
      <c r="U321" s="156">
        <v>0.36</v>
      </c>
      <c r="V321" s="156">
        <f>ROUND(E321*U321,2)</f>
        <v>0.04</v>
      </c>
      <c r="W321" s="156"/>
      <c r="X321" s="156" t="s">
        <v>212</v>
      </c>
      <c r="Y321" s="156" t="s">
        <v>213</v>
      </c>
      <c r="Z321" s="146"/>
      <c r="AA321" s="146"/>
      <c r="AB321" s="146"/>
      <c r="AC321" s="146"/>
      <c r="AD321" s="146"/>
      <c r="AE321" s="146"/>
      <c r="AF321" s="146"/>
      <c r="AG321" s="146" t="s">
        <v>214</v>
      </c>
      <c r="AH321" s="146"/>
      <c r="AI321" s="146"/>
      <c r="AJ321" s="146"/>
      <c r="AK321" s="146"/>
      <c r="AL321" s="146"/>
      <c r="AM321" s="146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</row>
    <row r="322" spans="1:60" outlineLevel="2" x14ac:dyDescent="0.2">
      <c r="A322" s="153"/>
      <c r="B322" s="154"/>
      <c r="C322" s="249" t="s">
        <v>291</v>
      </c>
      <c r="D322" s="250"/>
      <c r="E322" s="250"/>
      <c r="F322" s="250"/>
      <c r="G322" s="250"/>
      <c r="H322" s="156"/>
      <c r="I322" s="156"/>
      <c r="J322" s="156"/>
      <c r="K322" s="156"/>
      <c r="L322" s="156"/>
      <c r="M322" s="156"/>
      <c r="N322" s="155"/>
      <c r="O322" s="155"/>
      <c r="P322" s="155"/>
      <c r="Q322" s="155"/>
      <c r="R322" s="156"/>
      <c r="S322" s="156"/>
      <c r="T322" s="156"/>
      <c r="U322" s="156"/>
      <c r="V322" s="156"/>
      <c r="W322" s="156"/>
      <c r="X322" s="156"/>
      <c r="Y322" s="156"/>
      <c r="Z322" s="146"/>
      <c r="AA322" s="146"/>
      <c r="AB322" s="146"/>
      <c r="AC322" s="146"/>
      <c r="AD322" s="146"/>
      <c r="AE322" s="146"/>
      <c r="AF322" s="146"/>
      <c r="AG322" s="146" t="s">
        <v>278</v>
      </c>
      <c r="AH322" s="146"/>
      <c r="AI322" s="146"/>
      <c r="AJ322" s="146"/>
      <c r="AK322" s="146"/>
      <c r="AL322" s="146"/>
      <c r="AM322" s="146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77" t="str">
        <f>C322</f>
        <v>nebo vybouraných hmot nošením nebo přehazováním k místu nakládky přístupnému normálním dopravním prostředkům do 10 m,</v>
      </c>
      <c r="BB322" s="146"/>
      <c r="BC322" s="146"/>
      <c r="BD322" s="146"/>
      <c r="BE322" s="146"/>
      <c r="BF322" s="146"/>
      <c r="BG322" s="146"/>
      <c r="BH322" s="146"/>
    </row>
    <row r="323" spans="1:60" outlineLevel="2" x14ac:dyDescent="0.2">
      <c r="A323" s="153"/>
      <c r="B323" s="154"/>
      <c r="C323" s="180" t="s">
        <v>1632</v>
      </c>
      <c r="D323" s="157"/>
      <c r="E323" s="158">
        <v>0.1</v>
      </c>
      <c r="F323" s="156"/>
      <c r="G323" s="156"/>
      <c r="H323" s="156"/>
      <c r="I323" s="156"/>
      <c r="J323" s="156"/>
      <c r="K323" s="156"/>
      <c r="L323" s="156"/>
      <c r="M323" s="156"/>
      <c r="N323" s="155"/>
      <c r="O323" s="155"/>
      <c r="P323" s="155"/>
      <c r="Q323" s="155"/>
      <c r="R323" s="156"/>
      <c r="S323" s="156"/>
      <c r="T323" s="156"/>
      <c r="U323" s="156"/>
      <c r="V323" s="156"/>
      <c r="W323" s="156"/>
      <c r="X323" s="156"/>
      <c r="Y323" s="156"/>
      <c r="Z323" s="146"/>
      <c r="AA323" s="146"/>
      <c r="AB323" s="146"/>
      <c r="AC323" s="146"/>
      <c r="AD323" s="146"/>
      <c r="AE323" s="146"/>
      <c r="AF323" s="146"/>
      <c r="AG323" s="146" t="s">
        <v>215</v>
      </c>
      <c r="AH323" s="146">
        <v>5</v>
      </c>
      <c r="AI323" s="146"/>
      <c r="AJ323" s="146"/>
      <c r="AK323" s="146"/>
      <c r="AL323" s="146"/>
      <c r="AM323" s="146"/>
      <c r="AN323" s="146"/>
      <c r="AO323" s="146"/>
      <c r="AP323" s="146"/>
      <c r="AQ323" s="146"/>
      <c r="AR323" s="146"/>
      <c r="AS323" s="146"/>
      <c r="AT323" s="146"/>
      <c r="AU323" s="146"/>
      <c r="AV323" s="146"/>
      <c r="AW323" s="146"/>
      <c r="AX323" s="146"/>
      <c r="AY323" s="146"/>
      <c r="AZ323" s="146"/>
      <c r="BA323" s="146"/>
      <c r="BB323" s="146"/>
      <c r="BC323" s="146"/>
      <c r="BD323" s="146"/>
      <c r="BE323" s="146"/>
      <c r="BF323" s="146"/>
      <c r="BG323" s="146"/>
      <c r="BH323" s="146"/>
    </row>
    <row r="324" spans="1:60" ht="22.5" outlineLevel="1" x14ac:dyDescent="0.2">
      <c r="A324" s="170">
        <v>96</v>
      </c>
      <c r="B324" s="171" t="s">
        <v>293</v>
      </c>
      <c r="C324" s="179" t="s">
        <v>294</v>
      </c>
      <c r="D324" s="172" t="s">
        <v>218</v>
      </c>
      <c r="E324" s="173">
        <v>0.1</v>
      </c>
      <c r="F324" s="174"/>
      <c r="G324" s="175">
        <f>ROUND(E324*F324,2)</f>
        <v>0</v>
      </c>
      <c r="H324" s="174"/>
      <c r="I324" s="175">
        <f>ROUND(E324*H324,2)</f>
        <v>0</v>
      </c>
      <c r="J324" s="174"/>
      <c r="K324" s="175">
        <f>ROUND(E324*J324,2)</f>
        <v>0</v>
      </c>
      <c r="L324" s="175">
        <v>21</v>
      </c>
      <c r="M324" s="175">
        <f>G324*(1+L324/100)</f>
        <v>0</v>
      </c>
      <c r="N324" s="173">
        <v>0</v>
      </c>
      <c r="O324" s="173">
        <f>ROUND(E324*N324,2)</f>
        <v>0</v>
      </c>
      <c r="P324" s="173">
        <v>0</v>
      </c>
      <c r="Q324" s="173">
        <f>ROUND(E324*P324,2)</f>
        <v>0</v>
      </c>
      <c r="R324" s="175" t="s">
        <v>290</v>
      </c>
      <c r="S324" s="175" t="s">
        <v>210</v>
      </c>
      <c r="T324" s="176" t="s">
        <v>211</v>
      </c>
      <c r="U324" s="156">
        <v>9.9000000000000005E-2</v>
      </c>
      <c r="V324" s="156">
        <f>ROUND(E324*U324,2)</f>
        <v>0.01</v>
      </c>
      <c r="W324" s="156"/>
      <c r="X324" s="156" t="s">
        <v>212</v>
      </c>
      <c r="Y324" s="156" t="s">
        <v>213</v>
      </c>
      <c r="Z324" s="146"/>
      <c r="AA324" s="146"/>
      <c r="AB324" s="146"/>
      <c r="AC324" s="146"/>
      <c r="AD324" s="146"/>
      <c r="AE324" s="146"/>
      <c r="AF324" s="146"/>
      <c r="AG324" s="146" t="s">
        <v>214</v>
      </c>
      <c r="AH324" s="146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46"/>
      <c r="AV324" s="146"/>
      <c r="AW324" s="146"/>
      <c r="AX324" s="146"/>
      <c r="AY324" s="146"/>
      <c r="AZ324" s="146"/>
      <c r="BA324" s="146"/>
      <c r="BB324" s="146"/>
      <c r="BC324" s="146"/>
      <c r="BD324" s="146"/>
      <c r="BE324" s="146"/>
      <c r="BF324" s="146"/>
      <c r="BG324" s="146"/>
      <c r="BH324" s="146"/>
    </row>
    <row r="325" spans="1:60" outlineLevel="2" x14ac:dyDescent="0.2">
      <c r="A325" s="153"/>
      <c r="B325" s="154"/>
      <c r="C325" s="249" t="s">
        <v>295</v>
      </c>
      <c r="D325" s="250"/>
      <c r="E325" s="250"/>
      <c r="F325" s="250"/>
      <c r="G325" s="250"/>
      <c r="H325" s="156"/>
      <c r="I325" s="156"/>
      <c r="J325" s="156"/>
      <c r="K325" s="156"/>
      <c r="L325" s="156"/>
      <c r="M325" s="156"/>
      <c r="N325" s="155"/>
      <c r="O325" s="155"/>
      <c r="P325" s="155"/>
      <c r="Q325" s="155"/>
      <c r="R325" s="156"/>
      <c r="S325" s="156"/>
      <c r="T325" s="156"/>
      <c r="U325" s="156"/>
      <c r="V325" s="156"/>
      <c r="W325" s="156"/>
      <c r="X325" s="156"/>
      <c r="Y325" s="156"/>
      <c r="Z325" s="146"/>
      <c r="AA325" s="146"/>
      <c r="AB325" s="146"/>
      <c r="AC325" s="146"/>
      <c r="AD325" s="146"/>
      <c r="AE325" s="146"/>
      <c r="AF325" s="146"/>
      <c r="AG325" s="146" t="s">
        <v>278</v>
      </c>
      <c r="AH325" s="146"/>
      <c r="AI325" s="146"/>
      <c r="AJ325" s="146"/>
      <c r="AK325" s="146"/>
      <c r="AL325" s="146"/>
      <c r="AM325" s="146"/>
      <c r="AN325" s="146"/>
      <c r="AO325" s="146"/>
      <c r="AP325" s="146"/>
      <c r="AQ325" s="146"/>
      <c r="AR325" s="146"/>
      <c r="AS325" s="146"/>
      <c r="AT325" s="146"/>
      <c r="AU325" s="146"/>
      <c r="AV325" s="146"/>
      <c r="AW325" s="146"/>
      <c r="AX325" s="146"/>
      <c r="AY325" s="146"/>
      <c r="AZ325" s="146"/>
      <c r="BA325" s="146"/>
      <c r="BB325" s="146"/>
      <c r="BC325" s="146"/>
      <c r="BD325" s="146"/>
      <c r="BE325" s="146"/>
      <c r="BF325" s="146"/>
      <c r="BG325" s="146"/>
      <c r="BH325" s="146"/>
    </row>
    <row r="326" spans="1:60" outlineLevel="2" x14ac:dyDescent="0.2">
      <c r="A326" s="153"/>
      <c r="B326" s="154"/>
      <c r="C326" s="180" t="s">
        <v>1636</v>
      </c>
      <c r="D326" s="157"/>
      <c r="E326" s="158">
        <v>0.1</v>
      </c>
      <c r="F326" s="156"/>
      <c r="G326" s="156"/>
      <c r="H326" s="156"/>
      <c r="I326" s="156"/>
      <c r="J326" s="156"/>
      <c r="K326" s="156"/>
      <c r="L326" s="156"/>
      <c r="M326" s="156"/>
      <c r="N326" s="155"/>
      <c r="O326" s="155"/>
      <c r="P326" s="155"/>
      <c r="Q326" s="155"/>
      <c r="R326" s="156"/>
      <c r="S326" s="156"/>
      <c r="T326" s="156"/>
      <c r="U326" s="156"/>
      <c r="V326" s="156"/>
      <c r="W326" s="156"/>
      <c r="X326" s="156"/>
      <c r="Y326" s="156"/>
      <c r="Z326" s="146"/>
      <c r="AA326" s="146"/>
      <c r="AB326" s="146"/>
      <c r="AC326" s="146"/>
      <c r="AD326" s="146"/>
      <c r="AE326" s="146"/>
      <c r="AF326" s="146"/>
      <c r="AG326" s="146" t="s">
        <v>215</v>
      </c>
      <c r="AH326" s="146">
        <v>5</v>
      </c>
      <c r="AI326" s="146"/>
      <c r="AJ326" s="146"/>
      <c r="AK326" s="146"/>
      <c r="AL326" s="146"/>
      <c r="AM326" s="146"/>
      <c r="AN326" s="146"/>
      <c r="AO326" s="146"/>
      <c r="AP326" s="146"/>
      <c r="AQ326" s="146"/>
      <c r="AR326" s="146"/>
      <c r="AS326" s="146"/>
      <c r="AT326" s="146"/>
      <c r="AU326" s="146"/>
      <c r="AV326" s="146"/>
      <c r="AW326" s="146"/>
      <c r="AX326" s="146"/>
      <c r="AY326" s="146"/>
      <c r="AZ326" s="146"/>
      <c r="BA326" s="146"/>
      <c r="BB326" s="146"/>
      <c r="BC326" s="146"/>
      <c r="BD326" s="146"/>
      <c r="BE326" s="146"/>
      <c r="BF326" s="146"/>
      <c r="BG326" s="146"/>
      <c r="BH326" s="146"/>
    </row>
    <row r="327" spans="1:60" x14ac:dyDescent="0.2">
      <c r="A327" s="163" t="s">
        <v>204</v>
      </c>
      <c r="B327" s="164" t="s">
        <v>175</v>
      </c>
      <c r="C327" s="178" t="s">
        <v>27</v>
      </c>
      <c r="D327" s="165"/>
      <c r="E327" s="166"/>
      <c r="F327" s="167"/>
      <c r="G327" s="167">
        <f>SUMIF(AG328:AG333,"&lt;&gt;NOR",G328:G333)</f>
        <v>0</v>
      </c>
      <c r="H327" s="167"/>
      <c r="I327" s="167">
        <f>SUM(I328:I333)</f>
        <v>0</v>
      </c>
      <c r="J327" s="167"/>
      <c r="K327" s="167">
        <f>SUM(K328:K333)</f>
        <v>0</v>
      </c>
      <c r="L327" s="167"/>
      <c r="M327" s="167">
        <f>SUM(M328:M333)</f>
        <v>0</v>
      </c>
      <c r="N327" s="166"/>
      <c r="O327" s="166">
        <f>SUM(O328:O333)</f>
        <v>0</v>
      </c>
      <c r="P327" s="166"/>
      <c r="Q327" s="166">
        <f>SUM(Q328:Q333)</f>
        <v>0</v>
      </c>
      <c r="R327" s="167"/>
      <c r="S327" s="167"/>
      <c r="T327" s="168"/>
      <c r="U327" s="162"/>
      <c r="V327" s="162">
        <f>SUM(V328:V333)</f>
        <v>5</v>
      </c>
      <c r="W327" s="162"/>
      <c r="X327" s="162"/>
      <c r="Y327" s="162"/>
      <c r="AG327" t="s">
        <v>205</v>
      </c>
    </row>
    <row r="328" spans="1:60" outlineLevel="1" x14ac:dyDescent="0.2">
      <c r="A328" s="170">
        <v>97</v>
      </c>
      <c r="B328" s="171" t="s">
        <v>815</v>
      </c>
      <c r="C328" s="179" t="s">
        <v>816</v>
      </c>
      <c r="D328" s="172" t="s">
        <v>260</v>
      </c>
      <c r="E328" s="173">
        <v>1</v>
      </c>
      <c r="F328" s="174"/>
      <c r="G328" s="175">
        <f>ROUND(E328*F328,2)</f>
        <v>0</v>
      </c>
      <c r="H328" s="174"/>
      <c r="I328" s="175">
        <f>ROUND(E328*H328,2)</f>
        <v>0</v>
      </c>
      <c r="J328" s="174"/>
      <c r="K328" s="175">
        <f>ROUND(E328*J328,2)</f>
        <v>0</v>
      </c>
      <c r="L328" s="175">
        <v>21</v>
      </c>
      <c r="M328" s="175">
        <f>G328*(1+L328/100)</f>
        <v>0</v>
      </c>
      <c r="N328" s="173">
        <v>0</v>
      </c>
      <c r="O328" s="173">
        <f>ROUND(E328*N328,2)</f>
        <v>0</v>
      </c>
      <c r="P328" s="173">
        <v>0</v>
      </c>
      <c r="Q328" s="173">
        <f>ROUND(E328*P328,2)</f>
        <v>0</v>
      </c>
      <c r="R328" s="175" t="s">
        <v>1316</v>
      </c>
      <c r="S328" s="175" t="s">
        <v>210</v>
      </c>
      <c r="T328" s="176" t="s">
        <v>243</v>
      </c>
      <c r="U328" s="156">
        <v>1</v>
      </c>
      <c r="V328" s="156">
        <f>ROUND(E328*U328,2)</f>
        <v>1</v>
      </c>
      <c r="W328" s="156"/>
      <c r="X328" s="156" t="s">
        <v>393</v>
      </c>
      <c r="Y328" s="156" t="s">
        <v>213</v>
      </c>
      <c r="Z328" s="146"/>
      <c r="AA328" s="146"/>
      <c r="AB328" s="146"/>
      <c r="AC328" s="146"/>
      <c r="AD328" s="146"/>
      <c r="AE328" s="146"/>
      <c r="AF328" s="146"/>
      <c r="AG328" s="146" t="s">
        <v>394</v>
      </c>
      <c r="AH328" s="146"/>
      <c r="AI328" s="146"/>
      <c r="AJ328" s="146"/>
      <c r="AK328" s="146"/>
      <c r="AL328" s="146"/>
      <c r="AM328" s="146"/>
      <c r="AN328" s="146"/>
      <c r="AO328" s="146"/>
      <c r="AP328" s="146"/>
      <c r="AQ328" s="146"/>
      <c r="AR328" s="146"/>
      <c r="AS328" s="146"/>
      <c r="AT328" s="146"/>
      <c r="AU328" s="146"/>
      <c r="AV328" s="146"/>
      <c r="AW328" s="146"/>
      <c r="AX328" s="146"/>
      <c r="AY328" s="146"/>
      <c r="AZ328" s="146"/>
      <c r="BA328" s="146"/>
      <c r="BB328" s="146"/>
      <c r="BC328" s="146"/>
      <c r="BD328" s="146"/>
      <c r="BE328" s="146"/>
      <c r="BF328" s="146"/>
      <c r="BG328" s="146"/>
      <c r="BH328" s="146"/>
    </row>
    <row r="329" spans="1:60" outlineLevel="2" x14ac:dyDescent="0.2">
      <c r="A329" s="153"/>
      <c r="B329" s="154"/>
      <c r="C329" s="180" t="s">
        <v>84</v>
      </c>
      <c r="D329" s="157"/>
      <c r="E329" s="158">
        <v>1</v>
      </c>
      <c r="F329" s="156"/>
      <c r="G329" s="156"/>
      <c r="H329" s="156"/>
      <c r="I329" s="156"/>
      <c r="J329" s="156"/>
      <c r="K329" s="156"/>
      <c r="L329" s="156"/>
      <c r="M329" s="156"/>
      <c r="N329" s="155"/>
      <c r="O329" s="155"/>
      <c r="P329" s="155"/>
      <c r="Q329" s="155"/>
      <c r="R329" s="156"/>
      <c r="S329" s="156"/>
      <c r="T329" s="156"/>
      <c r="U329" s="156"/>
      <c r="V329" s="156"/>
      <c r="W329" s="156"/>
      <c r="X329" s="156"/>
      <c r="Y329" s="156"/>
      <c r="Z329" s="146"/>
      <c r="AA329" s="146"/>
      <c r="AB329" s="146"/>
      <c r="AC329" s="146"/>
      <c r="AD329" s="146"/>
      <c r="AE329" s="146"/>
      <c r="AF329" s="146"/>
      <c r="AG329" s="146" t="s">
        <v>215</v>
      </c>
      <c r="AH329" s="146">
        <v>0</v>
      </c>
      <c r="AI329" s="146"/>
      <c r="AJ329" s="146"/>
      <c r="AK329" s="146"/>
      <c r="AL329" s="146"/>
      <c r="AM329" s="146"/>
      <c r="AN329" s="146"/>
      <c r="AO329" s="146"/>
      <c r="AP329" s="146"/>
      <c r="AQ329" s="146"/>
      <c r="AR329" s="146"/>
      <c r="AS329" s="146"/>
      <c r="AT329" s="146"/>
      <c r="AU329" s="146"/>
      <c r="AV329" s="146"/>
      <c r="AW329" s="146"/>
      <c r="AX329" s="146"/>
      <c r="AY329" s="146"/>
      <c r="AZ329" s="146"/>
      <c r="BA329" s="146"/>
      <c r="BB329" s="146"/>
      <c r="BC329" s="146"/>
      <c r="BD329" s="146"/>
      <c r="BE329" s="146"/>
      <c r="BF329" s="146"/>
      <c r="BG329" s="146"/>
      <c r="BH329" s="146"/>
    </row>
    <row r="330" spans="1:60" outlineLevel="1" x14ac:dyDescent="0.2">
      <c r="A330" s="170">
        <v>98</v>
      </c>
      <c r="B330" s="171" t="s">
        <v>1314</v>
      </c>
      <c r="C330" s="179" t="s">
        <v>1315</v>
      </c>
      <c r="D330" s="172" t="s">
        <v>1011</v>
      </c>
      <c r="E330" s="173">
        <v>4</v>
      </c>
      <c r="F330" s="174"/>
      <c r="G330" s="175">
        <f>ROUND(E330*F330,2)</f>
        <v>0</v>
      </c>
      <c r="H330" s="174"/>
      <c r="I330" s="175">
        <f>ROUND(E330*H330,2)</f>
        <v>0</v>
      </c>
      <c r="J330" s="174"/>
      <c r="K330" s="175">
        <f>ROUND(E330*J330,2)</f>
        <v>0</v>
      </c>
      <c r="L330" s="175">
        <v>21</v>
      </c>
      <c r="M330" s="175">
        <f>G330*(1+L330/100)</f>
        <v>0</v>
      </c>
      <c r="N330" s="173">
        <v>0</v>
      </c>
      <c r="O330" s="173">
        <f>ROUND(E330*N330,2)</f>
        <v>0</v>
      </c>
      <c r="P330" s="173">
        <v>0</v>
      </c>
      <c r="Q330" s="173">
        <f>ROUND(E330*P330,2)</f>
        <v>0</v>
      </c>
      <c r="R330" s="175" t="s">
        <v>1316</v>
      </c>
      <c r="S330" s="175" t="s">
        <v>210</v>
      </c>
      <c r="T330" s="176" t="s">
        <v>211</v>
      </c>
      <c r="U330" s="156">
        <v>1</v>
      </c>
      <c r="V330" s="156">
        <f>ROUND(E330*U330,2)</f>
        <v>4</v>
      </c>
      <c r="W330" s="156"/>
      <c r="X330" s="156" t="s">
        <v>393</v>
      </c>
      <c r="Y330" s="156" t="s">
        <v>213</v>
      </c>
      <c r="Z330" s="146"/>
      <c r="AA330" s="146"/>
      <c r="AB330" s="146"/>
      <c r="AC330" s="146"/>
      <c r="AD330" s="146"/>
      <c r="AE330" s="146"/>
      <c r="AF330" s="146"/>
      <c r="AG330" s="146" t="s">
        <v>394</v>
      </c>
      <c r="AH330" s="146"/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</row>
    <row r="331" spans="1:60" outlineLevel="2" x14ac:dyDescent="0.2">
      <c r="A331" s="153"/>
      <c r="B331" s="154"/>
      <c r="C331" s="180" t="s">
        <v>395</v>
      </c>
      <c r="D331" s="157"/>
      <c r="E331" s="158">
        <v>4</v>
      </c>
      <c r="F331" s="156"/>
      <c r="G331" s="156"/>
      <c r="H331" s="156"/>
      <c r="I331" s="156"/>
      <c r="J331" s="156"/>
      <c r="K331" s="156"/>
      <c r="L331" s="156"/>
      <c r="M331" s="156"/>
      <c r="N331" s="155"/>
      <c r="O331" s="155"/>
      <c r="P331" s="155"/>
      <c r="Q331" s="155"/>
      <c r="R331" s="156"/>
      <c r="S331" s="156"/>
      <c r="T331" s="156"/>
      <c r="U331" s="156"/>
      <c r="V331" s="156"/>
      <c r="W331" s="156"/>
      <c r="X331" s="156"/>
      <c r="Y331" s="156"/>
      <c r="Z331" s="146"/>
      <c r="AA331" s="146"/>
      <c r="AB331" s="146"/>
      <c r="AC331" s="146"/>
      <c r="AD331" s="146"/>
      <c r="AE331" s="146"/>
      <c r="AF331" s="146"/>
      <c r="AG331" s="146" t="s">
        <v>215</v>
      </c>
      <c r="AH331" s="146">
        <v>0</v>
      </c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</row>
    <row r="332" spans="1:60" outlineLevel="1" x14ac:dyDescent="0.2">
      <c r="A332" s="170">
        <v>99</v>
      </c>
      <c r="B332" s="171" t="s">
        <v>1637</v>
      </c>
      <c r="C332" s="179" t="s">
        <v>1638</v>
      </c>
      <c r="D332" s="172" t="s">
        <v>260</v>
      </c>
      <c r="E332" s="173">
        <v>1</v>
      </c>
      <c r="F332" s="174"/>
      <c r="G332" s="175">
        <f>ROUND(E332*F332,2)</f>
        <v>0</v>
      </c>
      <c r="H332" s="174"/>
      <c r="I332" s="175">
        <f>ROUND(E332*H332,2)</f>
        <v>0</v>
      </c>
      <c r="J332" s="174"/>
      <c r="K332" s="175">
        <f>ROUND(E332*J332,2)</f>
        <v>0</v>
      </c>
      <c r="L332" s="175">
        <v>21</v>
      </c>
      <c r="M332" s="175">
        <f>G332*(1+L332/100)</f>
        <v>0</v>
      </c>
      <c r="N332" s="173">
        <v>0</v>
      </c>
      <c r="O332" s="173">
        <f>ROUND(E332*N332,2)</f>
        <v>0</v>
      </c>
      <c r="P332" s="173">
        <v>0</v>
      </c>
      <c r="Q332" s="173">
        <f>ROUND(E332*P332,2)</f>
        <v>0</v>
      </c>
      <c r="R332" s="175"/>
      <c r="S332" s="175" t="s">
        <v>242</v>
      </c>
      <c r="T332" s="176" t="s">
        <v>243</v>
      </c>
      <c r="U332" s="156">
        <v>0</v>
      </c>
      <c r="V332" s="156">
        <f>ROUND(E332*U332,2)</f>
        <v>0</v>
      </c>
      <c r="W332" s="156"/>
      <c r="X332" s="156" t="s">
        <v>840</v>
      </c>
      <c r="Y332" s="156" t="s">
        <v>213</v>
      </c>
      <c r="Z332" s="146"/>
      <c r="AA332" s="146"/>
      <c r="AB332" s="146"/>
      <c r="AC332" s="146"/>
      <c r="AD332" s="146"/>
      <c r="AE332" s="146"/>
      <c r="AF332" s="146"/>
      <c r="AG332" s="146" t="s">
        <v>841</v>
      </c>
      <c r="AH332" s="146"/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</row>
    <row r="333" spans="1:60" outlineLevel="2" x14ac:dyDescent="0.2">
      <c r="A333" s="153"/>
      <c r="B333" s="154"/>
      <c r="C333" s="180" t="s">
        <v>84</v>
      </c>
      <c r="D333" s="157"/>
      <c r="E333" s="158">
        <v>1</v>
      </c>
      <c r="F333" s="156"/>
      <c r="G333" s="156"/>
      <c r="H333" s="156"/>
      <c r="I333" s="156"/>
      <c r="J333" s="156"/>
      <c r="K333" s="156"/>
      <c r="L333" s="156"/>
      <c r="M333" s="156"/>
      <c r="N333" s="155"/>
      <c r="O333" s="155"/>
      <c r="P333" s="155"/>
      <c r="Q333" s="155"/>
      <c r="R333" s="156"/>
      <c r="S333" s="156"/>
      <c r="T333" s="156"/>
      <c r="U333" s="156"/>
      <c r="V333" s="156"/>
      <c r="W333" s="156"/>
      <c r="X333" s="156"/>
      <c r="Y333" s="156"/>
      <c r="Z333" s="146"/>
      <c r="AA333" s="146"/>
      <c r="AB333" s="146"/>
      <c r="AC333" s="146"/>
      <c r="AD333" s="146"/>
      <c r="AE333" s="146"/>
      <c r="AF333" s="146"/>
      <c r="AG333" s="146" t="s">
        <v>215</v>
      </c>
      <c r="AH333" s="146">
        <v>0</v>
      </c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</row>
    <row r="334" spans="1:60" x14ac:dyDescent="0.2">
      <c r="A334" s="163" t="s">
        <v>204</v>
      </c>
      <c r="B334" s="164" t="s">
        <v>176</v>
      </c>
      <c r="C334" s="178" t="s">
        <v>28</v>
      </c>
      <c r="D334" s="165"/>
      <c r="E334" s="166"/>
      <c r="F334" s="167"/>
      <c r="G334" s="167">
        <f>SUMIF(AG335:AG346,"&lt;&gt;NOR",G335:G346)</f>
        <v>0</v>
      </c>
      <c r="H334" s="167"/>
      <c r="I334" s="167">
        <f>SUM(I335:I346)</f>
        <v>0</v>
      </c>
      <c r="J334" s="167"/>
      <c r="K334" s="167">
        <f>SUM(K335:K346)</f>
        <v>0</v>
      </c>
      <c r="L334" s="167"/>
      <c r="M334" s="167">
        <f>SUM(M335:M346)</f>
        <v>0</v>
      </c>
      <c r="N334" s="166"/>
      <c r="O334" s="166">
        <f>SUM(O335:O346)</f>
        <v>0</v>
      </c>
      <c r="P334" s="166"/>
      <c r="Q334" s="166">
        <f>SUM(Q335:Q346)</f>
        <v>0</v>
      </c>
      <c r="R334" s="167"/>
      <c r="S334" s="167"/>
      <c r="T334" s="168"/>
      <c r="U334" s="162"/>
      <c r="V334" s="162">
        <f>SUM(V335:V346)</f>
        <v>0</v>
      </c>
      <c r="W334" s="162"/>
      <c r="X334" s="162"/>
      <c r="Y334" s="162"/>
      <c r="AG334" t="s">
        <v>205</v>
      </c>
    </row>
    <row r="335" spans="1:60" outlineLevel="1" x14ac:dyDescent="0.2">
      <c r="A335" s="170">
        <v>100</v>
      </c>
      <c r="B335" s="171" t="s">
        <v>1639</v>
      </c>
      <c r="C335" s="179" t="s">
        <v>822</v>
      </c>
      <c r="D335" s="172" t="s">
        <v>392</v>
      </c>
      <c r="E335" s="173">
        <v>96</v>
      </c>
      <c r="F335" s="174"/>
      <c r="G335" s="175">
        <f>ROUND(E335*F335,2)</f>
        <v>0</v>
      </c>
      <c r="H335" s="174"/>
      <c r="I335" s="175">
        <f>ROUND(E335*H335,2)</f>
        <v>0</v>
      </c>
      <c r="J335" s="174"/>
      <c r="K335" s="175">
        <f>ROUND(E335*J335,2)</f>
        <v>0</v>
      </c>
      <c r="L335" s="175">
        <v>21</v>
      </c>
      <c r="M335" s="175">
        <f>G335*(1+L335/100)</f>
        <v>0</v>
      </c>
      <c r="N335" s="173">
        <v>0</v>
      </c>
      <c r="O335" s="173">
        <f>ROUND(E335*N335,2)</f>
        <v>0</v>
      </c>
      <c r="P335" s="173">
        <v>0</v>
      </c>
      <c r="Q335" s="173">
        <f>ROUND(E335*P335,2)</f>
        <v>0</v>
      </c>
      <c r="R335" s="175"/>
      <c r="S335" s="175" t="s">
        <v>242</v>
      </c>
      <c r="T335" s="176" t="s">
        <v>243</v>
      </c>
      <c r="U335" s="156">
        <v>0</v>
      </c>
      <c r="V335" s="156">
        <f>ROUND(E335*U335,2)</f>
        <v>0</v>
      </c>
      <c r="W335" s="156"/>
      <c r="X335" s="156" t="s">
        <v>393</v>
      </c>
      <c r="Y335" s="156" t="s">
        <v>213</v>
      </c>
      <c r="Z335" s="146"/>
      <c r="AA335" s="146"/>
      <c r="AB335" s="146"/>
      <c r="AC335" s="146"/>
      <c r="AD335" s="146"/>
      <c r="AE335" s="146"/>
      <c r="AF335" s="146"/>
      <c r="AG335" s="146" t="s">
        <v>394</v>
      </c>
      <c r="AH335" s="146"/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</row>
    <row r="336" spans="1:60" outlineLevel="2" x14ac:dyDescent="0.2">
      <c r="A336" s="153"/>
      <c r="B336" s="154"/>
      <c r="C336" s="180" t="s">
        <v>112</v>
      </c>
      <c r="D336" s="157"/>
      <c r="E336" s="158">
        <v>96</v>
      </c>
      <c r="F336" s="156"/>
      <c r="G336" s="156"/>
      <c r="H336" s="156"/>
      <c r="I336" s="156"/>
      <c r="J336" s="156"/>
      <c r="K336" s="156"/>
      <c r="L336" s="156"/>
      <c r="M336" s="156"/>
      <c r="N336" s="155"/>
      <c r="O336" s="155"/>
      <c r="P336" s="155"/>
      <c r="Q336" s="155"/>
      <c r="R336" s="156"/>
      <c r="S336" s="156"/>
      <c r="T336" s="156"/>
      <c r="U336" s="156"/>
      <c r="V336" s="156"/>
      <c r="W336" s="156"/>
      <c r="X336" s="156"/>
      <c r="Y336" s="156"/>
      <c r="Z336" s="146"/>
      <c r="AA336" s="146"/>
      <c r="AB336" s="146"/>
      <c r="AC336" s="146"/>
      <c r="AD336" s="146"/>
      <c r="AE336" s="146"/>
      <c r="AF336" s="146"/>
      <c r="AG336" s="146" t="s">
        <v>215</v>
      </c>
      <c r="AH336" s="146">
        <v>0</v>
      </c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</row>
    <row r="337" spans="1:60" outlineLevel="1" x14ac:dyDescent="0.2">
      <c r="A337" s="170">
        <v>101</v>
      </c>
      <c r="B337" s="171" t="s">
        <v>837</v>
      </c>
      <c r="C337" s="179" t="s">
        <v>838</v>
      </c>
      <c r="D337" s="172" t="s">
        <v>839</v>
      </c>
      <c r="E337" s="173">
        <v>1</v>
      </c>
      <c r="F337" s="174"/>
      <c r="G337" s="175">
        <f>ROUND(E337*F337,2)</f>
        <v>0</v>
      </c>
      <c r="H337" s="174"/>
      <c r="I337" s="175">
        <f>ROUND(E337*H337,2)</f>
        <v>0</v>
      </c>
      <c r="J337" s="174"/>
      <c r="K337" s="175">
        <f>ROUND(E337*J337,2)</f>
        <v>0</v>
      </c>
      <c r="L337" s="175">
        <v>21</v>
      </c>
      <c r="M337" s="175">
        <f>G337*(1+L337/100)</f>
        <v>0</v>
      </c>
      <c r="N337" s="173">
        <v>0</v>
      </c>
      <c r="O337" s="173">
        <f>ROUND(E337*N337,2)</f>
        <v>0</v>
      </c>
      <c r="P337" s="173">
        <v>0</v>
      </c>
      <c r="Q337" s="173">
        <f>ROUND(E337*P337,2)</f>
        <v>0</v>
      </c>
      <c r="R337" s="175"/>
      <c r="S337" s="175" t="s">
        <v>210</v>
      </c>
      <c r="T337" s="176" t="s">
        <v>243</v>
      </c>
      <c r="U337" s="156">
        <v>0</v>
      </c>
      <c r="V337" s="156">
        <f>ROUND(E337*U337,2)</f>
        <v>0</v>
      </c>
      <c r="W337" s="156"/>
      <c r="X337" s="156" t="s">
        <v>840</v>
      </c>
      <c r="Y337" s="156" t="s">
        <v>213</v>
      </c>
      <c r="Z337" s="146"/>
      <c r="AA337" s="146"/>
      <c r="AB337" s="146"/>
      <c r="AC337" s="146"/>
      <c r="AD337" s="146"/>
      <c r="AE337" s="146"/>
      <c r="AF337" s="146"/>
      <c r="AG337" s="146" t="s">
        <v>841</v>
      </c>
      <c r="AH337" s="146"/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6"/>
      <c r="BB337" s="146"/>
      <c r="BC337" s="146"/>
      <c r="BD337" s="146"/>
      <c r="BE337" s="146"/>
      <c r="BF337" s="146"/>
      <c r="BG337" s="146"/>
      <c r="BH337" s="146"/>
    </row>
    <row r="338" spans="1:60" outlineLevel="2" x14ac:dyDescent="0.2">
      <c r="A338" s="153"/>
      <c r="B338" s="154"/>
      <c r="C338" s="247" t="s">
        <v>842</v>
      </c>
      <c r="D338" s="248"/>
      <c r="E338" s="248"/>
      <c r="F338" s="248"/>
      <c r="G338" s="248"/>
      <c r="H338" s="156"/>
      <c r="I338" s="156"/>
      <c r="J338" s="156"/>
      <c r="K338" s="156"/>
      <c r="L338" s="156"/>
      <c r="M338" s="156"/>
      <c r="N338" s="155"/>
      <c r="O338" s="155"/>
      <c r="P338" s="155"/>
      <c r="Q338" s="155"/>
      <c r="R338" s="156"/>
      <c r="S338" s="156"/>
      <c r="T338" s="156"/>
      <c r="U338" s="156"/>
      <c r="V338" s="156"/>
      <c r="W338" s="156"/>
      <c r="X338" s="156"/>
      <c r="Y338" s="156"/>
      <c r="Z338" s="146"/>
      <c r="AA338" s="146"/>
      <c r="AB338" s="146"/>
      <c r="AC338" s="146"/>
      <c r="AD338" s="146"/>
      <c r="AE338" s="146"/>
      <c r="AF338" s="146"/>
      <c r="AG338" s="146" t="s">
        <v>221</v>
      </c>
      <c r="AH338" s="146"/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77" t="str">
        <f>C338</f>
        <v>Náklady na vyhotovení dokumentace skutečného provedení stavby a její předání objednateli v požadované formě a požadovaném počtu.</v>
      </c>
      <c r="BB338" s="146"/>
      <c r="BC338" s="146"/>
      <c r="BD338" s="146"/>
      <c r="BE338" s="146"/>
      <c r="BF338" s="146"/>
      <c r="BG338" s="146"/>
      <c r="BH338" s="146"/>
    </row>
    <row r="339" spans="1:60" outlineLevel="2" x14ac:dyDescent="0.2">
      <c r="A339" s="153"/>
      <c r="B339" s="154"/>
      <c r="C339" s="180" t="s">
        <v>84</v>
      </c>
      <c r="D339" s="157"/>
      <c r="E339" s="158">
        <v>1</v>
      </c>
      <c r="F339" s="156"/>
      <c r="G339" s="156"/>
      <c r="H339" s="156"/>
      <c r="I339" s="156"/>
      <c r="J339" s="156"/>
      <c r="K339" s="156"/>
      <c r="L339" s="156"/>
      <c r="M339" s="156"/>
      <c r="N339" s="155"/>
      <c r="O339" s="155"/>
      <c r="P339" s="155"/>
      <c r="Q339" s="155"/>
      <c r="R339" s="156"/>
      <c r="S339" s="156"/>
      <c r="T339" s="156"/>
      <c r="U339" s="156"/>
      <c r="V339" s="156"/>
      <c r="W339" s="156"/>
      <c r="X339" s="156"/>
      <c r="Y339" s="156"/>
      <c r="Z339" s="146"/>
      <c r="AA339" s="146"/>
      <c r="AB339" s="146"/>
      <c r="AC339" s="146"/>
      <c r="AD339" s="146"/>
      <c r="AE339" s="146"/>
      <c r="AF339" s="146"/>
      <c r="AG339" s="146" t="s">
        <v>215</v>
      </c>
      <c r="AH339" s="146">
        <v>0</v>
      </c>
      <c r="AI339" s="146"/>
      <c r="AJ339" s="146"/>
      <c r="AK339" s="146"/>
      <c r="AL339" s="146"/>
      <c r="AM339" s="146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</row>
    <row r="340" spans="1:60" outlineLevel="1" x14ac:dyDescent="0.2">
      <c r="A340" s="170">
        <v>102</v>
      </c>
      <c r="B340" s="171" t="s">
        <v>1640</v>
      </c>
      <c r="C340" s="179" t="s">
        <v>1641</v>
      </c>
      <c r="D340" s="172" t="s">
        <v>260</v>
      </c>
      <c r="E340" s="173">
        <v>1</v>
      </c>
      <c r="F340" s="174"/>
      <c r="G340" s="175">
        <f>ROUND(E340*F340,2)</f>
        <v>0</v>
      </c>
      <c r="H340" s="174"/>
      <c r="I340" s="175">
        <f>ROUND(E340*H340,2)</f>
        <v>0</v>
      </c>
      <c r="J340" s="174"/>
      <c r="K340" s="175">
        <f>ROUND(E340*J340,2)</f>
        <v>0</v>
      </c>
      <c r="L340" s="175">
        <v>21</v>
      </c>
      <c r="M340" s="175">
        <f>G340*(1+L340/100)</f>
        <v>0</v>
      </c>
      <c r="N340" s="173">
        <v>0</v>
      </c>
      <c r="O340" s="173">
        <f>ROUND(E340*N340,2)</f>
        <v>0</v>
      </c>
      <c r="P340" s="173">
        <v>0</v>
      </c>
      <c r="Q340" s="173">
        <f>ROUND(E340*P340,2)</f>
        <v>0</v>
      </c>
      <c r="R340" s="175"/>
      <c r="S340" s="175" t="s">
        <v>242</v>
      </c>
      <c r="T340" s="176" t="s">
        <v>243</v>
      </c>
      <c r="U340" s="156">
        <v>0</v>
      </c>
      <c r="V340" s="156">
        <f>ROUND(E340*U340,2)</f>
        <v>0</v>
      </c>
      <c r="W340" s="156"/>
      <c r="X340" s="156" t="s">
        <v>840</v>
      </c>
      <c r="Y340" s="156" t="s">
        <v>213</v>
      </c>
      <c r="Z340" s="146"/>
      <c r="AA340" s="146"/>
      <c r="AB340" s="146"/>
      <c r="AC340" s="146"/>
      <c r="AD340" s="146"/>
      <c r="AE340" s="146"/>
      <c r="AF340" s="146"/>
      <c r="AG340" s="146" t="s">
        <v>841</v>
      </c>
      <c r="AH340" s="146"/>
      <c r="AI340" s="146"/>
      <c r="AJ340" s="146"/>
      <c r="AK340" s="146"/>
      <c r="AL340" s="146"/>
      <c r="AM340" s="146"/>
      <c r="AN340" s="146"/>
      <c r="AO340" s="146"/>
      <c r="AP340" s="146"/>
      <c r="AQ340" s="146"/>
      <c r="AR340" s="146"/>
      <c r="AS340" s="146"/>
      <c r="AT340" s="146"/>
      <c r="AU340" s="146"/>
      <c r="AV340" s="146"/>
      <c r="AW340" s="146"/>
      <c r="AX340" s="146"/>
      <c r="AY340" s="146"/>
      <c r="AZ340" s="146"/>
      <c r="BA340" s="146"/>
      <c r="BB340" s="146"/>
      <c r="BC340" s="146"/>
      <c r="BD340" s="146"/>
      <c r="BE340" s="146"/>
      <c r="BF340" s="146"/>
      <c r="BG340" s="146"/>
      <c r="BH340" s="146"/>
    </row>
    <row r="341" spans="1:60" outlineLevel="2" x14ac:dyDescent="0.2">
      <c r="A341" s="153"/>
      <c r="B341" s="154"/>
      <c r="C341" s="180" t="s">
        <v>84</v>
      </c>
      <c r="D341" s="157"/>
      <c r="E341" s="158">
        <v>1</v>
      </c>
      <c r="F341" s="156"/>
      <c r="G341" s="156"/>
      <c r="H341" s="156"/>
      <c r="I341" s="156"/>
      <c r="J341" s="156"/>
      <c r="K341" s="156"/>
      <c r="L341" s="156"/>
      <c r="M341" s="156"/>
      <c r="N341" s="155"/>
      <c r="O341" s="155"/>
      <c r="P341" s="155"/>
      <c r="Q341" s="155"/>
      <c r="R341" s="156"/>
      <c r="S341" s="156"/>
      <c r="T341" s="156"/>
      <c r="U341" s="156"/>
      <c r="V341" s="156"/>
      <c r="W341" s="156"/>
      <c r="X341" s="156"/>
      <c r="Y341" s="156"/>
      <c r="Z341" s="146"/>
      <c r="AA341" s="146"/>
      <c r="AB341" s="146"/>
      <c r="AC341" s="146"/>
      <c r="AD341" s="146"/>
      <c r="AE341" s="146"/>
      <c r="AF341" s="146"/>
      <c r="AG341" s="146" t="s">
        <v>215</v>
      </c>
      <c r="AH341" s="146">
        <v>0</v>
      </c>
      <c r="AI341" s="146"/>
      <c r="AJ341" s="146"/>
      <c r="AK341" s="146"/>
      <c r="AL341" s="146"/>
      <c r="AM341" s="146"/>
      <c r="AN341" s="146"/>
      <c r="AO341" s="146"/>
      <c r="AP341" s="146"/>
      <c r="AQ341" s="146"/>
      <c r="AR341" s="146"/>
      <c r="AS341" s="146"/>
      <c r="AT341" s="146"/>
      <c r="AU341" s="146"/>
      <c r="AV341" s="146"/>
      <c r="AW341" s="146"/>
      <c r="AX341" s="146"/>
      <c r="AY341" s="146"/>
      <c r="AZ341" s="146"/>
      <c r="BA341" s="146"/>
      <c r="BB341" s="146"/>
      <c r="BC341" s="146"/>
      <c r="BD341" s="146"/>
      <c r="BE341" s="146"/>
      <c r="BF341" s="146"/>
      <c r="BG341" s="146"/>
      <c r="BH341" s="146"/>
    </row>
    <row r="342" spans="1:60" outlineLevel="1" x14ac:dyDescent="0.2">
      <c r="A342" s="170">
        <v>103</v>
      </c>
      <c r="B342" s="171" t="s">
        <v>1642</v>
      </c>
      <c r="C342" s="179" t="s">
        <v>827</v>
      </c>
      <c r="D342" s="172" t="s">
        <v>260</v>
      </c>
      <c r="E342" s="173">
        <v>1</v>
      </c>
      <c r="F342" s="174"/>
      <c r="G342" s="175">
        <f>ROUND(E342*F342,2)</f>
        <v>0</v>
      </c>
      <c r="H342" s="174"/>
      <c r="I342" s="175">
        <f>ROUND(E342*H342,2)</f>
        <v>0</v>
      </c>
      <c r="J342" s="174"/>
      <c r="K342" s="175">
        <f>ROUND(E342*J342,2)</f>
        <v>0</v>
      </c>
      <c r="L342" s="175">
        <v>21</v>
      </c>
      <c r="M342" s="175">
        <f>G342*(1+L342/100)</f>
        <v>0</v>
      </c>
      <c r="N342" s="173">
        <v>0</v>
      </c>
      <c r="O342" s="173">
        <f>ROUND(E342*N342,2)</f>
        <v>0</v>
      </c>
      <c r="P342" s="173">
        <v>0</v>
      </c>
      <c r="Q342" s="173">
        <f>ROUND(E342*P342,2)</f>
        <v>0</v>
      </c>
      <c r="R342" s="175"/>
      <c r="S342" s="175" t="s">
        <v>242</v>
      </c>
      <c r="T342" s="176" t="s">
        <v>243</v>
      </c>
      <c r="U342" s="156">
        <v>0</v>
      </c>
      <c r="V342" s="156">
        <f>ROUND(E342*U342,2)</f>
        <v>0</v>
      </c>
      <c r="W342" s="156"/>
      <c r="X342" s="156" t="s">
        <v>840</v>
      </c>
      <c r="Y342" s="156" t="s">
        <v>213</v>
      </c>
      <c r="Z342" s="146"/>
      <c r="AA342" s="146"/>
      <c r="AB342" s="146"/>
      <c r="AC342" s="146"/>
      <c r="AD342" s="146"/>
      <c r="AE342" s="146"/>
      <c r="AF342" s="146"/>
      <c r="AG342" s="146" t="s">
        <v>841</v>
      </c>
      <c r="AH342" s="146"/>
      <c r="AI342" s="146"/>
      <c r="AJ342" s="146"/>
      <c r="AK342" s="146"/>
      <c r="AL342" s="146"/>
      <c r="AM342" s="146"/>
      <c r="AN342" s="146"/>
      <c r="AO342" s="146"/>
      <c r="AP342" s="146"/>
      <c r="AQ342" s="146"/>
      <c r="AR342" s="146"/>
      <c r="AS342" s="146"/>
      <c r="AT342" s="146"/>
      <c r="AU342" s="146"/>
      <c r="AV342" s="146"/>
      <c r="AW342" s="146"/>
      <c r="AX342" s="146"/>
      <c r="AY342" s="146"/>
      <c r="AZ342" s="146"/>
      <c r="BA342" s="146"/>
      <c r="BB342" s="146"/>
      <c r="BC342" s="146"/>
      <c r="BD342" s="146"/>
      <c r="BE342" s="146"/>
      <c r="BF342" s="146"/>
      <c r="BG342" s="146"/>
      <c r="BH342" s="146"/>
    </row>
    <row r="343" spans="1:60" outlineLevel="2" x14ac:dyDescent="0.2">
      <c r="A343" s="153"/>
      <c r="B343" s="154"/>
      <c r="C343" s="180" t="s">
        <v>84</v>
      </c>
      <c r="D343" s="157"/>
      <c r="E343" s="158">
        <v>1</v>
      </c>
      <c r="F343" s="156"/>
      <c r="G343" s="156"/>
      <c r="H343" s="156"/>
      <c r="I343" s="156"/>
      <c r="J343" s="156"/>
      <c r="K343" s="156"/>
      <c r="L343" s="156"/>
      <c r="M343" s="156"/>
      <c r="N343" s="155"/>
      <c r="O343" s="155"/>
      <c r="P343" s="155"/>
      <c r="Q343" s="155"/>
      <c r="R343" s="156"/>
      <c r="S343" s="156"/>
      <c r="T343" s="156"/>
      <c r="U343" s="156"/>
      <c r="V343" s="156"/>
      <c r="W343" s="156"/>
      <c r="X343" s="156"/>
      <c r="Y343" s="156"/>
      <c r="Z343" s="146"/>
      <c r="AA343" s="146"/>
      <c r="AB343" s="146"/>
      <c r="AC343" s="146"/>
      <c r="AD343" s="146"/>
      <c r="AE343" s="146"/>
      <c r="AF343" s="146"/>
      <c r="AG343" s="146" t="s">
        <v>215</v>
      </c>
      <c r="AH343" s="146">
        <v>0</v>
      </c>
      <c r="AI343" s="146"/>
      <c r="AJ343" s="146"/>
      <c r="AK343" s="146"/>
      <c r="AL343" s="146"/>
      <c r="AM343" s="146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</row>
    <row r="344" spans="1:60" outlineLevel="1" x14ac:dyDescent="0.2">
      <c r="A344" s="170">
        <v>104</v>
      </c>
      <c r="B344" s="171" t="s">
        <v>1643</v>
      </c>
      <c r="C344" s="179" t="s">
        <v>818</v>
      </c>
      <c r="D344" s="172" t="s">
        <v>260</v>
      </c>
      <c r="E344" s="173">
        <v>1</v>
      </c>
      <c r="F344" s="174"/>
      <c r="G344" s="175">
        <f>ROUND(E344*F344,2)</f>
        <v>0</v>
      </c>
      <c r="H344" s="174"/>
      <c r="I344" s="175">
        <f>ROUND(E344*H344,2)</f>
        <v>0</v>
      </c>
      <c r="J344" s="174"/>
      <c r="K344" s="175">
        <f>ROUND(E344*J344,2)</f>
        <v>0</v>
      </c>
      <c r="L344" s="175">
        <v>21</v>
      </c>
      <c r="M344" s="175">
        <f>G344*(1+L344/100)</f>
        <v>0</v>
      </c>
      <c r="N344" s="173">
        <v>0</v>
      </c>
      <c r="O344" s="173">
        <f>ROUND(E344*N344,2)</f>
        <v>0</v>
      </c>
      <c r="P344" s="173">
        <v>0</v>
      </c>
      <c r="Q344" s="173">
        <f>ROUND(E344*P344,2)</f>
        <v>0</v>
      </c>
      <c r="R344" s="175"/>
      <c r="S344" s="175" t="s">
        <v>242</v>
      </c>
      <c r="T344" s="176" t="s">
        <v>243</v>
      </c>
      <c r="U344" s="156">
        <v>0</v>
      </c>
      <c r="V344" s="156">
        <f>ROUND(E344*U344,2)</f>
        <v>0</v>
      </c>
      <c r="W344" s="156"/>
      <c r="X344" s="156" t="s">
        <v>840</v>
      </c>
      <c r="Y344" s="156" t="s">
        <v>213</v>
      </c>
      <c r="Z344" s="146"/>
      <c r="AA344" s="146"/>
      <c r="AB344" s="146"/>
      <c r="AC344" s="146"/>
      <c r="AD344" s="146"/>
      <c r="AE344" s="146"/>
      <c r="AF344" s="146"/>
      <c r="AG344" s="146" t="s">
        <v>841</v>
      </c>
      <c r="AH344" s="146"/>
      <c r="AI344" s="146"/>
      <c r="AJ344" s="146"/>
      <c r="AK344" s="146"/>
      <c r="AL344" s="146"/>
      <c r="AM344" s="146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</row>
    <row r="345" spans="1:60" outlineLevel="2" x14ac:dyDescent="0.2">
      <c r="A345" s="153"/>
      <c r="B345" s="154"/>
      <c r="C345" s="247" t="s">
        <v>855</v>
      </c>
      <c r="D345" s="248"/>
      <c r="E345" s="248"/>
      <c r="F345" s="248"/>
      <c r="G345" s="248"/>
      <c r="H345" s="156"/>
      <c r="I345" s="156"/>
      <c r="J345" s="156"/>
      <c r="K345" s="156"/>
      <c r="L345" s="156"/>
      <c r="M345" s="156"/>
      <c r="N345" s="155"/>
      <c r="O345" s="155"/>
      <c r="P345" s="155"/>
      <c r="Q345" s="155"/>
      <c r="R345" s="156"/>
      <c r="S345" s="156"/>
      <c r="T345" s="156"/>
      <c r="U345" s="156"/>
      <c r="V345" s="156"/>
      <c r="W345" s="156"/>
      <c r="X345" s="156"/>
      <c r="Y345" s="156"/>
      <c r="Z345" s="146"/>
      <c r="AA345" s="146"/>
      <c r="AB345" s="146"/>
      <c r="AC345" s="146"/>
      <c r="AD345" s="146"/>
      <c r="AE345" s="146"/>
      <c r="AF345" s="146"/>
      <c r="AG345" s="146" t="s">
        <v>221</v>
      </c>
      <c r="AH345" s="146"/>
      <c r="AI345" s="146"/>
      <c r="AJ345" s="146"/>
      <c r="AK345" s="146"/>
      <c r="AL345" s="146"/>
      <c r="AM345" s="146"/>
      <c r="AN345" s="146"/>
      <c r="AO345" s="146"/>
      <c r="AP345" s="146"/>
      <c r="AQ345" s="146"/>
      <c r="AR345" s="146"/>
      <c r="AS345" s="146"/>
      <c r="AT345" s="146"/>
      <c r="AU345" s="146"/>
      <c r="AV345" s="146"/>
      <c r="AW345" s="146"/>
      <c r="AX345" s="146"/>
      <c r="AY345" s="146"/>
      <c r="AZ345" s="146"/>
      <c r="BA345" s="146"/>
      <c r="BB345" s="146"/>
      <c r="BC345" s="146"/>
      <c r="BD345" s="146"/>
      <c r="BE345" s="146"/>
      <c r="BF345" s="146"/>
      <c r="BG345" s="146"/>
      <c r="BH345" s="146"/>
    </row>
    <row r="346" spans="1:60" outlineLevel="2" x14ac:dyDescent="0.2">
      <c r="A346" s="153"/>
      <c r="B346" s="154"/>
      <c r="C346" s="180" t="s">
        <v>84</v>
      </c>
      <c r="D346" s="157"/>
      <c r="E346" s="158">
        <v>1</v>
      </c>
      <c r="F346" s="156"/>
      <c r="G346" s="156"/>
      <c r="H346" s="156"/>
      <c r="I346" s="156"/>
      <c r="J346" s="156"/>
      <c r="K346" s="156"/>
      <c r="L346" s="156"/>
      <c r="M346" s="156"/>
      <c r="N346" s="155"/>
      <c r="O346" s="155"/>
      <c r="P346" s="155"/>
      <c r="Q346" s="155"/>
      <c r="R346" s="156"/>
      <c r="S346" s="156"/>
      <c r="T346" s="156"/>
      <c r="U346" s="156"/>
      <c r="V346" s="156"/>
      <c r="W346" s="156"/>
      <c r="X346" s="156"/>
      <c r="Y346" s="156"/>
      <c r="Z346" s="146"/>
      <c r="AA346" s="146"/>
      <c r="AB346" s="146"/>
      <c r="AC346" s="146"/>
      <c r="AD346" s="146"/>
      <c r="AE346" s="146"/>
      <c r="AF346" s="146"/>
      <c r="AG346" s="146" t="s">
        <v>215</v>
      </c>
      <c r="AH346" s="146">
        <v>0</v>
      </c>
      <c r="AI346" s="146"/>
      <c r="AJ346" s="146"/>
      <c r="AK346" s="146"/>
      <c r="AL346" s="146"/>
      <c r="AM346" s="146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</row>
    <row r="347" spans="1:60" x14ac:dyDescent="0.2">
      <c r="A347" s="3"/>
      <c r="B347" s="4"/>
      <c r="C347" s="181"/>
      <c r="D347" s="6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AE347">
        <v>15</v>
      </c>
      <c r="AF347">
        <v>21</v>
      </c>
      <c r="AG347" t="s">
        <v>190</v>
      </c>
    </row>
    <row r="348" spans="1:60" x14ac:dyDescent="0.2">
      <c r="A348" s="149"/>
      <c r="B348" s="150" t="s">
        <v>29</v>
      </c>
      <c r="C348" s="182"/>
      <c r="D348" s="151"/>
      <c r="E348" s="152"/>
      <c r="F348" s="152"/>
      <c r="G348" s="169">
        <f>G8+G14+G17+G43+G49+G53+G59+G80+G83+G104+G117+G128+G195+G200+G248+G262+G305+G308+G327+G334</f>
        <v>0</v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AE348">
        <f>SUMIF(L7:L346,AE347,G7:G346)</f>
        <v>0</v>
      </c>
      <c r="AF348">
        <f>SUMIF(L7:L346,AF347,G7:G346)</f>
        <v>0</v>
      </c>
      <c r="AG348" t="s">
        <v>296</v>
      </c>
    </row>
    <row r="349" spans="1:60" x14ac:dyDescent="0.2">
      <c r="C349" s="183"/>
      <c r="D349" s="10"/>
      <c r="AG349" t="s">
        <v>297</v>
      </c>
    </row>
    <row r="350" spans="1:60" x14ac:dyDescent="0.2">
      <c r="D350" s="10"/>
    </row>
    <row r="351" spans="1:60" x14ac:dyDescent="0.2">
      <c r="D351" s="10"/>
    </row>
    <row r="352" spans="1:60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FFcLIN0m1U/lMcOCNWqCxD+45z+XzvC0YBvC2XAdLzr9X7q9TzyUtELJ8xD20+hwbFtsvrTyE2j4YJ+8INSlw==" saltValue="BI3VuT2nJlr7HS+pQ6yiYA==" spinCount="100000" sheet="1" formatRows="0"/>
  <mergeCells count="106">
    <mergeCell ref="C19:G19"/>
    <mergeCell ref="C20:G20"/>
    <mergeCell ref="C23:G23"/>
    <mergeCell ref="C26:G26"/>
    <mergeCell ref="C29:G29"/>
    <mergeCell ref="C32:G32"/>
    <mergeCell ref="A1:G1"/>
    <mergeCell ref="C2:G2"/>
    <mergeCell ref="C3:G3"/>
    <mergeCell ref="C4:G4"/>
    <mergeCell ref="C10:G10"/>
    <mergeCell ref="C11:G11"/>
    <mergeCell ref="C56:G56"/>
    <mergeCell ref="C61:G61"/>
    <mergeCell ref="C64:G64"/>
    <mergeCell ref="C65:G65"/>
    <mergeCell ref="C68:G68"/>
    <mergeCell ref="C71:G71"/>
    <mergeCell ref="C35:G35"/>
    <mergeCell ref="C38:G38"/>
    <mergeCell ref="C41:G41"/>
    <mergeCell ref="C47:G47"/>
    <mergeCell ref="C51:G51"/>
    <mergeCell ref="C55:G55"/>
    <mergeCell ref="C96:G96"/>
    <mergeCell ref="C99:G99"/>
    <mergeCell ref="C100:G100"/>
    <mergeCell ref="C108:G108"/>
    <mergeCell ref="C109:G109"/>
    <mergeCell ref="C110:G110"/>
    <mergeCell ref="C74:G74"/>
    <mergeCell ref="C77:G77"/>
    <mergeCell ref="C79:G79"/>
    <mergeCell ref="C85:G85"/>
    <mergeCell ref="C89:G89"/>
    <mergeCell ref="C93:G93"/>
    <mergeCell ref="C131:G131"/>
    <mergeCell ref="C132:G132"/>
    <mergeCell ref="C133:G133"/>
    <mergeCell ref="C136:G136"/>
    <mergeCell ref="C137:G137"/>
    <mergeCell ref="C138:G138"/>
    <mergeCell ref="C113:G113"/>
    <mergeCell ref="C119:G119"/>
    <mergeCell ref="C120:G120"/>
    <mergeCell ref="C124:G124"/>
    <mergeCell ref="C125:G125"/>
    <mergeCell ref="C130:G130"/>
    <mergeCell ref="C151:G151"/>
    <mergeCell ref="C154:G154"/>
    <mergeCell ref="C155:G155"/>
    <mergeCell ref="C156:G156"/>
    <mergeCell ref="C157:G157"/>
    <mergeCell ref="C158:G158"/>
    <mergeCell ref="C139:G139"/>
    <mergeCell ref="C142:G142"/>
    <mergeCell ref="C143:G143"/>
    <mergeCell ref="C146:G146"/>
    <mergeCell ref="C147:G147"/>
    <mergeCell ref="C150:G150"/>
    <mergeCell ref="C171:G171"/>
    <mergeCell ref="C174:G174"/>
    <mergeCell ref="C175:G175"/>
    <mergeCell ref="C178:G178"/>
    <mergeCell ref="C179:G179"/>
    <mergeCell ref="C182:G182"/>
    <mergeCell ref="C159:G159"/>
    <mergeCell ref="C162:G162"/>
    <mergeCell ref="C163:G163"/>
    <mergeCell ref="C166:G166"/>
    <mergeCell ref="C167:G167"/>
    <mergeCell ref="C170:G170"/>
    <mergeCell ref="C225:G225"/>
    <mergeCell ref="C228:G228"/>
    <mergeCell ref="C231:G231"/>
    <mergeCell ref="C234:G234"/>
    <mergeCell ref="C253:G253"/>
    <mergeCell ref="C256:G256"/>
    <mergeCell ref="C183:G183"/>
    <mergeCell ref="C186:G186"/>
    <mergeCell ref="C187:G187"/>
    <mergeCell ref="C190:G190"/>
    <mergeCell ref="C191:G191"/>
    <mergeCell ref="C214:G214"/>
    <mergeCell ref="C286:G286"/>
    <mergeCell ref="C289:G289"/>
    <mergeCell ref="C292:G292"/>
    <mergeCell ref="C295:G295"/>
    <mergeCell ref="C298:G298"/>
    <mergeCell ref="C299:G299"/>
    <mergeCell ref="C260:G260"/>
    <mergeCell ref="C268:G268"/>
    <mergeCell ref="C277:G277"/>
    <mergeCell ref="C280:G280"/>
    <mergeCell ref="C281:G281"/>
    <mergeCell ref="C285:G285"/>
    <mergeCell ref="C322:G322"/>
    <mergeCell ref="C325:G325"/>
    <mergeCell ref="C338:G338"/>
    <mergeCell ref="C345:G345"/>
    <mergeCell ref="C300:G300"/>
    <mergeCell ref="C301:G301"/>
    <mergeCell ref="C302:G302"/>
    <mergeCell ref="C303:G303"/>
    <mergeCell ref="C314:G314"/>
    <mergeCell ref="C317:G3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5AF2C-1C29-4EAF-9740-2D0EFCA887F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177</v>
      </c>
      <c r="B1" s="253"/>
      <c r="C1" s="253"/>
      <c r="D1" s="253"/>
      <c r="E1" s="253"/>
      <c r="F1" s="253"/>
      <c r="G1" s="253"/>
      <c r="AG1" t="s">
        <v>178</v>
      </c>
    </row>
    <row r="2" spans="1:60" ht="24.95" customHeight="1" x14ac:dyDescent="0.2">
      <c r="A2" s="50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179</v>
      </c>
    </row>
    <row r="3" spans="1:60" ht="24.95" customHeight="1" x14ac:dyDescent="0.2">
      <c r="A3" s="50" t="s">
        <v>8</v>
      </c>
      <c r="B3" s="49" t="s">
        <v>62</v>
      </c>
      <c r="C3" s="254" t="s">
        <v>63</v>
      </c>
      <c r="D3" s="255"/>
      <c r="E3" s="255"/>
      <c r="F3" s="255"/>
      <c r="G3" s="256"/>
      <c r="AC3" s="120" t="s">
        <v>976</v>
      </c>
      <c r="AG3" t="s">
        <v>180</v>
      </c>
    </row>
    <row r="4" spans="1:60" ht="24.95" customHeight="1" x14ac:dyDescent="0.2">
      <c r="A4" s="139" t="s">
        <v>9</v>
      </c>
      <c r="B4" s="140" t="s">
        <v>53</v>
      </c>
      <c r="C4" s="257" t="s">
        <v>64</v>
      </c>
      <c r="D4" s="258"/>
      <c r="E4" s="258"/>
      <c r="F4" s="258"/>
      <c r="G4" s="259"/>
      <c r="AG4" t="s">
        <v>181</v>
      </c>
    </row>
    <row r="5" spans="1:60" x14ac:dyDescent="0.2">
      <c r="D5" s="10"/>
    </row>
    <row r="6" spans="1:60" ht="38.25" x14ac:dyDescent="0.2">
      <c r="A6" s="142" t="s">
        <v>182</v>
      </c>
      <c r="B6" s="144" t="s">
        <v>183</v>
      </c>
      <c r="C6" s="144" t="s">
        <v>184</v>
      </c>
      <c r="D6" s="143" t="s">
        <v>185</v>
      </c>
      <c r="E6" s="142" t="s">
        <v>186</v>
      </c>
      <c r="F6" s="141" t="s">
        <v>187</v>
      </c>
      <c r="G6" s="142" t="s">
        <v>29</v>
      </c>
      <c r="H6" s="145" t="s">
        <v>30</v>
      </c>
      <c r="I6" s="145" t="s">
        <v>188</v>
      </c>
      <c r="J6" s="145" t="s">
        <v>31</v>
      </c>
      <c r="K6" s="145" t="s">
        <v>189</v>
      </c>
      <c r="L6" s="145" t="s">
        <v>190</v>
      </c>
      <c r="M6" s="145" t="s">
        <v>191</v>
      </c>
      <c r="N6" s="145" t="s">
        <v>192</v>
      </c>
      <c r="O6" s="145" t="s">
        <v>193</v>
      </c>
      <c r="P6" s="145" t="s">
        <v>194</v>
      </c>
      <c r="Q6" s="145" t="s">
        <v>195</v>
      </c>
      <c r="R6" s="145" t="s">
        <v>196</v>
      </c>
      <c r="S6" s="145" t="s">
        <v>197</v>
      </c>
      <c r="T6" s="145" t="s">
        <v>198</v>
      </c>
      <c r="U6" s="145" t="s">
        <v>199</v>
      </c>
      <c r="V6" s="145" t="s">
        <v>200</v>
      </c>
      <c r="W6" s="145" t="s">
        <v>201</v>
      </c>
      <c r="X6" s="145" t="s">
        <v>202</v>
      </c>
      <c r="Y6" s="145" t="s">
        <v>203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3" t="s">
        <v>204</v>
      </c>
      <c r="B8" s="164" t="s">
        <v>175</v>
      </c>
      <c r="C8" s="178" t="s">
        <v>27</v>
      </c>
      <c r="D8" s="165"/>
      <c r="E8" s="166"/>
      <c r="F8" s="167"/>
      <c r="G8" s="167">
        <f>SUMIF(AG9:AG38,"&lt;&gt;NOR",G9:G38)</f>
        <v>0</v>
      </c>
      <c r="H8" s="167"/>
      <c r="I8" s="167">
        <f>SUM(I9:I38)</f>
        <v>0</v>
      </c>
      <c r="J8" s="167"/>
      <c r="K8" s="167">
        <f>SUM(K9:K38)</f>
        <v>0</v>
      </c>
      <c r="L8" s="167"/>
      <c r="M8" s="167">
        <f>SUM(M9:M38)</f>
        <v>0</v>
      </c>
      <c r="N8" s="166"/>
      <c r="O8" s="166">
        <f>SUM(O9:O38)</f>
        <v>0</v>
      </c>
      <c r="P8" s="166"/>
      <c r="Q8" s="166">
        <f>SUM(Q9:Q38)</f>
        <v>0</v>
      </c>
      <c r="R8" s="167"/>
      <c r="S8" s="167"/>
      <c r="T8" s="168"/>
      <c r="U8" s="162"/>
      <c r="V8" s="162">
        <f>SUM(V9:V38)</f>
        <v>0</v>
      </c>
      <c r="W8" s="162"/>
      <c r="X8" s="162"/>
      <c r="Y8" s="162"/>
      <c r="AG8" t="s">
        <v>205</v>
      </c>
    </row>
    <row r="9" spans="1:60" outlineLevel="1" x14ac:dyDescent="0.2">
      <c r="A9" s="170">
        <v>1</v>
      </c>
      <c r="B9" s="171" t="s">
        <v>1645</v>
      </c>
      <c r="C9" s="179" t="s">
        <v>1646</v>
      </c>
      <c r="D9" s="172" t="s">
        <v>839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210</v>
      </c>
      <c r="T9" s="176" t="s">
        <v>243</v>
      </c>
      <c r="U9" s="156">
        <v>0</v>
      </c>
      <c r="V9" s="156">
        <f>ROUND(E9*U9,2)</f>
        <v>0</v>
      </c>
      <c r="W9" s="156"/>
      <c r="X9" s="156" t="s">
        <v>840</v>
      </c>
      <c r="Y9" s="156" t="s">
        <v>213</v>
      </c>
      <c r="Z9" s="146"/>
      <c r="AA9" s="146"/>
      <c r="AB9" s="146"/>
      <c r="AC9" s="146"/>
      <c r="AD9" s="146"/>
      <c r="AE9" s="146"/>
      <c r="AF9" s="146"/>
      <c r="AG9" s="146" t="s">
        <v>841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247" t="s">
        <v>1647</v>
      </c>
      <c r="D10" s="248"/>
      <c r="E10" s="248"/>
      <c r="F10" s="248"/>
      <c r="G10" s="248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221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77" t="str">
        <f>C10</f>
        <v>Náklady na provedení průzkumů nebo doplnění stávajících průzkumů, pokud je obchodní podmínky vyžadují a tyto průzkumy nejsou v</v>
      </c>
      <c r="BB10" s="146"/>
      <c r="BC10" s="146"/>
      <c r="BD10" s="146"/>
      <c r="BE10" s="146"/>
      <c r="BF10" s="146"/>
      <c r="BG10" s="146"/>
      <c r="BH10" s="146"/>
    </row>
    <row r="11" spans="1:60" outlineLevel="3" x14ac:dyDescent="0.2">
      <c r="A11" s="153"/>
      <c r="B11" s="154"/>
      <c r="C11" s="251" t="s">
        <v>1648</v>
      </c>
      <c r="D11" s="252"/>
      <c r="E11" s="252"/>
      <c r="F11" s="252"/>
      <c r="G11" s="252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221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77" t="str">
        <f>C11</f>
        <v>dostatečném rozsahu součástí projektové dokumentace. Jedná se zejména o Geologický - inženýrsko-geologický / radonový /</v>
      </c>
      <c r="BB11" s="146"/>
      <c r="BC11" s="146"/>
      <c r="BD11" s="146"/>
      <c r="BE11" s="146"/>
      <c r="BF11" s="146"/>
      <c r="BG11" s="146"/>
      <c r="BH11" s="146"/>
    </row>
    <row r="12" spans="1:60" outlineLevel="3" x14ac:dyDescent="0.2">
      <c r="A12" s="153"/>
      <c r="B12" s="154"/>
      <c r="C12" s="251" t="s">
        <v>1649</v>
      </c>
      <c r="D12" s="252"/>
      <c r="E12" s="252"/>
      <c r="F12" s="252"/>
      <c r="G12" s="252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221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77" t="str">
        <f>C12</f>
        <v>hydrogeologický / pedologický průzkum, botanický a zoologický průzkum, stavební průzkum - umělecko historický / stavebně statický a</v>
      </c>
      <c r="BB12" s="146"/>
      <c r="BC12" s="146"/>
      <c r="BD12" s="146"/>
      <c r="BE12" s="146"/>
      <c r="BF12" s="146"/>
      <c r="BG12" s="146"/>
      <c r="BH12" s="146"/>
    </row>
    <row r="13" spans="1:60" outlineLevel="3" x14ac:dyDescent="0.2">
      <c r="A13" s="153"/>
      <c r="B13" s="154"/>
      <c r="C13" s="251" t="s">
        <v>1650</v>
      </c>
      <c r="D13" s="252"/>
      <c r="E13" s="252"/>
      <c r="F13" s="252"/>
      <c r="G13" s="252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221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85">
        <v>2</v>
      </c>
      <c r="B14" s="186" t="s">
        <v>1651</v>
      </c>
      <c r="C14" s="192" t="s">
        <v>1652</v>
      </c>
      <c r="D14" s="187" t="s">
        <v>839</v>
      </c>
      <c r="E14" s="188">
        <v>1</v>
      </c>
      <c r="F14" s="189"/>
      <c r="G14" s="190">
        <f>ROUND(E14*F14,2)</f>
        <v>0</v>
      </c>
      <c r="H14" s="189"/>
      <c r="I14" s="190">
        <f>ROUND(E14*H14,2)</f>
        <v>0</v>
      </c>
      <c r="J14" s="189"/>
      <c r="K14" s="190">
        <f>ROUND(E14*J14,2)</f>
        <v>0</v>
      </c>
      <c r="L14" s="190">
        <v>21</v>
      </c>
      <c r="M14" s="190">
        <f>G14*(1+L14/100)</f>
        <v>0</v>
      </c>
      <c r="N14" s="188">
        <v>0</v>
      </c>
      <c r="O14" s="188">
        <f>ROUND(E14*N14,2)</f>
        <v>0</v>
      </c>
      <c r="P14" s="188">
        <v>0</v>
      </c>
      <c r="Q14" s="188">
        <f>ROUND(E14*P14,2)</f>
        <v>0</v>
      </c>
      <c r="R14" s="190"/>
      <c r="S14" s="190" t="s">
        <v>210</v>
      </c>
      <c r="T14" s="191" t="s">
        <v>243</v>
      </c>
      <c r="U14" s="156">
        <v>0</v>
      </c>
      <c r="V14" s="156">
        <f>ROUND(E14*U14,2)</f>
        <v>0</v>
      </c>
      <c r="W14" s="156"/>
      <c r="X14" s="156" t="s">
        <v>840</v>
      </c>
      <c r="Y14" s="156" t="s">
        <v>213</v>
      </c>
      <c r="Z14" s="146"/>
      <c r="AA14" s="146"/>
      <c r="AB14" s="146"/>
      <c r="AC14" s="146"/>
      <c r="AD14" s="146"/>
      <c r="AE14" s="146"/>
      <c r="AF14" s="146"/>
      <c r="AG14" s="146" t="s">
        <v>841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85">
        <v>3</v>
      </c>
      <c r="B15" s="186" t="s">
        <v>1653</v>
      </c>
      <c r="C15" s="192" t="s">
        <v>1654</v>
      </c>
      <c r="D15" s="187" t="s">
        <v>839</v>
      </c>
      <c r="E15" s="188">
        <v>1</v>
      </c>
      <c r="F15" s="189"/>
      <c r="G15" s="190">
        <f>ROUND(E15*F15,2)</f>
        <v>0</v>
      </c>
      <c r="H15" s="189"/>
      <c r="I15" s="190">
        <f>ROUND(E15*H15,2)</f>
        <v>0</v>
      </c>
      <c r="J15" s="189"/>
      <c r="K15" s="190">
        <f>ROUND(E15*J15,2)</f>
        <v>0</v>
      </c>
      <c r="L15" s="190">
        <v>21</v>
      </c>
      <c r="M15" s="190">
        <f>G15*(1+L15/100)</f>
        <v>0</v>
      </c>
      <c r="N15" s="188">
        <v>0</v>
      </c>
      <c r="O15" s="188">
        <f>ROUND(E15*N15,2)</f>
        <v>0</v>
      </c>
      <c r="P15" s="188">
        <v>0</v>
      </c>
      <c r="Q15" s="188">
        <f>ROUND(E15*P15,2)</f>
        <v>0</v>
      </c>
      <c r="R15" s="190"/>
      <c r="S15" s="190" t="s">
        <v>210</v>
      </c>
      <c r="T15" s="191" t="s">
        <v>243</v>
      </c>
      <c r="U15" s="156">
        <v>0</v>
      </c>
      <c r="V15" s="156">
        <f>ROUND(E15*U15,2)</f>
        <v>0</v>
      </c>
      <c r="W15" s="156"/>
      <c r="X15" s="156" t="s">
        <v>840</v>
      </c>
      <c r="Y15" s="156" t="s">
        <v>213</v>
      </c>
      <c r="Z15" s="146"/>
      <c r="AA15" s="146"/>
      <c r="AB15" s="146"/>
      <c r="AC15" s="146"/>
      <c r="AD15" s="146"/>
      <c r="AE15" s="146"/>
      <c r="AF15" s="146"/>
      <c r="AG15" s="146" t="s">
        <v>841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70">
        <v>4</v>
      </c>
      <c r="B16" s="171" t="s">
        <v>1655</v>
      </c>
      <c r="C16" s="179" t="s">
        <v>1656</v>
      </c>
      <c r="D16" s="172" t="s">
        <v>839</v>
      </c>
      <c r="E16" s="173">
        <v>1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3">
        <v>0</v>
      </c>
      <c r="O16" s="173">
        <f>ROUND(E16*N16,2)</f>
        <v>0</v>
      </c>
      <c r="P16" s="173">
        <v>0</v>
      </c>
      <c r="Q16" s="173">
        <f>ROUND(E16*P16,2)</f>
        <v>0</v>
      </c>
      <c r="R16" s="175"/>
      <c r="S16" s="175" t="s">
        <v>210</v>
      </c>
      <c r="T16" s="176" t="s">
        <v>243</v>
      </c>
      <c r="U16" s="156">
        <v>0</v>
      </c>
      <c r="V16" s="156">
        <f>ROUND(E16*U16,2)</f>
        <v>0</v>
      </c>
      <c r="W16" s="156"/>
      <c r="X16" s="156" t="s">
        <v>840</v>
      </c>
      <c r="Y16" s="156" t="s">
        <v>213</v>
      </c>
      <c r="Z16" s="146"/>
      <c r="AA16" s="146"/>
      <c r="AB16" s="146"/>
      <c r="AC16" s="146"/>
      <c r="AD16" s="146"/>
      <c r="AE16" s="146"/>
      <c r="AF16" s="146"/>
      <c r="AG16" s="146" t="s">
        <v>841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2" x14ac:dyDescent="0.2">
      <c r="A17" s="153"/>
      <c r="B17" s="154"/>
      <c r="C17" s="247" t="s">
        <v>1657</v>
      </c>
      <c r="D17" s="248"/>
      <c r="E17" s="248"/>
      <c r="F17" s="248"/>
      <c r="G17" s="248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221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77" t="str">
        <f t="shared" ref="BA17:BA25" si="0">C17</f>
        <v>Veškeré náklady spojené s vybudováním, provozem a odstraněním zařízení staveniště. Vybudování zpevněných ploch pro skladování</v>
      </c>
      <c r="BB17" s="146"/>
      <c r="BC17" s="146"/>
      <c r="BD17" s="146"/>
      <c r="BE17" s="146"/>
      <c r="BF17" s="146"/>
      <c r="BG17" s="146"/>
      <c r="BH17" s="146"/>
    </row>
    <row r="18" spans="1:60" outlineLevel="3" x14ac:dyDescent="0.2">
      <c r="A18" s="153"/>
      <c r="B18" s="154"/>
      <c r="C18" s="251" t="s">
        <v>1658</v>
      </c>
      <c r="D18" s="252"/>
      <c r="E18" s="252"/>
      <c r="F18" s="252"/>
      <c r="G18" s="252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221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77" t="str">
        <f t="shared" si="0"/>
        <v>materiálu, doprava a osazení kontejnerů pro skladování. Sejmutí ornice, hrubá úprava terénu a zpevnění ploch pro osazení objektů</v>
      </c>
      <c r="BB18" s="146"/>
      <c r="BC18" s="146"/>
      <c r="BD18" s="146"/>
      <c r="BE18" s="146"/>
      <c r="BF18" s="146"/>
      <c r="BG18" s="146"/>
      <c r="BH18" s="146"/>
    </row>
    <row r="19" spans="1:60" outlineLevel="3" x14ac:dyDescent="0.2">
      <c r="A19" s="153"/>
      <c r="B19" s="154"/>
      <c r="C19" s="251" t="s">
        <v>1659</v>
      </c>
      <c r="D19" s="252"/>
      <c r="E19" s="252"/>
      <c r="F19" s="252"/>
      <c r="G19" s="252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221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77" t="str">
        <f t="shared" si="0"/>
        <v>sociálního zařízení staveniště a kanceláří stavby. Doprava a osazení mobilních buněk sociálního zařízení - umývárny, toalety, šatny.</v>
      </c>
      <c r="BB19" s="146"/>
      <c r="BC19" s="146"/>
      <c r="BD19" s="146"/>
      <c r="BE19" s="146"/>
      <c r="BF19" s="146"/>
      <c r="BG19" s="146"/>
      <c r="BH19" s="146"/>
    </row>
    <row r="20" spans="1:60" ht="22.5" outlineLevel="3" x14ac:dyDescent="0.2">
      <c r="A20" s="153"/>
      <c r="B20" s="154"/>
      <c r="C20" s="251" t="s">
        <v>1660</v>
      </c>
      <c r="D20" s="252"/>
      <c r="E20" s="252"/>
      <c r="F20" s="252"/>
      <c r="G20" s="252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221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77" t="str">
        <f t="shared" si="0"/>
        <v>Doprava a osazení dočasného oplocení zařízení staveniště. Doprava a osazení kanceláří stavby a technického dozoru. Doprava a osazení</v>
      </c>
      <c r="BB20" s="146"/>
      <c r="BC20" s="146"/>
      <c r="BD20" s="146"/>
      <c r="BE20" s="146"/>
      <c r="BF20" s="146"/>
      <c r="BG20" s="146"/>
      <c r="BH20" s="146"/>
    </row>
    <row r="21" spans="1:60" outlineLevel="3" x14ac:dyDescent="0.2">
      <c r="A21" s="153"/>
      <c r="B21" s="154"/>
      <c r="C21" s="251" t="s">
        <v>1661</v>
      </c>
      <c r="D21" s="252"/>
      <c r="E21" s="252"/>
      <c r="F21" s="252"/>
      <c r="G21" s="252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221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77" t="str">
        <f t="shared" si="0"/>
        <v>dočasného oplocení staveniště. Zřízení vnitrostaveništního rozvodu energie do 5 kV od připojení na hlavní přívod na staveništi včetně</v>
      </c>
      <c r="BB21" s="146"/>
      <c r="BC21" s="146"/>
      <c r="BD21" s="146"/>
      <c r="BE21" s="146"/>
      <c r="BF21" s="146"/>
      <c r="BG21" s="146"/>
      <c r="BH21" s="146"/>
    </row>
    <row r="22" spans="1:60" outlineLevel="3" x14ac:dyDescent="0.2">
      <c r="A22" s="153"/>
      <c r="B22" s="154"/>
      <c r="C22" s="251" t="s">
        <v>1662</v>
      </c>
      <c r="D22" s="252"/>
      <c r="E22" s="252"/>
      <c r="F22" s="252"/>
      <c r="G22" s="252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221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77" t="str">
        <f t="shared" si="0"/>
        <v>rozvaděčů pro připojení přenosných zásuvkových skříní, obecné osvětlení staveniště (včetně stožárů a osvětlovacích tělesj.Zřízení</v>
      </c>
      <c r="BB22" s="146"/>
      <c r="BC22" s="146"/>
      <c r="BD22" s="146"/>
      <c r="BE22" s="146"/>
      <c r="BF22" s="146"/>
      <c r="BG22" s="146"/>
      <c r="BH22" s="146"/>
    </row>
    <row r="23" spans="1:60" outlineLevel="3" x14ac:dyDescent="0.2">
      <c r="A23" s="153"/>
      <c r="B23" s="154"/>
      <c r="C23" s="251" t="s">
        <v>1663</v>
      </c>
      <c r="D23" s="252"/>
      <c r="E23" s="252"/>
      <c r="F23" s="252"/>
      <c r="G23" s="252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221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77" t="str">
        <f t="shared" si="0"/>
        <v>přípojky elektrické energie a vody do vzdálenosti 1 km od obvodu staveniště. Náhradní zdroj elektrické energie. Náklady na vybavení</v>
      </c>
      <c r="BB23" s="146"/>
      <c r="BC23" s="146"/>
      <c r="BD23" s="146"/>
      <c r="BE23" s="146"/>
      <c r="BF23" s="146"/>
      <c r="BG23" s="146"/>
      <c r="BH23" s="146"/>
    </row>
    <row r="24" spans="1:60" outlineLevel="3" x14ac:dyDescent="0.2">
      <c r="A24" s="153"/>
      <c r="B24" s="154"/>
      <c r="C24" s="251" t="s">
        <v>1664</v>
      </c>
      <c r="D24" s="252"/>
      <c r="E24" s="252"/>
      <c r="F24" s="252"/>
      <c r="G24" s="252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221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77" t="str">
        <f t="shared" si="0"/>
        <v>objektů zařízení staveniště, ostraha staveniště, náklady na energie spotřebované dodavatelem v rámci provozu zařízení staveniště,</v>
      </c>
      <c r="BB24" s="146"/>
      <c r="BC24" s="146"/>
      <c r="BD24" s="146"/>
      <c r="BE24" s="146"/>
      <c r="BF24" s="146"/>
      <c r="BG24" s="146"/>
      <c r="BH24" s="146"/>
    </row>
    <row r="25" spans="1:60" outlineLevel="3" x14ac:dyDescent="0.2">
      <c r="A25" s="153"/>
      <c r="B25" s="154"/>
      <c r="C25" s="251" t="s">
        <v>1665</v>
      </c>
      <c r="D25" s="252"/>
      <c r="E25" s="252"/>
      <c r="F25" s="252"/>
      <c r="G25" s="252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221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77" t="str">
        <f t="shared" si="0"/>
        <v>náklady na potřebný úklid v prostorách zařízení staveniště, náklady na nutnou údržbu a opravy na objektech zařízení staveniště a na</v>
      </c>
      <c r="BB25" s="146"/>
      <c r="BC25" s="146"/>
      <c r="BD25" s="146"/>
      <c r="BE25" s="146"/>
      <c r="BF25" s="146"/>
      <c r="BG25" s="146"/>
      <c r="BH25" s="146"/>
    </row>
    <row r="26" spans="1:60" outlineLevel="3" x14ac:dyDescent="0.2">
      <c r="A26" s="153"/>
      <c r="B26" s="154"/>
      <c r="C26" s="251" t="s">
        <v>1666</v>
      </c>
      <c r="D26" s="252"/>
      <c r="E26" s="252"/>
      <c r="F26" s="252"/>
      <c r="G26" s="252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221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85">
        <v>5</v>
      </c>
      <c r="B27" s="186" t="s">
        <v>1667</v>
      </c>
      <c r="C27" s="192" t="s">
        <v>1668</v>
      </c>
      <c r="D27" s="187" t="s">
        <v>839</v>
      </c>
      <c r="E27" s="188">
        <v>1</v>
      </c>
      <c r="F27" s="189"/>
      <c r="G27" s="190">
        <f>ROUND(E27*F27,2)</f>
        <v>0</v>
      </c>
      <c r="H27" s="189"/>
      <c r="I27" s="190">
        <f>ROUND(E27*H27,2)</f>
        <v>0</v>
      </c>
      <c r="J27" s="189"/>
      <c r="K27" s="190">
        <f>ROUND(E27*J27,2)</f>
        <v>0</v>
      </c>
      <c r="L27" s="190">
        <v>21</v>
      </c>
      <c r="M27" s="190">
        <f>G27*(1+L27/100)</f>
        <v>0</v>
      </c>
      <c r="N27" s="188">
        <v>0</v>
      </c>
      <c r="O27" s="188">
        <f>ROUND(E27*N27,2)</f>
        <v>0</v>
      </c>
      <c r="P27" s="188">
        <v>0</v>
      </c>
      <c r="Q27" s="188">
        <f>ROUND(E27*P27,2)</f>
        <v>0</v>
      </c>
      <c r="R27" s="190"/>
      <c r="S27" s="190" t="s">
        <v>210</v>
      </c>
      <c r="T27" s="191" t="s">
        <v>243</v>
      </c>
      <c r="U27" s="156">
        <v>0</v>
      </c>
      <c r="V27" s="156">
        <f>ROUND(E27*U27,2)</f>
        <v>0</v>
      </c>
      <c r="W27" s="156"/>
      <c r="X27" s="156" t="s">
        <v>840</v>
      </c>
      <c r="Y27" s="156" t="s">
        <v>213</v>
      </c>
      <c r="Z27" s="146"/>
      <c r="AA27" s="146"/>
      <c r="AB27" s="146"/>
      <c r="AC27" s="146"/>
      <c r="AD27" s="146"/>
      <c r="AE27" s="146"/>
      <c r="AF27" s="146"/>
      <c r="AG27" s="146" t="s">
        <v>841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85">
        <v>6</v>
      </c>
      <c r="B28" s="186" t="s">
        <v>1669</v>
      </c>
      <c r="C28" s="192" t="s">
        <v>1670</v>
      </c>
      <c r="D28" s="187" t="s">
        <v>839</v>
      </c>
      <c r="E28" s="188">
        <v>1</v>
      </c>
      <c r="F28" s="189"/>
      <c r="G28" s="190">
        <f>ROUND(E28*F28,2)</f>
        <v>0</v>
      </c>
      <c r="H28" s="189"/>
      <c r="I28" s="190">
        <f>ROUND(E28*H28,2)</f>
        <v>0</v>
      </c>
      <c r="J28" s="189"/>
      <c r="K28" s="190">
        <f>ROUND(E28*J28,2)</f>
        <v>0</v>
      </c>
      <c r="L28" s="190">
        <v>21</v>
      </c>
      <c r="M28" s="190">
        <f>G28*(1+L28/100)</f>
        <v>0</v>
      </c>
      <c r="N28" s="188">
        <v>0</v>
      </c>
      <c r="O28" s="188">
        <f>ROUND(E28*N28,2)</f>
        <v>0</v>
      </c>
      <c r="P28" s="188">
        <v>0</v>
      </c>
      <c r="Q28" s="188">
        <f>ROUND(E28*P28,2)</f>
        <v>0</v>
      </c>
      <c r="R28" s="190"/>
      <c r="S28" s="190" t="s">
        <v>210</v>
      </c>
      <c r="T28" s="191" t="s">
        <v>243</v>
      </c>
      <c r="U28" s="156">
        <v>0</v>
      </c>
      <c r="V28" s="156">
        <f>ROUND(E28*U28,2)</f>
        <v>0</v>
      </c>
      <c r="W28" s="156"/>
      <c r="X28" s="156" t="s">
        <v>840</v>
      </c>
      <c r="Y28" s="156" t="s">
        <v>213</v>
      </c>
      <c r="Z28" s="146"/>
      <c r="AA28" s="146"/>
      <c r="AB28" s="146"/>
      <c r="AC28" s="146"/>
      <c r="AD28" s="146"/>
      <c r="AE28" s="146"/>
      <c r="AF28" s="146"/>
      <c r="AG28" s="146" t="s">
        <v>841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85">
        <v>7</v>
      </c>
      <c r="B29" s="186" t="s">
        <v>1671</v>
      </c>
      <c r="C29" s="192" t="s">
        <v>1672</v>
      </c>
      <c r="D29" s="187" t="s">
        <v>839</v>
      </c>
      <c r="E29" s="188">
        <v>1</v>
      </c>
      <c r="F29" s="189"/>
      <c r="G29" s="190">
        <f>ROUND(E29*F29,2)</f>
        <v>0</v>
      </c>
      <c r="H29" s="189"/>
      <c r="I29" s="190">
        <f>ROUND(E29*H29,2)</f>
        <v>0</v>
      </c>
      <c r="J29" s="189"/>
      <c r="K29" s="190">
        <f>ROUND(E29*J29,2)</f>
        <v>0</v>
      </c>
      <c r="L29" s="190">
        <v>21</v>
      </c>
      <c r="M29" s="190">
        <f>G29*(1+L29/100)</f>
        <v>0</v>
      </c>
      <c r="N29" s="188">
        <v>0</v>
      </c>
      <c r="O29" s="188">
        <f>ROUND(E29*N29,2)</f>
        <v>0</v>
      </c>
      <c r="P29" s="188">
        <v>0</v>
      </c>
      <c r="Q29" s="188">
        <f>ROUND(E29*P29,2)</f>
        <v>0</v>
      </c>
      <c r="R29" s="190"/>
      <c r="S29" s="190" t="s">
        <v>210</v>
      </c>
      <c r="T29" s="191" t="s">
        <v>243</v>
      </c>
      <c r="U29" s="156">
        <v>0</v>
      </c>
      <c r="V29" s="156">
        <f>ROUND(E29*U29,2)</f>
        <v>0</v>
      </c>
      <c r="W29" s="156"/>
      <c r="X29" s="156" t="s">
        <v>840</v>
      </c>
      <c r="Y29" s="156" t="s">
        <v>213</v>
      </c>
      <c r="Z29" s="146"/>
      <c r="AA29" s="146"/>
      <c r="AB29" s="146"/>
      <c r="AC29" s="146"/>
      <c r="AD29" s="146"/>
      <c r="AE29" s="146"/>
      <c r="AF29" s="146"/>
      <c r="AG29" s="146" t="s">
        <v>841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85">
        <v>8</v>
      </c>
      <c r="B30" s="186" t="s">
        <v>1673</v>
      </c>
      <c r="C30" s="192" t="s">
        <v>1674</v>
      </c>
      <c r="D30" s="187" t="s">
        <v>839</v>
      </c>
      <c r="E30" s="188">
        <v>1</v>
      </c>
      <c r="F30" s="189"/>
      <c r="G30" s="190">
        <f>ROUND(E30*F30,2)</f>
        <v>0</v>
      </c>
      <c r="H30" s="189"/>
      <c r="I30" s="190">
        <f>ROUND(E30*H30,2)</f>
        <v>0</v>
      </c>
      <c r="J30" s="189"/>
      <c r="K30" s="190">
        <f>ROUND(E30*J30,2)</f>
        <v>0</v>
      </c>
      <c r="L30" s="190">
        <v>21</v>
      </c>
      <c r="M30" s="190">
        <f>G30*(1+L30/100)</f>
        <v>0</v>
      </c>
      <c r="N30" s="188">
        <v>0</v>
      </c>
      <c r="O30" s="188">
        <f>ROUND(E30*N30,2)</f>
        <v>0</v>
      </c>
      <c r="P30" s="188">
        <v>0</v>
      </c>
      <c r="Q30" s="188">
        <f>ROUND(E30*P30,2)</f>
        <v>0</v>
      </c>
      <c r="R30" s="190"/>
      <c r="S30" s="190" t="s">
        <v>210</v>
      </c>
      <c r="T30" s="191" t="s">
        <v>243</v>
      </c>
      <c r="U30" s="156">
        <v>0</v>
      </c>
      <c r="V30" s="156">
        <f>ROUND(E30*U30,2)</f>
        <v>0</v>
      </c>
      <c r="W30" s="156"/>
      <c r="X30" s="156" t="s">
        <v>840</v>
      </c>
      <c r="Y30" s="156" t="s">
        <v>213</v>
      </c>
      <c r="Z30" s="146"/>
      <c r="AA30" s="146"/>
      <c r="AB30" s="146"/>
      <c r="AC30" s="146"/>
      <c r="AD30" s="146"/>
      <c r="AE30" s="146"/>
      <c r="AF30" s="146"/>
      <c r="AG30" s="146" t="s">
        <v>841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70">
        <v>9</v>
      </c>
      <c r="B31" s="171" t="s">
        <v>1675</v>
      </c>
      <c r="C31" s="179" t="s">
        <v>1676</v>
      </c>
      <c r="D31" s="172" t="s">
        <v>839</v>
      </c>
      <c r="E31" s="173">
        <v>1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5"/>
      <c r="S31" s="175" t="s">
        <v>210</v>
      </c>
      <c r="T31" s="176" t="s">
        <v>243</v>
      </c>
      <c r="U31" s="156">
        <v>0</v>
      </c>
      <c r="V31" s="156">
        <f>ROUND(E31*U31,2)</f>
        <v>0</v>
      </c>
      <c r="W31" s="156"/>
      <c r="X31" s="156" t="s">
        <v>840</v>
      </c>
      <c r="Y31" s="156" t="s">
        <v>213</v>
      </c>
      <c r="Z31" s="146"/>
      <c r="AA31" s="146"/>
      <c r="AB31" s="146"/>
      <c r="AC31" s="146"/>
      <c r="AD31" s="146"/>
      <c r="AE31" s="146"/>
      <c r="AF31" s="146"/>
      <c r="AG31" s="146" t="s">
        <v>841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2" x14ac:dyDescent="0.2">
      <c r="A32" s="153"/>
      <c r="B32" s="154"/>
      <c r="C32" s="247" t="s">
        <v>1677</v>
      </c>
      <c r="D32" s="248"/>
      <c r="E32" s="248"/>
      <c r="F32" s="248"/>
      <c r="G32" s="248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221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77" t="str">
        <f>C32</f>
        <v>Náklady na ztížené podmínky provádění tam, kde se vyskytují omezující vlivy konkrétního prostředí, které mají prokazatelný vliv na</v>
      </c>
      <c r="BB32" s="146"/>
      <c r="BC32" s="146"/>
      <c r="BD32" s="146"/>
      <c r="BE32" s="146"/>
      <c r="BF32" s="146"/>
      <c r="BG32" s="146"/>
      <c r="BH32" s="146"/>
    </row>
    <row r="33" spans="1:60" outlineLevel="3" x14ac:dyDescent="0.2">
      <c r="A33" s="153"/>
      <c r="B33" s="154"/>
      <c r="C33" s="251" t="s">
        <v>1678</v>
      </c>
      <c r="D33" s="252"/>
      <c r="E33" s="252"/>
      <c r="F33" s="252"/>
      <c r="G33" s="252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221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77" t="str">
        <f>C33</f>
        <v>provádění stavebních prací, Jedná se zejména o náklady související s extrémními podmínkami místa provádění.</v>
      </c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70">
        <v>10</v>
      </c>
      <c r="B34" s="171" t="s">
        <v>1679</v>
      </c>
      <c r="C34" s="179" t="s">
        <v>1680</v>
      </c>
      <c r="D34" s="172" t="s">
        <v>839</v>
      </c>
      <c r="E34" s="173">
        <v>1</v>
      </c>
      <c r="F34" s="174"/>
      <c r="G34" s="175">
        <f>ROUND(E34*F34,2)</f>
        <v>0</v>
      </c>
      <c r="H34" s="174"/>
      <c r="I34" s="175">
        <f>ROUND(E34*H34,2)</f>
        <v>0</v>
      </c>
      <c r="J34" s="174"/>
      <c r="K34" s="175">
        <f>ROUND(E34*J34,2)</f>
        <v>0</v>
      </c>
      <c r="L34" s="175">
        <v>21</v>
      </c>
      <c r="M34" s="175">
        <f>G34*(1+L34/100)</f>
        <v>0</v>
      </c>
      <c r="N34" s="173">
        <v>0</v>
      </c>
      <c r="O34" s="173">
        <f>ROUND(E34*N34,2)</f>
        <v>0</v>
      </c>
      <c r="P34" s="173">
        <v>0</v>
      </c>
      <c r="Q34" s="173">
        <f>ROUND(E34*P34,2)</f>
        <v>0</v>
      </c>
      <c r="R34" s="175"/>
      <c r="S34" s="175" t="s">
        <v>210</v>
      </c>
      <c r="T34" s="176" t="s">
        <v>243</v>
      </c>
      <c r="U34" s="156">
        <v>0</v>
      </c>
      <c r="V34" s="156">
        <f>ROUND(E34*U34,2)</f>
        <v>0</v>
      </c>
      <c r="W34" s="156"/>
      <c r="X34" s="156" t="s">
        <v>840</v>
      </c>
      <c r="Y34" s="156" t="s">
        <v>213</v>
      </c>
      <c r="Z34" s="146"/>
      <c r="AA34" s="146"/>
      <c r="AB34" s="146"/>
      <c r="AC34" s="146"/>
      <c r="AD34" s="146"/>
      <c r="AE34" s="146"/>
      <c r="AF34" s="146"/>
      <c r="AG34" s="146" t="s">
        <v>841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2" x14ac:dyDescent="0.2">
      <c r="A35" s="153"/>
      <c r="B35" s="154"/>
      <c r="C35" s="247" t="s">
        <v>1681</v>
      </c>
      <c r="D35" s="248"/>
      <c r="E35" s="248"/>
      <c r="F35" s="248"/>
      <c r="G35" s="248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221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70">
        <v>11</v>
      </c>
      <c r="B36" s="171" t="s">
        <v>1682</v>
      </c>
      <c r="C36" s="179" t="s">
        <v>1683</v>
      </c>
      <c r="D36" s="172" t="s">
        <v>839</v>
      </c>
      <c r="E36" s="173">
        <v>1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5"/>
      <c r="S36" s="175" t="s">
        <v>210</v>
      </c>
      <c r="T36" s="176" t="s">
        <v>243</v>
      </c>
      <c r="U36" s="156">
        <v>0</v>
      </c>
      <c r="V36" s="156">
        <f>ROUND(E36*U36,2)</f>
        <v>0</v>
      </c>
      <c r="W36" s="156"/>
      <c r="X36" s="156" t="s">
        <v>840</v>
      </c>
      <c r="Y36" s="156" t="s">
        <v>213</v>
      </c>
      <c r="Z36" s="146"/>
      <c r="AA36" s="146"/>
      <c r="AB36" s="146"/>
      <c r="AC36" s="146"/>
      <c r="AD36" s="146"/>
      <c r="AE36" s="146"/>
      <c r="AF36" s="146"/>
      <c r="AG36" s="146" t="s">
        <v>841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2" x14ac:dyDescent="0.2">
      <c r="A37" s="153"/>
      <c r="B37" s="154"/>
      <c r="C37" s="247" t="s">
        <v>1684</v>
      </c>
      <c r="D37" s="248"/>
      <c r="E37" s="248"/>
      <c r="F37" s="248"/>
      <c r="G37" s="248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221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ht="22.5" outlineLevel="1" x14ac:dyDescent="0.2">
      <c r="A38" s="185">
        <v>12</v>
      </c>
      <c r="B38" s="186" t="s">
        <v>1685</v>
      </c>
      <c r="C38" s="192" t="s">
        <v>1686</v>
      </c>
      <c r="D38" s="187" t="s">
        <v>260</v>
      </c>
      <c r="E38" s="188">
        <v>1</v>
      </c>
      <c r="F38" s="189"/>
      <c r="G38" s="190">
        <f>ROUND(E38*F38,2)</f>
        <v>0</v>
      </c>
      <c r="H38" s="189"/>
      <c r="I38" s="190">
        <f>ROUND(E38*H38,2)</f>
        <v>0</v>
      </c>
      <c r="J38" s="189"/>
      <c r="K38" s="190">
        <f>ROUND(E38*J38,2)</f>
        <v>0</v>
      </c>
      <c r="L38" s="190">
        <v>21</v>
      </c>
      <c r="M38" s="190">
        <f>G38*(1+L38/100)</f>
        <v>0</v>
      </c>
      <c r="N38" s="188">
        <v>0</v>
      </c>
      <c r="O38" s="188">
        <f>ROUND(E38*N38,2)</f>
        <v>0</v>
      </c>
      <c r="P38" s="188">
        <v>0</v>
      </c>
      <c r="Q38" s="188">
        <f>ROUND(E38*P38,2)</f>
        <v>0</v>
      </c>
      <c r="R38" s="190"/>
      <c r="S38" s="190" t="s">
        <v>242</v>
      </c>
      <c r="T38" s="191" t="s">
        <v>243</v>
      </c>
      <c r="U38" s="156">
        <v>0</v>
      </c>
      <c r="V38" s="156">
        <f>ROUND(E38*U38,2)</f>
        <v>0</v>
      </c>
      <c r="W38" s="156"/>
      <c r="X38" s="156" t="s">
        <v>840</v>
      </c>
      <c r="Y38" s="156" t="s">
        <v>213</v>
      </c>
      <c r="Z38" s="146"/>
      <c r="AA38" s="146"/>
      <c r="AB38" s="146"/>
      <c r="AC38" s="146"/>
      <c r="AD38" s="146"/>
      <c r="AE38" s="146"/>
      <c r="AF38" s="146"/>
      <c r="AG38" s="146" t="s">
        <v>841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x14ac:dyDescent="0.2">
      <c r="A39" s="163" t="s">
        <v>204</v>
      </c>
      <c r="B39" s="164" t="s">
        <v>176</v>
      </c>
      <c r="C39" s="178" t="s">
        <v>28</v>
      </c>
      <c r="D39" s="165"/>
      <c r="E39" s="166"/>
      <c r="F39" s="167"/>
      <c r="G39" s="167">
        <f>SUMIF(AG40:AG59,"&lt;&gt;NOR",G40:G59)</f>
        <v>0</v>
      </c>
      <c r="H39" s="167"/>
      <c r="I39" s="167">
        <f>SUM(I40:I59)</f>
        <v>0</v>
      </c>
      <c r="J39" s="167"/>
      <c r="K39" s="167">
        <f>SUM(K40:K59)</f>
        <v>0</v>
      </c>
      <c r="L39" s="167"/>
      <c r="M39" s="167">
        <f>SUM(M40:M59)</f>
        <v>0</v>
      </c>
      <c r="N39" s="166"/>
      <c r="O39" s="166">
        <f>SUM(O40:O59)</f>
        <v>0</v>
      </c>
      <c r="P39" s="166"/>
      <c r="Q39" s="166">
        <f>SUM(Q40:Q59)</f>
        <v>0</v>
      </c>
      <c r="R39" s="167"/>
      <c r="S39" s="167"/>
      <c r="T39" s="168"/>
      <c r="U39" s="162"/>
      <c r="V39" s="162">
        <f>SUM(V40:V59)</f>
        <v>0</v>
      </c>
      <c r="W39" s="162"/>
      <c r="X39" s="162"/>
      <c r="Y39" s="162"/>
      <c r="AG39" t="s">
        <v>205</v>
      </c>
    </row>
    <row r="40" spans="1:60" outlineLevel="1" x14ac:dyDescent="0.2">
      <c r="A40" s="185">
        <v>13</v>
      </c>
      <c r="B40" s="186" t="s">
        <v>1687</v>
      </c>
      <c r="C40" s="192" t="s">
        <v>1688</v>
      </c>
      <c r="D40" s="187" t="s">
        <v>839</v>
      </c>
      <c r="E40" s="188">
        <v>1</v>
      </c>
      <c r="F40" s="189"/>
      <c r="G40" s="190">
        <f>ROUND(E40*F40,2)</f>
        <v>0</v>
      </c>
      <c r="H40" s="189"/>
      <c r="I40" s="190">
        <f>ROUND(E40*H40,2)</f>
        <v>0</v>
      </c>
      <c r="J40" s="189"/>
      <c r="K40" s="190">
        <f>ROUND(E40*J40,2)</f>
        <v>0</v>
      </c>
      <c r="L40" s="190">
        <v>21</v>
      </c>
      <c r="M40" s="190">
        <f>G40*(1+L40/100)</f>
        <v>0</v>
      </c>
      <c r="N40" s="188">
        <v>0</v>
      </c>
      <c r="O40" s="188">
        <f>ROUND(E40*N40,2)</f>
        <v>0</v>
      </c>
      <c r="P40" s="188">
        <v>0</v>
      </c>
      <c r="Q40" s="188">
        <f>ROUND(E40*P40,2)</f>
        <v>0</v>
      </c>
      <c r="R40" s="190"/>
      <c r="S40" s="190" t="s">
        <v>210</v>
      </c>
      <c r="T40" s="191" t="s">
        <v>243</v>
      </c>
      <c r="U40" s="156">
        <v>0</v>
      </c>
      <c r="V40" s="156">
        <f>ROUND(E40*U40,2)</f>
        <v>0</v>
      </c>
      <c r="W40" s="156"/>
      <c r="X40" s="156" t="s">
        <v>840</v>
      </c>
      <c r="Y40" s="156" t="s">
        <v>213</v>
      </c>
      <c r="Z40" s="146"/>
      <c r="AA40" s="146"/>
      <c r="AB40" s="146"/>
      <c r="AC40" s="146"/>
      <c r="AD40" s="146"/>
      <c r="AE40" s="146"/>
      <c r="AF40" s="146"/>
      <c r="AG40" s="146" t="s">
        <v>841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85">
        <v>14</v>
      </c>
      <c r="B41" s="186" t="s">
        <v>1689</v>
      </c>
      <c r="C41" s="192" t="s">
        <v>1690</v>
      </c>
      <c r="D41" s="187" t="s">
        <v>839</v>
      </c>
      <c r="E41" s="188">
        <v>1</v>
      </c>
      <c r="F41" s="189"/>
      <c r="G41" s="190">
        <f>ROUND(E41*F41,2)</f>
        <v>0</v>
      </c>
      <c r="H41" s="189"/>
      <c r="I41" s="190">
        <f>ROUND(E41*H41,2)</f>
        <v>0</v>
      </c>
      <c r="J41" s="189"/>
      <c r="K41" s="190">
        <f>ROUND(E41*J41,2)</f>
        <v>0</v>
      </c>
      <c r="L41" s="190">
        <v>21</v>
      </c>
      <c r="M41" s="190">
        <f>G41*(1+L41/100)</f>
        <v>0</v>
      </c>
      <c r="N41" s="188">
        <v>0</v>
      </c>
      <c r="O41" s="188">
        <f>ROUND(E41*N41,2)</f>
        <v>0</v>
      </c>
      <c r="P41" s="188">
        <v>0</v>
      </c>
      <c r="Q41" s="188">
        <f>ROUND(E41*P41,2)</f>
        <v>0</v>
      </c>
      <c r="R41" s="190"/>
      <c r="S41" s="190" t="s">
        <v>210</v>
      </c>
      <c r="T41" s="191" t="s">
        <v>243</v>
      </c>
      <c r="U41" s="156">
        <v>0</v>
      </c>
      <c r="V41" s="156">
        <f>ROUND(E41*U41,2)</f>
        <v>0</v>
      </c>
      <c r="W41" s="156"/>
      <c r="X41" s="156" t="s">
        <v>840</v>
      </c>
      <c r="Y41" s="156" t="s">
        <v>213</v>
      </c>
      <c r="Z41" s="146"/>
      <c r="AA41" s="146"/>
      <c r="AB41" s="146"/>
      <c r="AC41" s="146"/>
      <c r="AD41" s="146"/>
      <c r="AE41" s="146"/>
      <c r="AF41" s="146"/>
      <c r="AG41" s="146" t="s">
        <v>841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85">
        <v>15</v>
      </c>
      <c r="B42" s="186" t="s">
        <v>1691</v>
      </c>
      <c r="C42" s="192" t="s">
        <v>1692</v>
      </c>
      <c r="D42" s="187" t="s">
        <v>839</v>
      </c>
      <c r="E42" s="188">
        <v>1</v>
      </c>
      <c r="F42" s="189"/>
      <c r="G42" s="190">
        <f>ROUND(E42*F42,2)</f>
        <v>0</v>
      </c>
      <c r="H42" s="189"/>
      <c r="I42" s="190">
        <f>ROUND(E42*H42,2)</f>
        <v>0</v>
      </c>
      <c r="J42" s="189"/>
      <c r="K42" s="190">
        <f>ROUND(E42*J42,2)</f>
        <v>0</v>
      </c>
      <c r="L42" s="190">
        <v>21</v>
      </c>
      <c r="M42" s="190">
        <f>G42*(1+L42/100)</f>
        <v>0</v>
      </c>
      <c r="N42" s="188">
        <v>0</v>
      </c>
      <c r="O42" s="188">
        <f>ROUND(E42*N42,2)</f>
        <v>0</v>
      </c>
      <c r="P42" s="188">
        <v>0</v>
      </c>
      <c r="Q42" s="188">
        <f>ROUND(E42*P42,2)</f>
        <v>0</v>
      </c>
      <c r="R42" s="190"/>
      <c r="S42" s="190" t="s">
        <v>210</v>
      </c>
      <c r="T42" s="191" t="s">
        <v>243</v>
      </c>
      <c r="U42" s="156">
        <v>0</v>
      </c>
      <c r="V42" s="156">
        <f>ROUND(E42*U42,2)</f>
        <v>0</v>
      </c>
      <c r="W42" s="156"/>
      <c r="X42" s="156" t="s">
        <v>840</v>
      </c>
      <c r="Y42" s="156" t="s">
        <v>213</v>
      </c>
      <c r="Z42" s="146"/>
      <c r="AA42" s="146"/>
      <c r="AB42" s="146"/>
      <c r="AC42" s="146"/>
      <c r="AD42" s="146"/>
      <c r="AE42" s="146"/>
      <c r="AF42" s="146"/>
      <c r="AG42" s="146" t="s">
        <v>841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70">
        <v>16</v>
      </c>
      <c r="B43" s="171" t="s">
        <v>837</v>
      </c>
      <c r="C43" s="179" t="s">
        <v>838</v>
      </c>
      <c r="D43" s="172" t="s">
        <v>839</v>
      </c>
      <c r="E43" s="173">
        <v>1</v>
      </c>
      <c r="F43" s="174"/>
      <c r="G43" s="175">
        <f>ROUND(E43*F43,2)</f>
        <v>0</v>
      </c>
      <c r="H43" s="174"/>
      <c r="I43" s="175">
        <f>ROUND(E43*H43,2)</f>
        <v>0</v>
      </c>
      <c r="J43" s="174"/>
      <c r="K43" s="175">
        <f>ROUND(E43*J43,2)</f>
        <v>0</v>
      </c>
      <c r="L43" s="175">
        <v>21</v>
      </c>
      <c r="M43" s="175">
        <f>G43*(1+L43/100)</f>
        <v>0</v>
      </c>
      <c r="N43" s="173">
        <v>0</v>
      </c>
      <c r="O43" s="173">
        <f>ROUND(E43*N43,2)</f>
        <v>0</v>
      </c>
      <c r="P43" s="173">
        <v>0</v>
      </c>
      <c r="Q43" s="173">
        <f>ROUND(E43*P43,2)</f>
        <v>0</v>
      </c>
      <c r="R43" s="175"/>
      <c r="S43" s="175" t="s">
        <v>210</v>
      </c>
      <c r="T43" s="176" t="s">
        <v>243</v>
      </c>
      <c r="U43" s="156">
        <v>0</v>
      </c>
      <c r="V43" s="156">
        <f>ROUND(E43*U43,2)</f>
        <v>0</v>
      </c>
      <c r="W43" s="156"/>
      <c r="X43" s="156" t="s">
        <v>840</v>
      </c>
      <c r="Y43" s="156" t="s">
        <v>213</v>
      </c>
      <c r="Z43" s="146"/>
      <c r="AA43" s="146"/>
      <c r="AB43" s="146"/>
      <c r="AC43" s="146"/>
      <c r="AD43" s="146"/>
      <c r="AE43" s="146"/>
      <c r="AF43" s="146"/>
      <c r="AG43" s="146" t="s">
        <v>841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2" x14ac:dyDescent="0.2">
      <c r="A44" s="153"/>
      <c r="B44" s="154"/>
      <c r="C44" s="247" t="s">
        <v>1693</v>
      </c>
      <c r="D44" s="248"/>
      <c r="E44" s="248"/>
      <c r="F44" s="248"/>
      <c r="G44" s="248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221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70">
        <v>17</v>
      </c>
      <c r="B45" s="171" t="s">
        <v>1694</v>
      </c>
      <c r="C45" s="179" t="s">
        <v>1695</v>
      </c>
      <c r="D45" s="172" t="s">
        <v>238</v>
      </c>
      <c r="E45" s="173">
        <v>1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3">
        <v>0</v>
      </c>
      <c r="O45" s="173">
        <f>ROUND(E45*N45,2)</f>
        <v>0</v>
      </c>
      <c r="P45" s="173">
        <v>0</v>
      </c>
      <c r="Q45" s="173">
        <f>ROUND(E45*P45,2)</f>
        <v>0</v>
      </c>
      <c r="R45" s="175"/>
      <c r="S45" s="175" t="s">
        <v>242</v>
      </c>
      <c r="T45" s="176" t="s">
        <v>243</v>
      </c>
      <c r="U45" s="156">
        <v>0</v>
      </c>
      <c r="V45" s="156">
        <f>ROUND(E45*U45,2)</f>
        <v>0</v>
      </c>
      <c r="W45" s="156"/>
      <c r="X45" s="156" t="s">
        <v>840</v>
      </c>
      <c r="Y45" s="156" t="s">
        <v>213</v>
      </c>
      <c r="Z45" s="146"/>
      <c r="AA45" s="146"/>
      <c r="AB45" s="146"/>
      <c r="AC45" s="146"/>
      <c r="AD45" s="146"/>
      <c r="AE45" s="146"/>
      <c r="AF45" s="146"/>
      <c r="AG45" s="146" t="s">
        <v>841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ht="22.5" outlineLevel="2" x14ac:dyDescent="0.2">
      <c r="A46" s="153"/>
      <c r="B46" s="154"/>
      <c r="C46" s="247" t="s">
        <v>1696</v>
      </c>
      <c r="D46" s="248"/>
      <c r="E46" s="248"/>
      <c r="F46" s="248"/>
      <c r="G46" s="248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221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77" t="str">
        <f>C46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46" s="146"/>
      <c r="BC46" s="146"/>
      <c r="BD46" s="146"/>
      <c r="BE46" s="146"/>
      <c r="BF46" s="146"/>
      <c r="BG46" s="146"/>
      <c r="BH46" s="146"/>
    </row>
    <row r="47" spans="1:60" ht="22.5" outlineLevel="1" x14ac:dyDescent="0.2">
      <c r="A47" s="185">
        <v>18</v>
      </c>
      <c r="B47" s="186" t="s">
        <v>1697</v>
      </c>
      <c r="C47" s="192" t="s">
        <v>1698</v>
      </c>
      <c r="D47" s="187" t="s">
        <v>260</v>
      </c>
      <c r="E47" s="188">
        <v>1</v>
      </c>
      <c r="F47" s="189"/>
      <c r="G47" s="190">
        <f>ROUND(E47*F47,2)</f>
        <v>0</v>
      </c>
      <c r="H47" s="189"/>
      <c r="I47" s="190">
        <f>ROUND(E47*H47,2)</f>
        <v>0</v>
      </c>
      <c r="J47" s="189"/>
      <c r="K47" s="190">
        <f>ROUND(E47*J47,2)</f>
        <v>0</v>
      </c>
      <c r="L47" s="190">
        <v>21</v>
      </c>
      <c r="M47" s="190">
        <f>G47*(1+L47/100)</f>
        <v>0</v>
      </c>
      <c r="N47" s="188">
        <v>0</v>
      </c>
      <c r="O47" s="188">
        <f>ROUND(E47*N47,2)</f>
        <v>0</v>
      </c>
      <c r="P47" s="188">
        <v>0</v>
      </c>
      <c r="Q47" s="188">
        <f>ROUND(E47*P47,2)</f>
        <v>0</v>
      </c>
      <c r="R47" s="190"/>
      <c r="S47" s="190" t="s">
        <v>242</v>
      </c>
      <c r="T47" s="191" t="s">
        <v>243</v>
      </c>
      <c r="U47" s="156">
        <v>0</v>
      </c>
      <c r="V47" s="156">
        <f>ROUND(E47*U47,2)</f>
        <v>0</v>
      </c>
      <c r="W47" s="156"/>
      <c r="X47" s="156" t="s">
        <v>840</v>
      </c>
      <c r="Y47" s="156" t="s">
        <v>213</v>
      </c>
      <c r="Z47" s="146"/>
      <c r="AA47" s="146"/>
      <c r="AB47" s="146"/>
      <c r="AC47" s="146"/>
      <c r="AD47" s="146"/>
      <c r="AE47" s="146"/>
      <c r="AF47" s="146"/>
      <c r="AG47" s="146" t="s">
        <v>841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85">
        <v>19</v>
      </c>
      <c r="B48" s="186" t="s">
        <v>1699</v>
      </c>
      <c r="C48" s="192" t="s">
        <v>1700</v>
      </c>
      <c r="D48" s="187" t="s">
        <v>260</v>
      </c>
      <c r="E48" s="188">
        <v>1</v>
      </c>
      <c r="F48" s="189"/>
      <c r="G48" s="190">
        <f>ROUND(E48*F48,2)</f>
        <v>0</v>
      </c>
      <c r="H48" s="189"/>
      <c r="I48" s="190">
        <f>ROUND(E48*H48,2)</f>
        <v>0</v>
      </c>
      <c r="J48" s="189"/>
      <c r="K48" s="190">
        <f>ROUND(E48*J48,2)</f>
        <v>0</v>
      </c>
      <c r="L48" s="190">
        <v>21</v>
      </c>
      <c r="M48" s="190">
        <f>G48*(1+L48/100)</f>
        <v>0</v>
      </c>
      <c r="N48" s="188">
        <v>0</v>
      </c>
      <c r="O48" s="188">
        <f>ROUND(E48*N48,2)</f>
        <v>0</v>
      </c>
      <c r="P48" s="188">
        <v>0</v>
      </c>
      <c r="Q48" s="188">
        <f>ROUND(E48*P48,2)</f>
        <v>0</v>
      </c>
      <c r="R48" s="190"/>
      <c r="S48" s="190" t="s">
        <v>242</v>
      </c>
      <c r="T48" s="191" t="s">
        <v>243</v>
      </c>
      <c r="U48" s="156">
        <v>0</v>
      </c>
      <c r="V48" s="156">
        <f>ROUND(E48*U48,2)</f>
        <v>0</v>
      </c>
      <c r="W48" s="156"/>
      <c r="X48" s="156" t="s">
        <v>840</v>
      </c>
      <c r="Y48" s="156" t="s">
        <v>213</v>
      </c>
      <c r="Z48" s="146"/>
      <c r="AA48" s="146"/>
      <c r="AB48" s="146"/>
      <c r="AC48" s="146"/>
      <c r="AD48" s="146"/>
      <c r="AE48" s="146"/>
      <c r="AF48" s="146"/>
      <c r="AG48" s="146" t="s">
        <v>841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ht="22.5" outlineLevel="1" x14ac:dyDescent="0.2">
      <c r="A49" s="185">
        <v>20</v>
      </c>
      <c r="B49" s="186" t="s">
        <v>1701</v>
      </c>
      <c r="C49" s="192" t="s">
        <v>1702</v>
      </c>
      <c r="D49" s="187" t="s">
        <v>260</v>
      </c>
      <c r="E49" s="188">
        <v>1</v>
      </c>
      <c r="F49" s="189"/>
      <c r="G49" s="190">
        <f>ROUND(E49*F49,2)</f>
        <v>0</v>
      </c>
      <c r="H49" s="189"/>
      <c r="I49" s="190">
        <f>ROUND(E49*H49,2)</f>
        <v>0</v>
      </c>
      <c r="J49" s="189"/>
      <c r="K49" s="190">
        <f>ROUND(E49*J49,2)</f>
        <v>0</v>
      </c>
      <c r="L49" s="190">
        <v>21</v>
      </c>
      <c r="M49" s="190">
        <f>G49*(1+L49/100)</f>
        <v>0</v>
      </c>
      <c r="N49" s="188">
        <v>0</v>
      </c>
      <c r="O49" s="188">
        <f>ROUND(E49*N49,2)</f>
        <v>0</v>
      </c>
      <c r="P49" s="188">
        <v>0</v>
      </c>
      <c r="Q49" s="188">
        <f>ROUND(E49*P49,2)</f>
        <v>0</v>
      </c>
      <c r="R49" s="190"/>
      <c r="S49" s="190" t="s">
        <v>242</v>
      </c>
      <c r="T49" s="191" t="s">
        <v>243</v>
      </c>
      <c r="U49" s="156">
        <v>0</v>
      </c>
      <c r="V49" s="156">
        <f>ROUND(E49*U49,2)</f>
        <v>0</v>
      </c>
      <c r="W49" s="156"/>
      <c r="X49" s="156" t="s">
        <v>840</v>
      </c>
      <c r="Y49" s="156" t="s">
        <v>213</v>
      </c>
      <c r="Z49" s="146"/>
      <c r="AA49" s="146"/>
      <c r="AB49" s="146"/>
      <c r="AC49" s="146"/>
      <c r="AD49" s="146"/>
      <c r="AE49" s="146"/>
      <c r="AF49" s="146"/>
      <c r="AG49" s="146" t="s">
        <v>841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33.75" outlineLevel="1" x14ac:dyDescent="0.2">
      <c r="A50" s="170">
        <v>21</v>
      </c>
      <c r="B50" s="171" t="s">
        <v>1703</v>
      </c>
      <c r="C50" s="179" t="s">
        <v>1704</v>
      </c>
      <c r="D50" s="172" t="s">
        <v>260</v>
      </c>
      <c r="E50" s="173">
        <v>1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3">
        <v>0</v>
      </c>
      <c r="O50" s="173">
        <f>ROUND(E50*N50,2)</f>
        <v>0</v>
      </c>
      <c r="P50" s="173">
        <v>0</v>
      </c>
      <c r="Q50" s="173">
        <f>ROUND(E50*P50,2)</f>
        <v>0</v>
      </c>
      <c r="R50" s="175"/>
      <c r="S50" s="175" t="s">
        <v>242</v>
      </c>
      <c r="T50" s="176" t="s">
        <v>243</v>
      </c>
      <c r="U50" s="156">
        <v>0</v>
      </c>
      <c r="V50" s="156">
        <f>ROUND(E50*U50,2)</f>
        <v>0</v>
      </c>
      <c r="W50" s="156"/>
      <c r="X50" s="156" t="s">
        <v>840</v>
      </c>
      <c r="Y50" s="156" t="s">
        <v>213</v>
      </c>
      <c r="Z50" s="146"/>
      <c r="AA50" s="146"/>
      <c r="AB50" s="146"/>
      <c r="AC50" s="146"/>
      <c r="AD50" s="146"/>
      <c r="AE50" s="146"/>
      <c r="AF50" s="146"/>
      <c r="AG50" s="146" t="s">
        <v>841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2" x14ac:dyDescent="0.2">
      <c r="A51" s="153"/>
      <c r="B51" s="154"/>
      <c r="C51" s="247" t="s">
        <v>1705</v>
      </c>
      <c r="D51" s="248"/>
      <c r="E51" s="248"/>
      <c r="F51" s="248"/>
      <c r="G51" s="248"/>
      <c r="H51" s="156"/>
      <c r="I51" s="156"/>
      <c r="J51" s="156"/>
      <c r="K51" s="156"/>
      <c r="L51" s="156"/>
      <c r="M51" s="156"/>
      <c r="N51" s="155"/>
      <c r="O51" s="155"/>
      <c r="P51" s="155"/>
      <c r="Q51" s="155"/>
      <c r="R51" s="156"/>
      <c r="S51" s="156"/>
      <c r="T51" s="156"/>
      <c r="U51" s="156"/>
      <c r="V51" s="156"/>
      <c r="W51" s="156"/>
      <c r="X51" s="156"/>
      <c r="Y51" s="156"/>
      <c r="Z51" s="146"/>
      <c r="AA51" s="146"/>
      <c r="AB51" s="146"/>
      <c r="AC51" s="146"/>
      <c r="AD51" s="146"/>
      <c r="AE51" s="146"/>
      <c r="AF51" s="146"/>
      <c r="AG51" s="146" t="s">
        <v>221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85">
        <v>22</v>
      </c>
      <c r="B52" s="186" t="s">
        <v>1706</v>
      </c>
      <c r="C52" s="192" t="s">
        <v>1707</v>
      </c>
      <c r="D52" s="187" t="s">
        <v>260</v>
      </c>
      <c r="E52" s="188">
        <v>1</v>
      </c>
      <c r="F52" s="189"/>
      <c r="G52" s="190">
        <f t="shared" ref="G52:G59" si="1">ROUND(E52*F52,2)</f>
        <v>0</v>
      </c>
      <c r="H52" s="189"/>
      <c r="I52" s="190">
        <f t="shared" ref="I52:I59" si="2">ROUND(E52*H52,2)</f>
        <v>0</v>
      </c>
      <c r="J52" s="189"/>
      <c r="K52" s="190">
        <f t="shared" ref="K52:K59" si="3">ROUND(E52*J52,2)</f>
        <v>0</v>
      </c>
      <c r="L52" s="190">
        <v>21</v>
      </c>
      <c r="M52" s="190">
        <f t="shared" ref="M52:M59" si="4">G52*(1+L52/100)</f>
        <v>0</v>
      </c>
      <c r="N52" s="188">
        <v>0</v>
      </c>
      <c r="O52" s="188">
        <f t="shared" ref="O52:O59" si="5">ROUND(E52*N52,2)</f>
        <v>0</v>
      </c>
      <c r="P52" s="188">
        <v>0</v>
      </c>
      <c r="Q52" s="188">
        <f t="shared" ref="Q52:Q59" si="6">ROUND(E52*P52,2)</f>
        <v>0</v>
      </c>
      <c r="R52" s="190"/>
      <c r="S52" s="190" t="s">
        <v>242</v>
      </c>
      <c r="T52" s="191" t="s">
        <v>243</v>
      </c>
      <c r="U52" s="156">
        <v>0</v>
      </c>
      <c r="V52" s="156">
        <f t="shared" ref="V52:V59" si="7">ROUND(E52*U52,2)</f>
        <v>0</v>
      </c>
      <c r="W52" s="156"/>
      <c r="X52" s="156" t="s">
        <v>840</v>
      </c>
      <c r="Y52" s="156" t="s">
        <v>213</v>
      </c>
      <c r="Z52" s="146"/>
      <c r="AA52" s="146"/>
      <c r="AB52" s="146"/>
      <c r="AC52" s="146"/>
      <c r="AD52" s="146"/>
      <c r="AE52" s="146"/>
      <c r="AF52" s="146"/>
      <c r="AG52" s="146" t="s">
        <v>841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ht="22.5" outlineLevel="1" x14ac:dyDescent="0.2">
      <c r="A53" s="185">
        <v>23</v>
      </c>
      <c r="B53" s="186" t="s">
        <v>1708</v>
      </c>
      <c r="C53" s="192" t="s">
        <v>1709</v>
      </c>
      <c r="D53" s="187" t="s">
        <v>260</v>
      </c>
      <c r="E53" s="188">
        <v>1</v>
      </c>
      <c r="F53" s="189"/>
      <c r="G53" s="190">
        <f t="shared" si="1"/>
        <v>0</v>
      </c>
      <c r="H53" s="189"/>
      <c r="I53" s="190">
        <f t="shared" si="2"/>
        <v>0</v>
      </c>
      <c r="J53" s="189"/>
      <c r="K53" s="190">
        <f t="shared" si="3"/>
        <v>0</v>
      </c>
      <c r="L53" s="190">
        <v>21</v>
      </c>
      <c r="M53" s="190">
        <f t="shared" si="4"/>
        <v>0</v>
      </c>
      <c r="N53" s="188">
        <v>0</v>
      </c>
      <c r="O53" s="188">
        <f t="shared" si="5"/>
        <v>0</v>
      </c>
      <c r="P53" s="188">
        <v>0</v>
      </c>
      <c r="Q53" s="188">
        <f t="shared" si="6"/>
        <v>0</v>
      </c>
      <c r="R53" s="190"/>
      <c r="S53" s="190" t="s">
        <v>242</v>
      </c>
      <c r="T53" s="191" t="s">
        <v>243</v>
      </c>
      <c r="U53" s="156">
        <v>0</v>
      </c>
      <c r="V53" s="156">
        <f t="shared" si="7"/>
        <v>0</v>
      </c>
      <c r="W53" s="156"/>
      <c r="X53" s="156" t="s">
        <v>840</v>
      </c>
      <c r="Y53" s="156" t="s">
        <v>213</v>
      </c>
      <c r="Z53" s="146"/>
      <c r="AA53" s="146"/>
      <c r="AB53" s="146"/>
      <c r="AC53" s="146"/>
      <c r="AD53" s="146"/>
      <c r="AE53" s="146"/>
      <c r="AF53" s="146"/>
      <c r="AG53" s="146" t="s">
        <v>841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85">
        <v>24</v>
      </c>
      <c r="B54" s="186" t="s">
        <v>1710</v>
      </c>
      <c r="C54" s="192" t="s">
        <v>1711</v>
      </c>
      <c r="D54" s="187" t="s">
        <v>260</v>
      </c>
      <c r="E54" s="188">
        <v>1</v>
      </c>
      <c r="F54" s="189"/>
      <c r="G54" s="190">
        <f t="shared" si="1"/>
        <v>0</v>
      </c>
      <c r="H54" s="189"/>
      <c r="I54" s="190">
        <f t="shared" si="2"/>
        <v>0</v>
      </c>
      <c r="J54" s="189"/>
      <c r="K54" s="190">
        <f t="shared" si="3"/>
        <v>0</v>
      </c>
      <c r="L54" s="190">
        <v>21</v>
      </c>
      <c r="M54" s="190">
        <f t="shared" si="4"/>
        <v>0</v>
      </c>
      <c r="N54" s="188">
        <v>0</v>
      </c>
      <c r="O54" s="188">
        <f t="shared" si="5"/>
        <v>0</v>
      </c>
      <c r="P54" s="188">
        <v>0</v>
      </c>
      <c r="Q54" s="188">
        <f t="shared" si="6"/>
        <v>0</v>
      </c>
      <c r="R54" s="190"/>
      <c r="S54" s="190" t="s">
        <v>242</v>
      </c>
      <c r="T54" s="191" t="s">
        <v>243</v>
      </c>
      <c r="U54" s="156">
        <v>0</v>
      </c>
      <c r="V54" s="156">
        <f t="shared" si="7"/>
        <v>0</v>
      </c>
      <c r="W54" s="156"/>
      <c r="X54" s="156" t="s">
        <v>840</v>
      </c>
      <c r="Y54" s="156" t="s">
        <v>213</v>
      </c>
      <c r="Z54" s="146"/>
      <c r="AA54" s="146"/>
      <c r="AB54" s="146"/>
      <c r="AC54" s="146"/>
      <c r="AD54" s="146"/>
      <c r="AE54" s="146"/>
      <c r="AF54" s="146"/>
      <c r="AG54" s="146" t="s">
        <v>841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85">
        <v>25</v>
      </c>
      <c r="B55" s="186" t="s">
        <v>1712</v>
      </c>
      <c r="C55" s="192" t="s">
        <v>1713</v>
      </c>
      <c r="D55" s="187" t="s">
        <v>238</v>
      </c>
      <c r="E55" s="188">
        <v>1</v>
      </c>
      <c r="F55" s="189"/>
      <c r="G55" s="190">
        <f t="shared" si="1"/>
        <v>0</v>
      </c>
      <c r="H55" s="189"/>
      <c r="I55" s="190">
        <f t="shared" si="2"/>
        <v>0</v>
      </c>
      <c r="J55" s="189"/>
      <c r="K55" s="190">
        <f t="shared" si="3"/>
        <v>0</v>
      </c>
      <c r="L55" s="190">
        <v>21</v>
      </c>
      <c r="M55" s="190">
        <f t="shared" si="4"/>
        <v>0</v>
      </c>
      <c r="N55" s="188">
        <v>0</v>
      </c>
      <c r="O55" s="188">
        <f t="shared" si="5"/>
        <v>0</v>
      </c>
      <c r="P55" s="188">
        <v>0</v>
      </c>
      <c r="Q55" s="188">
        <f t="shared" si="6"/>
        <v>0</v>
      </c>
      <c r="R55" s="190"/>
      <c r="S55" s="190" t="s">
        <v>242</v>
      </c>
      <c r="T55" s="191" t="s">
        <v>243</v>
      </c>
      <c r="U55" s="156">
        <v>0</v>
      </c>
      <c r="V55" s="156">
        <f t="shared" si="7"/>
        <v>0</v>
      </c>
      <c r="W55" s="156"/>
      <c r="X55" s="156" t="s">
        <v>840</v>
      </c>
      <c r="Y55" s="156" t="s">
        <v>213</v>
      </c>
      <c r="Z55" s="146"/>
      <c r="AA55" s="146"/>
      <c r="AB55" s="146"/>
      <c r="AC55" s="146"/>
      <c r="AD55" s="146"/>
      <c r="AE55" s="146"/>
      <c r="AF55" s="146"/>
      <c r="AG55" s="146" t="s">
        <v>841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85">
        <v>26</v>
      </c>
      <c r="B56" s="186" t="s">
        <v>1714</v>
      </c>
      <c r="C56" s="192" t="s">
        <v>1715</v>
      </c>
      <c r="D56" s="187" t="s">
        <v>260</v>
      </c>
      <c r="E56" s="188">
        <v>1</v>
      </c>
      <c r="F56" s="189"/>
      <c r="G56" s="190">
        <f t="shared" si="1"/>
        <v>0</v>
      </c>
      <c r="H56" s="189"/>
      <c r="I56" s="190">
        <f t="shared" si="2"/>
        <v>0</v>
      </c>
      <c r="J56" s="189"/>
      <c r="K56" s="190">
        <f t="shared" si="3"/>
        <v>0</v>
      </c>
      <c r="L56" s="190">
        <v>21</v>
      </c>
      <c r="M56" s="190">
        <f t="shared" si="4"/>
        <v>0</v>
      </c>
      <c r="N56" s="188">
        <v>0</v>
      </c>
      <c r="O56" s="188">
        <f t="shared" si="5"/>
        <v>0</v>
      </c>
      <c r="P56" s="188">
        <v>0</v>
      </c>
      <c r="Q56" s="188">
        <f t="shared" si="6"/>
        <v>0</v>
      </c>
      <c r="R56" s="190"/>
      <c r="S56" s="190" t="s">
        <v>242</v>
      </c>
      <c r="T56" s="191" t="s">
        <v>243</v>
      </c>
      <c r="U56" s="156">
        <v>0</v>
      </c>
      <c r="V56" s="156">
        <f t="shared" si="7"/>
        <v>0</v>
      </c>
      <c r="W56" s="156"/>
      <c r="X56" s="156" t="s">
        <v>840</v>
      </c>
      <c r="Y56" s="156" t="s">
        <v>213</v>
      </c>
      <c r="Z56" s="146"/>
      <c r="AA56" s="146"/>
      <c r="AB56" s="146"/>
      <c r="AC56" s="146"/>
      <c r="AD56" s="146"/>
      <c r="AE56" s="146"/>
      <c r="AF56" s="146"/>
      <c r="AG56" s="146" t="s">
        <v>841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ht="22.5" outlineLevel="1" x14ac:dyDescent="0.2">
      <c r="A57" s="185">
        <v>27</v>
      </c>
      <c r="B57" s="186" t="s">
        <v>1716</v>
      </c>
      <c r="C57" s="192" t="s">
        <v>1717</v>
      </c>
      <c r="D57" s="187" t="s">
        <v>260</v>
      </c>
      <c r="E57" s="188">
        <v>1</v>
      </c>
      <c r="F57" s="189"/>
      <c r="G57" s="190">
        <f t="shared" si="1"/>
        <v>0</v>
      </c>
      <c r="H57" s="189"/>
      <c r="I57" s="190">
        <f t="shared" si="2"/>
        <v>0</v>
      </c>
      <c r="J57" s="189"/>
      <c r="K57" s="190">
        <f t="shared" si="3"/>
        <v>0</v>
      </c>
      <c r="L57" s="190">
        <v>21</v>
      </c>
      <c r="M57" s="190">
        <f t="shared" si="4"/>
        <v>0</v>
      </c>
      <c r="N57" s="188">
        <v>0</v>
      </c>
      <c r="O57" s="188">
        <f t="shared" si="5"/>
        <v>0</v>
      </c>
      <c r="P57" s="188">
        <v>0</v>
      </c>
      <c r="Q57" s="188">
        <f t="shared" si="6"/>
        <v>0</v>
      </c>
      <c r="R57" s="190"/>
      <c r="S57" s="190" t="s">
        <v>242</v>
      </c>
      <c r="T57" s="191" t="s">
        <v>243</v>
      </c>
      <c r="U57" s="156">
        <v>0</v>
      </c>
      <c r="V57" s="156">
        <f t="shared" si="7"/>
        <v>0</v>
      </c>
      <c r="W57" s="156"/>
      <c r="X57" s="156" t="s">
        <v>840</v>
      </c>
      <c r="Y57" s="156" t="s">
        <v>213</v>
      </c>
      <c r="Z57" s="146"/>
      <c r="AA57" s="146"/>
      <c r="AB57" s="146"/>
      <c r="AC57" s="146"/>
      <c r="AD57" s="146"/>
      <c r="AE57" s="146"/>
      <c r="AF57" s="146"/>
      <c r="AG57" s="146" t="s">
        <v>841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ht="22.5" outlineLevel="1" x14ac:dyDescent="0.2">
      <c r="A58" s="185">
        <v>28</v>
      </c>
      <c r="B58" s="186" t="s">
        <v>1718</v>
      </c>
      <c r="C58" s="192" t="s">
        <v>1719</v>
      </c>
      <c r="D58" s="187" t="s">
        <v>260</v>
      </c>
      <c r="E58" s="188">
        <v>1</v>
      </c>
      <c r="F58" s="189"/>
      <c r="G58" s="190">
        <f t="shared" si="1"/>
        <v>0</v>
      </c>
      <c r="H58" s="189"/>
      <c r="I58" s="190">
        <f t="shared" si="2"/>
        <v>0</v>
      </c>
      <c r="J58" s="189"/>
      <c r="K58" s="190">
        <f t="shared" si="3"/>
        <v>0</v>
      </c>
      <c r="L58" s="190">
        <v>21</v>
      </c>
      <c r="M58" s="190">
        <f t="shared" si="4"/>
        <v>0</v>
      </c>
      <c r="N58" s="188">
        <v>0</v>
      </c>
      <c r="O58" s="188">
        <f t="shared" si="5"/>
        <v>0</v>
      </c>
      <c r="P58" s="188">
        <v>0</v>
      </c>
      <c r="Q58" s="188">
        <f t="shared" si="6"/>
        <v>0</v>
      </c>
      <c r="R58" s="190"/>
      <c r="S58" s="190" t="s">
        <v>242</v>
      </c>
      <c r="T58" s="191" t="s">
        <v>243</v>
      </c>
      <c r="U58" s="156">
        <v>0</v>
      </c>
      <c r="V58" s="156">
        <f t="shared" si="7"/>
        <v>0</v>
      </c>
      <c r="W58" s="156"/>
      <c r="X58" s="156" t="s">
        <v>840</v>
      </c>
      <c r="Y58" s="156" t="s">
        <v>213</v>
      </c>
      <c r="Z58" s="146"/>
      <c r="AA58" s="146"/>
      <c r="AB58" s="146"/>
      <c r="AC58" s="146"/>
      <c r="AD58" s="146"/>
      <c r="AE58" s="146"/>
      <c r="AF58" s="146"/>
      <c r="AG58" s="146" t="s">
        <v>841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70">
        <v>29</v>
      </c>
      <c r="B59" s="171" t="s">
        <v>1720</v>
      </c>
      <c r="C59" s="179" t="s">
        <v>1721</v>
      </c>
      <c r="D59" s="172" t="s">
        <v>260</v>
      </c>
      <c r="E59" s="173">
        <v>1</v>
      </c>
      <c r="F59" s="174"/>
      <c r="G59" s="175">
        <f t="shared" si="1"/>
        <v>0</v>
      </c>
      <c r="H59" s="174"/>
      <c r="I59" s="175">
        <f t="shared" si="2"/>
        <v>0</v>
      </c>
      <c r="J59" s="174"/>
      <c r="K59" s="175">
        <f t="shared" si="3"/>
        <v>0</v>
      </c>
      <c r="L59" s="175">
        <v>21</v>
      </c>
      <c r="M59" s="175">
        <f t="shared" si="4"/>
        <v>0</v>
      </c>
      <c r="N59" s="173">
        <v>0</v>
      </c>
      <c r="O59" s="173">
        <f t="shared" si="5"/>
        <v>0</v>
      </c>
      <c r="P59" s="173">
        <v>0</v>
      </c>
      <c r="Q59" s="173">
        <f t="shared" si="6"/>
        <v>0</v>
      </c>
      <c r="R59" s="175"/>
      <c r="S59" s="175" t="s">
        <v>242</v>
      </c>
      <c r="T59" s="176" t="s">
        <v>243</v>
      </c>
      <c r="U59" s="156">
        <v>0</v>
      </c>
      <c r="V59" s="156">
        <f t="shared" si="7"/>
        <v>0</v>
      </c>
      <c r="W59" s="156"/>
      <c r="X59" s="156" t="s">
        <v>840</v>
      </c>
      <c r="Y59" s="156" t="s">
        <v>213</v>
      </c>
      <c r="Z59" s="146"/>
      <c r="AA59" s="146"/>
      <c r="AB59" s="146"/>
      <c r="AC59" s="146"/>
      <c r="AD59" s="146"/>
      <c r="AE59" s="146"/>
      <c r="AF59" s="146"/>
      <c r="AG59" s="146" t="s">
        <v>841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x14ac:dyDescent="0.2">
      <c r="A60" s="3"/>
      <c r="B60" s="4"/>
      <c r="C60" s="181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E60">
        <v>15</v>
      </c>
      <c r="AF60">
        <v>21</v>
      </c>
      <c r="AG60" t="s">
        <v>190</v>
      </c>
    </row>
    <row r="61" spans="1:60" x14ac:dyDescent="0.2">
      <c r="A61" s="149"/>
      <c r="B61" s="150" t="s">
        <v>29</v>
      </c>
      <c r="C61" s="182"/>
      <c r="D61" s="151"/>
      <c r="E61" s="152"/>
      <c r="F61" s="152"/>
      <c r="G61" s="169">
        <f>G8+G39</f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E61">
        <f>SUMIF(L7:L59,AE60,G7:G59)</f>
        <v>0</v>
      </c>
      <c r="AF61">
        <f>SUMIF(L7:L59,AF60,G7:G59)</f>
        <v>0</v>
      </c>
      <c r="AG61" t="s">
        <v>296</v>
      </c>
    </row>
    <row r="62" spans="1:60" x14ac:dyDescent="0.2">
      <c r="C62" s="183"/>
      <c r="D62" s="10"/>
      <c r="AG62" t="s">
        <v>297</v>
      </c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Tv2Pp9LzIf8dYO5oPHwsN+92LkChR1uNkVkGf63qtSXwX6oYs8AWyELkhXchV9FciMBPTn3dHwAC4rG+JHBLg==" saltValue="3YKXX7VDubGJ3v++MKTwKw==" spinCount="100000" sheet="1" formatRows="0"/>
  <mergeCells count="25">
    <mergeCell ref="C11:G11"/>
    <mergeCell ref="A1:G1"/>
    <mergeCell ref="C2:G2"/>
    <mergeCell ref="C3:G3"/>
    <mergeCell ref="C4:G4"/>
    <mergeCell ref="C10:G10"/>
    <mergeCell ref="C26:G26"/>
    <mergeCell ref="C12:G12"/>
    <mergeCell ref="C13:G13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51:G51"/>
    <mergeCell ref="C32:G32"/>
    <mergeCell ref="C33:G33"/>
    <mergeCell ref="C35:G35"/>
    <mergeCell ref="C37:G37"/>
    <mergeCell ref="C44:G44"/>
    <mergeCell ref="C46:G4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64</vt:i4>
      </vt:variant>
    </vt:vector>
  </HeadingPairs>
  <TitlesOfParts>
    <vt:vector size="76" baseType="lpstr">
      <vt:lpstr>Pokyny pro vyplnění</vt:lpstr>
      <vt:lpstr>Stavba</vt:lpstr>
      <vt:lpstr>VzorPolozky</vt:lpstr>
      <vt:lpstr>SO01 01 Pol</vt:lpstr>
      <vt:lpstr>SO01 02 Pol</vt:lpstr>
      <vt:lpstr>SO01 03 Pol</vt:lpstr>
      <vt:lpstr>SO01 04 Pol</vt:lpstr>
      <vt:lpstr>SO01 05 Pol</vt:lpstr>
      <vt:lpstr>SO01 06 Pol</vt:lpstr>
      <vt:lpstr>IO01 01 Pol</vt:lpstr>
      <vt:lpstr>IO01 02 Pol</vt:lpstr>
      <vt:lpstr>IO01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'IO01 01 Pol'!Názvy_tisku</vt:lpstr>
      <vt:lpstr>'IO01 02 Pol'!Názvy_tisku</vt:lpstr>
      <vt:lpstr>'IO01 03 Pol'!Názvy_tisku</vt:lpstr>
      <vt:lpstr>'SO01 01 Pol'!Názvy_tisku</vt:lpstr>
      <vt:lpstr>'SO01 02 Pol'!Názvy_tisku</vt:lpstr>
      <vt:lpstr>'SO01 03 Pol'!Názvy_tisku</vt:lpstr>
      <vt:lpstr>'SO01 04 Pol'!Názvy_tisku</vt:lpstr>
      <vt:lpstr>'SO01 05 Pol'!Názvy_tisku</vt:lpstr>
      <vt:lpstr>'SO01 06 Pol'!Názvy_tisku</vt:lpstr>
      <vt:lpstr>oadresa</vt:lpstr>
      <vt:lpstr>Stavba!Objednatel</vt:lpstr>
      <vt:lpstr>Stavba!Objekt</vt:lpstr>
      <vt:lpstr>'IO01 01 Pol'!Oblast_tisku</vt:lpstr>
      <vt:lpstr>'IO01 02 Pol'!Oblast_tisku</vt:lpstr>
      <vt:lpstr>'IO01 03 Pol'!Oblast_tisku</vt:lpstr>
      <vt:lpstr>'SO01 01 Pol'!Oblast_tisku</vt:lpstr>
      <vt:lpstr>'SO01 02 Pol'!Oblast_tisku</vt:lpstr>
      <vt:lpstr>'SO01 03 Pol'!Oblast_tisku</vt:lpstr>
      <vt:lpstr>'SO01 04 Pol'!Oblast_tisku</vt:lpstr>
      <vt:lpstr>'SO01 05 Pol'!Oblast_tisku</vt:lpstr>
      <vt:lpstr>'SO01 06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Chylik Jiri</dc:creator>
  <cp:lastModifiedBy>Chylik Jiri</cp:lastModifiedBy>
  <cp:lastPrinted>2019-03-19T12:27:02Z</cp:lastPrinted>
  <dcterms:created xsi:type="dcterms:W3CDTF">2009-04-08T07:15:50Z</dcterms:created>
  <dcterms:modified xsi:type="dcterms:W3CDTF">2023-11-10T08:37:21Z</dcterms:modified>
</cp:coreProperties>
</file>