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habarovice\VZ\Masarykova ul\"/>
    </mc:Choice>
  </mc:AlternateContent>
  <xr:revisionPtr revIDLastSave="0" documentId="13_ncr:1_{714B30A5-12F0-4E0A-81A3-BA4249C814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" sheetId="2" r:id="rId1"/>
    <sheet name="Zakazka" sheetId="3" r:id="rId2"/>
  </sheets>
  <definedNames>
    <definedName name="__CENA__">Zakazka!$N$6:$N$181</definedName>
    <definedName name="__MAIN__">Zakazka!$F$1:$CZ$180</definedName>
    <definedName name="__MAIN2__" localSheetId="0">Rekapitulace!$B$1:$H$20</definedName>
    <definedName name="__MAIN2__">#REF!</definedName>
    <definedName name="__MAIN3__">#REF!</definedName>
    <definedName name="__SAZBA__">Zakazka!$S$6:$S$181</definedName>
    <definedName name="__T0__">Zakazka!$F$5:$X$180</definedName>
    <definedName name="__T1__">Zakazka!$F$6:$X$29</definedName>
    <definedName name="__T2__">Zakazka!$F$7:$CZ$8</definedName>
    <definedName name="__T3__">Zakazka!$H$8:$K$8</definedName>
    <definedName name="__TE0__">#REF!</definedName>
    <definedName name="__TE1__">#REF!</definedName>
    <definedName name="__TE2__">#REF!</definedName>
    <definedName name="__TE3__">#REF!</definedName>
    <definedName name="__TR0__" localSheetId="0">Rekapitulace!$B$5:$F$6</definedName>
    <definedName name="__TR0__">#REF!</definedName>
    <definedName name="__TR1__" localSheetId="0">Rekapitulace!$B$6:$F$6</definedName>
    <definedName name="__TR1__">#REF!</definedName>
    <definedName name="_xlnm.Print_Titles" localSheetId="1">Zakazka!$3:$4</definedName>
    <definedName name="_xlnm.Print_Area" localSheetId="1">Zakazka!$F$1:$P$178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 a="1"/>
  <c r="A2" i="2" s="1"/>
  <c r="B6" i="2"/>
  <c r="B7" i="2"/>
  <c r="B8" i="2"/>
  <c r="B9" i="2"/>
  <c r="B10" i="2"/>
  <c r="B11" i="2"/>
  <c r="B12" i="2"/>
  <c r="B13" i="2"/>
  <c r="L7" i="3"/>
  <c r="P7" i="3" s="1"/>
  <c r="L9" i="3"/>
  <c r="R9" i="3" s="1"/>
  <c r="L11" i="3"/>
  <c r="P11" i="3" s="1"/>
  <c r="L13" i="3"/>
  <c r="R13" i="3" s="1"/>
  <c r="L15" i="3"/>
  <c r="P15" i="3" s="1"/>
  <c r="L17" i="3"/>
  <c r="R17" i="3" s="1"/>
  <c r="L20" i="3"/>
  <c r="P20" i="3" s="1"/>
  <c r="L22" i="3"/>
  <c r="R22" i="3" s="1"/>
  <c r="L24" i="3"/>
  <c r="P24" i="3" s="1"/>
  <c r="L26" i="3"/>
  <c r="R26" i="3" s="1"/>
  <c r="L27" i="3"/>
  <c r="P27" i="3" s="1"/>
  <c r="L31" i="3"/>
  <c r="P31" i="3" s="1"/>
  <c r="L33" i="3"/>
  <c r="N33" i="3" s="1"/>
  <c r="L35" i="3"/>
  <c r="R35" i="3" s="1"/>
  <c r="L37" i="3"/>
  <c r="P37" i="3" s="1"/>
  <c r="L39" i="3"/>
  <c r="P39" i="3" s="1"/>
  <c r="L40" i="3"/>
  <c r="N40" i="3" s="1"/>
  <c r="L42" i="3"/>
  <c r="R42" i="3" s="1"/>
  <c r="L44" i="3"/>
  <c r="R44" i="3" s="1"/>
  <c r="L47" i="3"/>
  <c r="P47" i="3" s="1"/>
  <c r="L52" i="3"/>
  <c r="R52" i="3" s="1"/>
  <c r="L54" i="3"/>
  <c r="P54" i="3" s="1"/>
  <c r="L56" i="3"/>
  <c r="R56" i="3" s="1"/>
  <c r="L57" i="3"/>
  <c r="P57" i="3" s="1"/>
  <c r="L59" i="3"/>
  <c r="R59" i="3" s="1"/>
  <c r="L60" i="3"/>
  <c r="P60" i="3" s="1"/>
  <c r="L61" i="3"/>
  <c r="R61" i="3" s="1"/>
  <c r="L63" i="3"/>
  <c r="P63" i="3" s="1"/>
  <c r="L65" i="3"/>
  <c r="R65" i="3" s="1"/>
  <c r="L68" i="3"/>
  <c r="N68" i="3" s="1"/>
  <c r="L70" i="3"/>
  <c r="R70" i="3" s="1"/>
  <c r="L72" i="3"/>
  <c r="N72" i="3" s="1"/>
  <c r="L74" i="3"/>
  <c r="P74" i="3" s="1"/>
  <c r="L76" i="3"/>
  <c r="N76" i="3" s="1"/>
  <c r="L78" i="3"/>
  <c r="R78" i="3" s="1"/>
  <c r="L81" i="3"/>
  <c r="R81" i="3" s="1"/>
  <c r="L83" i="3"/>
  <c r="P83" i="3" s="1"/>
  <c r="L85" i="3"/>
  <c r="N85" i="3" s="1"/>
  <c r="L88" i="3"/>
  <c r="R88" i="3" s="1"/>
  <c r="L89" i="3"/>
  <c r="R89" i="3" s="1"/>
  <c r="L91" i="3"/>
  <c r="R91" i="3" s="1"/>
  <c r="L92" i="3"/>
  <c r="N92" i="3" s="1"/>
  <c r="L94" i="3"/>
  <c r="R94" i="3" s="1"/>
  <c r="L98" i="3"/>
  <c r="N98" i="3" s="1"/>
  <c r="L100" i="3"/>
  <c r="P100" i="3" s="1"/>
  <c r="L102" i="3"/>
  <c r="R102" i="3" s="1"/>
  <c r="L104" i="3"/>
  <c r="P104" i="3" s="1"/>
  <c r="L105" i="3"/>
  <c r="N105" i="3" s="1"/>
  <c r="L106" i="3"/>
  <c r="P106" i="3" s="1"/>
  <c r="L107" i="3"/>
  <c r="P107" i="3" s="1"/>
  <c r="L108" i="3"/>
  <c r="P108" i="3" s="1"/>
  <c r="L111" i="3"/>
  <c r="R111" i="3" s="1"/>
  <c r="L112" i="3"/>
  <c r="P112" i="3" s="1"/>
  <c r="L113" i="3"/>
  <c r="P113" i="3" s="1"/>
  <c r="L114" i="3"/>
  <c r="P114" i="3" s="1"/>
  <c r="L115" i="3"/>
  <c r="R115" i="3" s="1"/>
  <c r="L117" i="3"/>
  <c r="P117" i="3" s="1"/>
  <c r="L119" i="3"/>
  <c r="N119" i="3" s="1"/>
  <c r="T119" i="3" s="1"/>
  <c r="L123" i="3"/>
  <c r="N123" i="3" s="1"/>
  <c r="L125" i="3"/>
  <c r="R125" i="3" s="1"/>
  <c r="L129" i="3"/>
  <c r="P129" i="3" s="1"/>
  <c r="L132" i="3"/>
  <c r="R132" i="3" s="1"/>
  <c r="L133" i="3"/>
  <c r="N133" i="3" s="1"/>
  <c r="L136" i="3"/>
  <c r="R136" i="3" s="1"/>
  <c r="L137" i="3"/>
  <c r="N137" i="3" s="1"/>
  <c r="L139" i="3"/>
  <c r="R139" i="3" s="1"/>
  <c r="L141" i="3"/>
  <c r="N141" i="3" s="1"/>
  <c r="L143" i="3"/>
  <c r="R143" i="3" s="1"/>
  <c r="L145" i="3"/>
  <c r="N145" i="3" s="1"/>
  <c r="L146" i="3"/>
  <c r="N146" i="3" s="1"/>
  <c r="L148" i="3"/>
  <c r="N148" i="3" s="1"/>
  <c r="L151" i="3"/>
  <c r="R151" i="3" s="1"/>
  <c r="L152" i="3"/>
  <c r="N152" i="3" s="1"/>
  <c r="L153" i="3"/>
  <c r="R153" i="3" s="1"/>
  <c r="L155" i="3"/>
  <c r="N155" i="3" s="1"/>
  <c r="L156" i="3"/>
  <c r="R156" i="3" s="1"/>
  <c r="L159" i="3"/>
  <c r="N159" i="3" s="1"/>
  <c r="R159" i="3"/>
  <c r="L160" i="3"/>
  <c r="R160" i="3" s="1"/>
  <c r="L161" i="3"/>
  <c r="N161" i="3" s="1"/>
  <c r="L163" i="3"/>
  <c r="R163" i="3" s="1"/>
  <c r="L165" i="3"/>
  <c r="N165" i="3" s="1"/>
  <c r="L168" i="3"/>
  <c r="P168" i="3" s="1"/>
  <c r="L170" i="3"/>
  <c r="P170" i="3" s="1"/>
  <c r="L172" i="3"/>
  <c r="P172" i="3" s="1"/>
  <c r="L173" i="3"/>
  <c r="N173" i="3" s="1"/>
  <c r="T173" i="3" s="1"/>
  <c r="U173" i="3" s="1"/>
  <c r="L175" i="3"/>
  <c r="P175" i="3" s="1"/>
  <c r="L178" i="3"/>
  <c r="R178" i="3" s="1"/>
  <c r="R177" i="3" s="1"/>
  <c r="P61" i="3" l="1"/>
  <c r="P119" i="3"/>
  <c r="P102" i="3"/>
  <c r="R119" i="3"/>
  <c r="P91" i="3"/>
  <c r="R37" i="3"/>
  <c r="P81" i="3"/>
  <c r="R54" i="3"/>
  <c r="P173" i="3"/>
  <c r="P153" i="3"/>
  <c r="R113" i="3"/>
  <c r="R173" i="3"/>
  <c r="P165" i="3"/>
  <c r="N107" i="3"/>
  <c r="T107" i="3" s="1"/>
  <c r="R98" i="3"/>
  <c r="R165" i="3"/>
  <c r="P146" i="3"/>
  <c r="R107" i="3"/>
  <c r="P44" i="3"/>
  <c r="P159" i="3"/>
  <c r="P89" i="3"/>
  <c r="P17" i="3"/>
  <c r="P145" i="3"/>
  <c r="P56" i="3"/>
  <c r="N47" i="3"/>
  <c r="N31" i="3"/>
  <c r="T31" i="3" s="1"/>
  <c r="R145" i="3"/>
  <c r="R108" i="3"/>
  <c r="R74" i="3"/>
  <c r="R31" i="3"/>
  <c r="N175" i="3"/>
  <c r="N170" i="3"/>
  <c r="T170" i="3" s="1"/>
  <c r="N153" i="3"/>
  <c r="T153" i="3" s="1"/>
  <c r="U153" i="3" s="1"/>
  <c r="P115" i="3"/>
  <c r="R105" i="3"/>
  <c r="P98" i="3"/>
  <c r="N89" i="3"/>
  <c r="T89" i="3" s="1"/>
  <c r="N65" i="3"/>
  <c r="T65" i="3" s="1"/>
  <c r="N57" i="3"/>
  <c r="N52" i="3"/>
  <c r="T52" i="3" s="1"/>
  <c r="P22" i="3"/>
  <c r="P65" i="3"/>
  <c r="P52" i="3"/>
  <c r="P46" i="3" s="1"/>
  <c r="D8" i="2" s="1"/>
  <c r="R170" i="3"/>
  <c r="R146" i="3"/>
  <c r="P139" i="3"/>
  <c r="N129" i="3"/>
  <c r="T129" i="3" s="1"/>
  <c r="N117" i="3"/>
  <c r="T117" i="3" s="1"/>
  <c r="U117" i="3" s="1"/>
  <c r="N112" i="3"/>
  <c r="T112" i="3" s="1"/>
  <c r="R24" i="3"/>
  <c r="N168" i="3"/>
  <c r="T168" i="3" s="1"/>
  <c r="U168" i="3" s="1"/>
  <c r="P152" i="3"/>
  <c r="R129" i="3"/>
  <c r="R60" i="3"/>
  <c r="N44" i="3"/>
  <c r="T44" i="3" s="1"/>
  <c r="R15" i="3"/>
  <c r="N113" i="3"/>
  <c r="T113" i="3" s="1"/>
  <c r="N102" i="3"/>
  <c r="T102" i="3" s="1"/>
  <c r="N37" i="3"/>
  <c r="T37" i="3" s="1"/>
  <c r="U37" i="3" s="1"/>
  <c r="T72" i="3"/>
  <c r="U72" i="3" s="1"/>
  <c r="T146" i="3"/>
  <c r="U146" i="3" s="1"/>
  <c r="R172" i="3"/>
  <c r="N63" i="3"/>
  <c r="N59" i="3"/>
  <c r="T59" i="3" s="1"/>
  <c r="N13" i="3"/>
  <c r="T13" i="3" s="1"/>
  <c r="N160" i="3"/>
  <c r="R137" i="3"/>
  <c r="N132" i="3"/>
  <c r="R83" i="3"/>
  <c r="P72" i="3"/>
  <c r="P59" i="3"/>
  <c r="N39" i="3"/>
  <c r="P26" i="3"/>
  <c r="P13" i="3"/>
  <c r="R7" i="3"/>
  <c r="P160" i="3"/>
  <c r="P132" i="3"/>
  <c r="R72" i="3"/>
  <c r="R39" i="3"/>
  <c r="P137" i="3"/>
  <c r="P111" i="3"/>
  <c r="N20" i="3"/>
  <c r="N139" i="3"/>
  <c r="R104" i="3"/>
  <c r="N91" i="3"/>
  <c r="N81" i="3"/>
  <c r="N27" i="3"/>
  <c r="N22" i="3"/>
  <c r="T22" i="3" s="1"/>
  <c r="P9" i="3"/>
  <c r="R114" i="3"/>
  <c r="N83" i="3"/>
  <c r="N178" i="3"/>
  <c r="N177" i="3" s="1"/>
  <c r="C13" i="2" s="1"/>
  <c r="R152" i="3"/>
  <c r="P105" i="3"/>
  <c r="N100" i="3"/>
  <c r="T100" i="3" s="1"/>
  <c r="U100" i="3" s="1"/>
  <c r="N74" i="3"/>
  <c r="N11" i="3"/>
  <c r="N106" i="3"/>
  <c r="T106" i="3" s="1"/>
  <c r="U106" i="3" s="1"/>
  <c r="U89" i="3"/>
  <c r="T76" i="3"/>
  <c r="U76" i="3" s="1"/>
  <c r="T161" i="3"/>
  <c r="U161" i="3" s="1"/>
  <c r="T105" i="3"/>
  <c r="U105" i="3" s="1"/>
  <c r="T40" i="3"/>
  <c r="U40" i="3" s="1"/>
  <c r="A3" i="2" a="1"/>
  <c r="A3" i="2" s="1"/>
  <c r="A17" i="2" s="1"/>
  <c r="T159" i="3"/>
  <c r="U159" i="3" s="1"/>
  <c r="T68" i="3"/>
  <c r="U68" i="3" s="1"/>
  <c r="T165" i="3"/>
  <c r="U165" i="3" s="1"/>
  <c r="T133" i="3"/>
  <c r="U133" i="3" s="1"/>
  <c r="T141" i="3"/>
  <c r="U141" i="3" s="1"/>
  <c r="T137" i="3"/>
  <c r="U137" i="3" s="1"/>
  <c r="T92" i="3"/>
  <c r="U92" i="3" s="1"/>
  <c r="T148" i="3"/>
  <c r="U148" i="3" s="1"/>
  <c r="T145" i="3"/>
  <c r="U145" i="3" s="1"/>
  <c r="T123" i="3"/>
  <c r="U123" i="3" s="1"/>
  <c r="T98" i="3"/>
  <c r="T33" i="3"/>
  <c r="U33" i="3" s="1"/>
  <c r="P167" i="3"/>
  <c r="D12" i="2" s="1"/>
  <c r="T155" i="3"/>
  <c r="U155" i="3" s="1"/>
  <c r="T152" i="3"/>
  <c r="U152" i="3" s="1"/>
  <c r="T85" i="3"/>
  <c r="U85" i="3" s="1"/>
  <c r="P94" i="3"/>
  <c r="P70" i="3"/>
  <c r="P35" i="3"/>
  <c r="R175" i="3"/>
  <c r="R168" i="3"/>
  <c r="P161" i="3"/>
  <c r="P155" i="3"/>
  <c r="P148" i="3"/>
  <c r="P141" i="3"/>
  <c r="P133" i="3"/>
  <c r="P123" i="3"/>
  <c r="U119" i="3"/>
  <c r="R117" i="3"/>
  <c r="N115" i="3"/>
  <c r="R112" i="3"/>
  <c r="N111" i="3"/>
  <c r="U107" i="3"/>
  <c r="R106" i="3"/>
  <c r="R100" i="3"/>
  <c r="P92" i="3"/>
  <c r="P85" i="3"/>
  <c r="P76" i="3"/>
  <c r="P68" i="3"/>
  <c r="U65" i="3"/>
  <c r="R63" i="3"/>
  <c r="N61" i="3"/>
  <c r="U59" i="3"/>
  <c r="R57" i="3"/>
  <c r="N56" i="3"/>
  <c r="U52" i="3"/>
  <c r="R47" i="3"/>
  <c r="P40" i="3"/>
  <c r="P33" i="3"/>
  <c r="R27" i="3"/>
  <c r="N26" i="3"/>
  <c r="R20" i="3"/>
  <c r="N17" i="3"/>
  <c r="R11" i="3"/>
  <c r="N9" i="3"/>
  <c r="P125" i="3"/>
  <c r="T175" i="3"/>
  <c r="U175" i="3" s="1"/>
  <c r="R161" i="3"/>
  <c r="R155" i="3"/>
  <c r="R148" i="3"/>
  <c r="R141" i="3"/>
  <c r="R133" i="3"/>
  <c r="R123" i="3"/>
  <c r="R85" i="3"/>
  <c r="R76" i="3"/>
  <c r="R68" i="3"/>
  <c r="T63" i="3"/>
  <c r="U63" i="3" s="1"/>
  <c r="T57" i="3"/>
  <c r="U57" i="3" s="1"/>
  <c r="T47" i="3"/>
  <c r="R33" i="3"/>
  <c r="P178" i="3"/>
  <c r="P177" i="3" s="1"/>
  <c r="D13" i="2" s="1"/>
  <c r="N172" i="3"/>
  <c r="N114" i="3"/>
  <c r="N108" i="3"/>
  <c r="N104" i="3"/>
  <c r="N60" i="3"/>
  <c r="N54" i="3"/>
  <c r="N24" i="3"/>
  <c r="N15" i="3"/>
  <c r="N7" i="3"/>
  <c r="P163" i="3"/>
  <c r="P156" i="3"/>
  <c r="P143" i="3"/>
  <c r="R92" i="3"/>
  <c r="R40" i="3"/>
  <c r="N163" i="3"/>
  <c r="N156" i="3"/>
  <c r="N151" i="3"/>
  <c r="N143" i="3"/>
  <c r="N136" i="3"/>
  <c r="N125" i="3"/>
  <c r="N94" i="3"/>
  <c r="N88" i="3"/>
  <c r="N78" i="3"/>
  <c r="N70" i="3"/>
  <c r="N42" i="3"/>
  <c r="N35" i="3"/>
  <c r="P151" i="3"/>
  <c r="P136" i="3"/>
  <c r="P88" i="3"/>
  <c r="P78" i="3"/>
  <c r="P42" i="3"/>
  <c r="U129" i="3" l="1"/>
  <c r="N30" i="3"/>
  <c r="C7" i="2" s="1"/>
  <c r="U22" i="3"/>
  <c r="P97" i="3"/>
  <c r="D10" i="2" s="1"/>
  <c r="U170" i="3"/>
  <c r="N167" i="3"/>
  <c r="C12" i="2" s="1"/>
  <c r="U113" i="3"/>
  <c r="U112" i="3"/>
  <c r="U102" i="3"/>
  <c r="U13" i="3"/>
  <c r="U31" i="3"/>
  <c r="R167" i="3"/>
  <c r="N67" i="3"/>
  <c r="C9" i="2" s="1"/>
  <c r="P6" i="3"/>
  <c r="D6" i="2" s="1"/>
  <c r="U44" i="3"/>
  <c r="T81" i="3"/>
  <c r="U81" i="3" s="1"/>
  <c r="T39" i="3"/>
  <c r="U39" i="3" s="1"/>
  <c r="P30" i="3"/>
  <c r="D7" i="2" s="1"/>
  <c r="P122" i="3"/>
  <c r="D11" i="2" s="1"/>
  <c r="T27" i="3"/>
  <c r="U27" i="3" s="1"/>
  <c r="N122" i="3"/>
  <c r="C11" i="2" s="1"/>
  <c r="T160" i="3"/>
  <c r="U160" i="3" s="1"/>
  <c r="T74" i="3"/>
  <c r="U74" i="3" s="1"/>
  <c r="T11" i="3"/>
  <c r="U11" i="3" s="1"/>
  <c r="T20" i="3"/>
  <c r="U20" i="3" s="1"/>
  <c r="T132" i="3"/>
  <c r="U132" i="3" s="1"/>
  <c r="T83" i="3"/>
  <c r="U83" i="3" s="1"/>
  <c r="T139" i="3"/>
  <c r="U139" i="3" s="1"/>
  <c r="T178" i="3"/>
  <c r="T177" i="3" s="1"/>
  <c r="E13" i="2" s="1"/>
  <c r="T91" i="3"/>
  <c r="U91" i="3" s="1"/>
  <c r="R67" i="3"/>
  <c r="R6" i="3"/>
  <c r="A4" i="2" a="1"/>
  <c r="A4" i="2" s="1"/>
  <c r="A18" i="2" s="1"/>
  <c r="C17" i="2"/>
  <c r="B17" i="2"/>
  <c r="T108" i="3"/>
  <c r="U108" i="3" s="1"/>
  <c r="R122" i="3"/>
  <c r="T70" i="3"/>
  <c r="U70" i="3" s="1"/>
  <c r="T151" i="3"/>
  <c r="U151" i="3" s="1"/>
  <c r="T61" i="3"/>
  <c r="U61" i="3" s="1"/>
  <c r="T143" i="3"/>
  <c r="U143" i="3" s="1"/>
  <c r="T104" i="3"/>
  <c r="U104" i="3" s="1"/>
  <c r="T125" i="3"/>
  <c r="T54" i="3"/>
  <c r="U54" i="3" s="1"/>
  <c r="T56" i="3"/>
  <c r="U56" i="3" s="1"/>
  <c r="R30" i="3"/>
  <c r="T156" i="3"/>
  <c r="U156" i="3" s="1"/>
  <c r="T42" i="3"/>
  <c r="U42" i="3" s="1"/>
  <c r="T9" i="3"/>
  <c r="U9" i="3" s="1"/>
  <c r="R97" i="3"/>
  <c r="N97" i="3"/>
  <c r="C10" i="2" s="1"/>
  <c r="U47" i="3"/>
  <c r="T136" i="3"/>
  <c r="U136" i="3" s="1"/>
  <c r="T60" i="3"/>
  <c r="U60" i="3" s="1"/>
  <c r="T26" i="3"/>
  <c r="U26" i="3" s="1"/>
  <c r="T115" i="3"/>
  <c r="U115" i="3" s="1"/>
  <c r="T94" i="3"/>
  <c r="U94" i="3" s="1"/>
  <c r="T24" i="3"/>
  <c r="U24" i="3" s="1"/>
  <c r="T88" i="3"/>
  <c r="U88" i="3" s="1"/>
  <c r="T15" i="3"/>
  <c r="U15" i="3" s="1"/>
  <c r="T172" i="3"/>
  <c r="T167" i="3" s="1"/>
  <c r="E12" i="2" s="1"/>
  <c r="T17" i="3"/>
  <c r="U17" i="3" s="1"/>
  <c r="U111" i="3"/>
  <c r="T111" i="3"/>
  <c r="R46" i="3"/>
  <c r="P67" i="3"/>
  <c r="D9" i="2" s="1"/>
  <c r="U98" i="3"/>
  <c r="T35" i="3"/>
  <c r="U35" i="3" s="1"/>
  <c r="T78" i="3"/>
  <c r="U78" i="3" s="1"/>
  <c r="T163" i="3"/>
  <c r="U163" i="3" s="1"/>
  <c r="T7" i="3"/>
  <c r="U7" i="3" s="1"/>
  <c r="N6" i="3"/>
  <c r="T114" i="3"/>
  <c r="U114" i="3" s="1"/>
  <c r="N46" i="3"/>
  <c r="C8" i="2" s="1"/>
  <c r="U172" i="3" l="1"/>
  <c r="U167" i="3" s="1"/>
  <c r="F12" i="2" s="1"/>
  <c r="T46" i="3"/>
  <c r="E8" i="2" s="1"/>
  <c r="R5" i="3"/>
  <c r="T97" i="3"/>
  <c r="E10" i="2" s="1"/>
  <c r="T122" i="3"/>
  <c r="E11" i="2" s="1"/>
  <c r="U178" i="3"/>
  <c r="U177" i="3" s="1"/>
  <c r="F13" i="2" s="1"/>
  <c r="U30" i="3"/>
  <c r="F7" i="2" s="1"/>
  <c r="U67" i="3"/>
  <c r="F9" i="2" s="1"/>
  <c r="U125" i="3"/>
  <c r="U122" i="3" s="1"/>
  <c r="F11" i="2" s="1"/>
  <c r="P5" i="3"/>
  <c r="D5" i="2" s="1"/>
  <c r="T30" i="3"/>
  <c r="E7" i="2" s="1"/>
  <c r="C18" i="2"/>
  <c r="C16" i="2" s="1"/>
  <c r="B18" i="2"/>
  <c r="U46" i="3"/>
  <c r="F8" i="2" s="1"/>
  <c r="T6" i="3"/>
  <c r="U97" i="3"/>
  <c r="F10" i="2" s="1"/>
  <c r="T67" i="3"/>
  <c r="E9" i="2" s="1"/>
  <c r="A15" i="2"/>
  <c r="N5" i="3"/>
  <c r="C5" i="2" s="1"/>
  <c r="C15" i="2" s="1"/>
  <c r="C6" i="2"/>
  <c r="U6" i="3"/>
  <c r="E6" i="2" l="1"/>
  <c r="T5" i="3"/>
  <c r="E5" i="2" s="1"/>
  <c r="U5" i="3"/>
  <c r="F5" i="2" s="1"/>
  <c r="F6" i="2"/>
  <c r="C19" i="2"/>
</calcChain>
</file>

<file path=xl/sharedStrings.xml><?xml version="1.0" encoding="utf-8"?>
<sst xmlns="http://schemas.openxmlformats.org/spreadsheetml/2006/main" count="463" uniqueCount="288">
  <si>
    <t>%</t>
  </si>
  <si>
    <t>_</t>
  </si>
  <si>
    <t>m</t>
  </si>
  <si>
    <t>t</t>
  </si>
  <si>
    <t>07</t>
  </si>
  <si>
    <t>MJ</t>
  </si>
  <si>
    <t>kg</t>
  </si>
  <si>
    <t>ks</t>
  </si>
  <si>
    <t>m2</t>
  </si>
  <si>
    <t>m3</t>
  </si>
  <si>
    <t>DPH</t>
  </si>
  <si>
    <t>Kód</t>
  </si>
  <si>
    <t>kus</t>
  </si>
  <si>
    <t>Cena</t>
  </si>
  <si>
    <t>Popis</t>
  </si>
  <si>
    <t>Suť</t>
  </si>
  <si>
    <t>Ztratné</t>
  </si>
  <si>
    <t>Poř.</t>
  </si>
  <si>
    <t>00572410</t>
  </si>
  <si>
    <t>1,7*0,16</t>
  </si>
  <si>
    <t>10364101</t>
  </si>
  <si>
    <t>40444237</t>
  </si>
  <si>
    <t>40445203</t>
  </si>
  <si>
    <t>40445230</t>
  </si>
  <si>
    <t>40445254</t>
  </si>
  <si>
    <t>40445556</t>
  </si>
  <si>
    <t>58337303</t>
  </si>
  <si>
    <t>58380120</t>
  </si>
  <si>
    <t>58380159</t>
  </si>
  <si>
    <t>59223826</t>
  </si>
  <si>
    <t>59223854</t>
  </si>
  <si>
    <t>59223858</t>
  </si>
  <si>
    <t>59223864</t>
  </si>
  <si>
    <t>59223874</t>
  </si>
  <si>
    <t>59223876</t>
  </si>
  <si>
    <t>59223878</t>
  </si>
  <si>
    <t>Hmotnost</t>
  </si>
  <si>
    <t>IZ8b ; 3</t>
  </si>
  <si>
    <t>Zakázka:</t>
  </si>
  <si>
    <t>113106423</t>
  </si>
  <si>
    <t>113107042</t>
  </si>
  <si>
    <t>113154364</t>
  </si>
  <si>
    <t>113202111</t>
  </si>
  <si>
    <t>113204111</t>
  </si>
  <si>
    <t>122302201</t>
  </si>
  <si>
    <t>132301101</t>
  </si>
  <si>
    <t>132301201</t>
  </si>
  <si>
    <t>133301101</t>
  </si>
  <si>
    <t>161101101</t>
  </si>
  <si>
    <t>162206113</t>
  </si>
  <si>
    <t>162701105</t>
  </si>
  <si>
    <t>167101101</t>
  </si>
  <si>
    <t>171201201</t>
  </si>
  <si>
    <t>171201211</t>
  </si>
  <si>
    <t>174251101</t>
  </si>
  <si>
    <t>175111101</t>
  </si>
  <si>
    <t>181301101</t>
  </si>
  <si>
    <t>181411131</t>
  </si>
  <si>
    <t>181951101</t>
  </si>
  <si>
    <t>181951102</t>
  </si>
  <si>
    <t>185804311</t>
  </si>
  <si>
    <t>185851111</t>
  </si>
  <si>
    <t>359901111</t>
  </si>
  <si>
    <t>564251111</t>
  </si>
  <si>
    <t>564831111</t>
  </si>
  <si>
    <t>564851111</t>
  </si>
  <si>
    <t>564861111</t>
  </si>
  <si>
    <t>564931412</t>
  </si>
  <si>
    <t>567114112</t>
  </si>
  <si>
    <t>573231111</t>
  </si>
  <si>
    <t>577134141</t>
  </si>
  <si>
    <t>591241111</t>
  </si>
  <si>
    <t>596211110</t>
  </si>
  <si>
    <t>596212210</t>
  </si>
  <si>
    <t>871315211</t>
  </si>
  <si>
    <t>895941111</t>
  </si>
  <si>
    <t>899204112</t>
  </si>
  <si>
    <t>899231111</t>
  </si>
  <si>
    <t>899331111</t>
  </si>
  <si>
    <t>899431111</t>
  </si>
  <si>
    <t>914111111</t>
  </si>
  <si>
    <t>914111121</t>
  </si>
  <si>
    <t>914431112</t>
  </si>
  <si>
    <t>914511111</t>
  </si>
  <si>
    <t>915211125</t>
  </si>
  <si>
    <t>915611111</t>
  </si>
  <si>
    <t>916111113</t>
  </si>
  <si>
    <t>916231213</t>
  </si>
  <si>
    <t>916331112</t>
  </si>
  <si>
    <t>916781111</t>
  </si>
  <si>
    <t>919731121</t>
  </si>
  <si>
    <t>919735112</t>
  </si>
  <si>
    <t>938904111</t>
  </si>
  <si>
    <t>966006132</t>
  </si>
  <si>
    <t>966006211</t>
  </si>
  <si>
    <t>966006231</t>
  </si>
  <si>
    <t>979024443</t>
  </si>
  <si>
    <t>979054451</t>
  </si>
  <si>
    <t>997221551</t>
  </si>
  <si>
    <t>997221561</t>
  </si>
  <si>
    <t>997221569</t>
  </si>
  <si>
    <t>997221845</t>
  </si>
  <si>
    <t>998225111</t>
  </si>
  <si>
    <t>IZ28a ; 4</t>
  </si>
  <si>
    <t>IZ28b ; 3</t>
  </si>
  <si>
    <t>IZ8a ;  4</t>
  </si>
  <si>
    <t>Sazba DPH</t>
  </si>
  <si>
    <t>Cena s DPH</t>
  </si>
  <si>
    <t>Jedn. cena</t>
  </si>
  <si>
    <t>9,345+0,485</t>
  </si>
  <si>
    <t>V12c ; 29,5</t>
  </si>
  <si>
    <t>Výměra</t>
  </si>
  <si>
    <t>942Ff2001-02</t>
  </si>
  <si>
    <t>942Ff2005-01</t>
  </si>
  <si>
    <t>942Ff2008-07</t>
  </si>
  <si>
    <t>943Sq4015-07</t>
  </si>
  <si>
    <t>943Sq4021-02</t>
  </si>
  <si>
    <t>Jedn. hmotn.</t>
  </si>
  <si>
    <t>celkem ; 90,0</t>
  </si>
  <si>
    <t>vpust ; 0,500</t>
  </si>
  <si>
    <t>nová vpust ; 1</t>
  </si>
  <si>
    <t>viz situace; 3</t>
  </si>
  <si>
    <t>005: Komunikace</t>
  </si>
  <si>
    <t>001: Zemní práce</t>
  </si>
  <si>
    <t>Celkem (bez DPH)</t>
  </si>
  <si>
    <t>Vozovka ; 2157,1</t>
  </si>
  <si>
    <t>nové sloupky ; 5</t>
  </si>
  <si>
    <t>na vodovodu ;  29</t>
  </si>
  <si>
    <t>Jedn. suť</t>
  </si>
  <si>
    <t>008: Trubní vedení</t>
  </si>
  <si>
    <t>4,5 m2/t; 26,1/4,5</t>
  </si>
  <si>
    <t>vozovka AB ; 2157,1</t>
  </si>
  <si>
    <t>značky ; 8</t>
  </si>
  <si>
    <t>##T2##PRO_ITEM_catID</t>
  </si>
  <si>
    <t>Chodníky ; 16,8+11,1</t>
  </si>
  <si>
    <t>##T2##PRO_ITEM_iteCode</t>
  </si>
  <si>
    <t>##T2##PRO_ITEM_szvCode</t>
  </si>
  <si>
    <t>##T2##PRO_ITEM_tevCode</t>
  </si>
  <si>
    <t>##T2##N_Catalog_catGUID</t>
  </si>
  <si>
    <t>1650 kg/m3 ; 41,58*1,65</t>
  </si>
  <si>
    <t>3,0 m2/t; 31,6*0,16/3,0</t>
  </si>
  <si>
    <t>3,5 dkg/m2 ; 103,4*0,035</t>
  </si>
  <si>
    <t>dovoz ornice; 103,4*0,11</t>
  </si>
  <si>
    <t>podélné parkování; 108,5</t>
  </si>
  <si>
    <t>pro kalník vpusti; 0,485</t>
  </si>
  <si>
    <t>Podélné parkování ; 108,5</t>
  </si>
  <si>
    <t>Vytrhání obrub záhonových</t>
  </si>
  <si>
    <t>frézovanka ;  2144,9*0,230</t>
  </si>
  <si>
    <t>Vyčištění stok</t>
  </si>
  <si>
    <t>0018: Povrchové úpravy terénu</t>
  </si>
  <si>
    <t>Výměra bez ztr.</t>
  </si>
  <si>
    <t>009: Ostatní konstrukce a práce</t>
  </si>
  <si>
    <t>1670 kg/m3 ; (5,070+4,620)*1,67</t>
  </si>
  <si>
    <t>Podélné parkování recyklát ; 108,5</t>
  </si>
  <si>
    <t>zemina pro terénní úpravy -  ornice</t>
  </si>
  <si>
    <t>Příčný práh ; 30,7</t>
  </si>
  <si>
    <t>Zalití rostlin vodou plocha do 20 m2</t>
  </si>
  <si>
    <t>nákup ornice - 1m3=1,65t; 11,374*1,65</t>
  </si>
  <si>
    <t>Celkem (včetně DPH)</t>
  </si>
  <si>
    <t>Zařízení staveniště</t>
  </si>
  <si>
    <t>Rám zabetonovaný DIN 19583-9 500/500 mm</t>
  </si>
  <si>
    <t>099: Přesun hmot HSV</t>
  </si>
  <si>
    <t>Podklad z asfaltového recyklátu tl 100 mm</t>
  </si>
  <si>
    <t>chodník dlažba ; 16,8</t>
  </si>
  <si>
    <t>původní vybourané ; 4</t>
  </si>
  <si>
    <t>osazení chodníkové obruby ; 0,25*0,20*60,0</t>
  </si>
  <si>
    <t>Chabařovice Masarykova</t>
  </si>
  <si>
    <t>štěrkopísek frakce 0/8</t>
  </si>
  <si>
    <t>přesunované značky ; 2</t>
  </si>
  <si>
    <t>obrubník š. 8 cm ; 65,0</t>
  </si>
  <si>
    <t>Přípojky vpustí ; 14*2,5</t>
  </si>
  <si>
    <t>obrubník š. 15 cm ; 90,0</t>
  </si>
  <si>
    <t>osivo směs travní parková</t>
  </si>
  <si>
    <t>přípojka ke vpusti ; 10,0</t>
  </si>
  <si>
    <t>viz výměry nový stav ; 1,7</t>
  </si>
  <si>
    <t>Chodníky dlažba ; 16,8+11,1</t>
  </si>
  <si>
    <t>Uložení sypaniny na skládky</t>
  </si>
  <si>
    <t>Dovoz vody pro zálivku rostlin za vzdálenost do 6000 m</t>
  </si>
  <si>
    <t>viz výměry nový stav ;  81,5</t>
  </si>
  <si>
    <t>výkopy pro kufr parkovacího pásu ; (108,5+65,0*0,1)*0,25</t>
  </si>
  <si>
    <t>přípojka ke vpusti ; 10*0,457</t>
  </si>
  <si>
    <t>vybouraná živice ; 62,2*0,220</t>
  </si>
  <si>
    <t>Viz výměry bourací práce ; 5,0</t>
  </si>
  <si>
    <t>přípojka vpusti ; 0,89*1,05*10</t>
  </si>
  <si>
    <t>průměrně 0,5 m3/vpust ; 14/0,5</t>
  </si>
  <si>
    <t>viz výměry bourací práce ; 1,7</t>
  </si>
  <si>
    <t>Nájezdy k příčným prahům ; 26,1</t>
  </si>
  <si>
    <t>viz výměry bourací práce ; 62,2</t>
  </si>
  <si>
    <t>viz výměry bourací práce ; 81,5</t>
  </si>
  <si>
    <t>výměna u stávajícíh vpustí ; 14</t>
  </si>
  <si>
    <t>VRN: Vedlejší rozpočtové náklady</t>
  </si>
  <si>
    <t>viz výměry\ bourací práce ; 18,2</t>
  </si>
  <si>
    <t>víčko plastové na sloupek D 70mm</t>
  </si>
  <si>
    <t>poklopy stávajících šachet  ;  11</t>
  </si>
  <si>
    <t>viz výměry bourací práce ; 2144,9</t>
  </si>
  <si>
    <t>0011: Přípravné a přidružené práce</t>
  </si>
  <si>
    <t>Příčné prahy ; 30,7+26,1+31,6*0,16</t>
  </si>
  <si>
    <t>Podklad ze štěrkodrtě ŠD tl 100 mm</t>
  </si>
  <si>
    <t>Podklad ze štěrkodrtě ŠD tl 150 mm</t>
  </si>
  <si>
    <t>Podklad ze štěrkodrtě ŠD tl 200 mm</t>
  </si>
  <si>
    <t>příčné prahy ; 30,7+26,1+31,6*0,16</t>
  </si>
  <si>
    <t>přípojka ke vpusti ; 0,440*1,05*10</t>
  </si>
  <si>
    <t>zámková dlažba -příčný práh ; 30,7</t>
  </si>
  <si>
    <t>zrcadlo dopravní čtvercové 600x800mm</t>
  </si>
  <si>
    <t>Mříž M1 D400 DIN 19583-13, 500/500 mm</t>
  </si>
  <si>
    <t>dlažba pro nevidomé v chodníku ; 11,1</t>
  </si>
  <si>
    <t>použití původní vybourané obruby ; -4</t>
  </si>
  <si>
    <t>výšková úprava stávajícíh vpustí ; 14</t>
  </si>
  <si>
    <t>Příčný práh - nájezdy ; 26,1+31,6*0,16</t>
  </si>
  <si>
    <t>trávník - 5x10 litrů/m2 ; 103,4*0,10*5</t>
  </si>
  <si>
    <t>vpusť uliční skruž betonová 590x500x50mm</t>
  </si>
  <si>
    <t>Předznačení vodorovného liniového značení</t>
  </si>
  <si>
    <t>Značka svislá reflexní AL- NK 750 x 750 mm</t>
  </si>
  <si>
    <t>Vytrhání obrub krajníků obrubníků stojatých</t>
  </si>
  <si>
    <t>na skládku Všebořice do sedmi km ; 6*13,684</t>
  </si>
  <si>
    <t>sloupek pro dopravní značku Zn D 70mm v 3,5m</t>
  </si>
  <si>
    <t>Kostka dlažební drobná, žula velikost 8/10 cm</t>
  </si>
  <si>
    <t>pod zeleň viz výkres výměry nový stav ; 103,4</t>
  </si>
  <si>
    <t>Úprava pláně v hornině tř. 1 až 4 bez zhutnění</t>
  </si>
  <si>
    <t>Úprava pláně v hornině tř. 1 až 4 se zhutněním</t>
  </si>
  <si>
    <t>Nakládání výkopku z hornin tř. 1 až 4 do 100 m3</t>
  </si>
  <si>
    <t>Podklad nebo podsyp ze štěrkopísku ŠP tl 150 mm</t>
  </si>
  <si>
    <t>Řezání stávajícího živičného krytu hl do 100 mm</t>
  </si>
  <si>
    <t>Hloubení šachet v hornině tř. 4 objemu do 100 m3</t>
  </si>
  <si>
    <t xml:space="preserve">chodníkové a silniční obruby viz výměry nový stav </t>
  </si>
  <si>
    <t>skruž pro uliční vpusť horní betonová 450x570x50mm</t>
  </si>
  <si>
    <t>Vodorovná doprava suti z kusových materiálů do 1 km</t>
  </si>
  <si>
    <t>Vodorovná doprava suti ze sypkých materiálů do 1 km</t>
  </si>
  <si>
    <t>Očištění vybouraných obrubníků a krajníků silničních</t>
  </si>
  <si>
    <t>rozšíření pod obrubníky ; 65*0,10+90,0*0,15+1,7*0,05</t>
  </si>
  <si>
    <t>přebytečný výkop na skládku ; 28,750+3,000+9,345+0,485</t>
  </si>
  <si>
    <t>Kladení dlažby z kostek drobných z kamene na MC tl 50 mm</t>
  </si>
  <si>
    <t>Kostka dlažební velká, žula velikost 15/17 třída II šedá</t>
  </si>
  <si>
    <t>Hloubení rýh š do 600 mm v hornině tř. 4 objemu do 100 m3</t>
  </si>
  <si>
    <t>Hloubení rýh š do 2000 mm v hornině tř. 4 objemu do 100 m3</t>
  </si>
  <si>
    <t>Zpomalovací plastový práh pro přejezdovou rychlost 30 km/h</t>
  </si>
  <si>
    <t>Odstranění podkladu živičných tl 100 mm při překopech ručně</t>
  </si>
  <si>
    <t>prstenec pro uliční vpusť vyrovnávací betonový 390x60x130mm</t>
  </si>
  <si>
    <t>koš vysoký pro uliční vpusti žárově Pz plech pro rám 500/300mm</t>
  </si>
  <si>
    <t>Obsypání potrubí ručně sypaninou bez prohození, uloženou do 3 m</t>
  </si>
  <si>
    <t>Podklad ze směsi stmelené cementem SC C 16/20 (PB II) tl 100 mm</t>
  </si>
  <si>
    <t>Zásyp jam, šachet rýh nebo kolem objektů sypaninou bez zhutnění</t>
  </si>
  <si>
    <t>Příplatek ZKD 1 km u vodorovné dopravy suti z kusových materiálů</t>
  </si>
  <si>
    <t>Svislé přemístění výkopku z horniny tř. 1 až 4 hl výkopu do 2,5 m</t>
  </si>
  <si>
    <t>Zarovnání styčné plochy podkladu nebo krytu živičného tl do 50 mm</t>
  </si>
  <si>
    <t>Postřik živičný spojovací ze silniční emulze v množství 0,70 kg/m2</t>
  </si>
  <si>
    <t>Výšková úprava uličního vstupu nebo vpusti do 200 mm zvýšením mříže</t>
  </si>
  <si>
    <t>Montáž sloupku dopravních značek délky do 3,5 m s betonovým základem</t>
  </si>
  <si>
    <t>Odstranění svislých dopravních značek ze sloupů, sloupků nebo konzol</t>
  </si>
  <si>
    <t>Poplatek za uložení stavebního odpadu - zeminy a kameniva na skládce</t>
  </si>
  <si>
    <t>skruž pro uliční vpusť s výtokovým otvorem PVC betonová 450x350x50mm</t>
  </si>
  <si>
    <t>Kanalizační potrubí z tvrdého PVC jednovrstvé tuhost třídy SN4 DN 160</t>
  </si>
  <si>
    <t>Montáž dopravního zrcadla o velikosti do 1 m2 na sloupek nebo konzolu</t>
  </si>
  <si>
    <t>Vodorovné přemístění do 10000 m výkopku/sypaniny z horniny tř. 1 až 4</t>
  </si>
  <si>
    <t>Výšková úprava uličního vstupu nebo vpusti do 200 mm zvýšením poklopu</t>
  </si>
  <si>
    <t>značka dopravní svislá retroreflexní fólie tř 1 Al prolis 1000x1500mm</t>
  </si>
  <si>
    <t>Osazení zahradního obrubníku betonového do lože z betonu s boční opěrou</t>
  </si>
  <si>
    <t>Vodorovné dopravní značení dělící čáry přerušované š 125 mm žlutý plast</t>
  </si>
  <si>
    <t>Zřízení vpusti kanalizační uliční z betonových dílců typ UV-50 normální</t>
  </si>
  <si>
    <t>Osazení obruby z velkých kostek s boční opěrou do lože z betonu prostého</t>
  </si>
  <si>
    <t>Kladení zámkové dlažby komunikací pro pěší tl 60 mm skupiny A pl do 50 m2</t>
  </si>
  <si>
    <t>Kladení zámkové dlažby pozemních komunikací tl 80 mm skupiny A pl do 50 m2</t>
  </si>
  <si>
    <t>Odstranění dopravního zrcadla a zrcadlové části včetně sloupku nebo konzoly</t>
  </si>
  <si>
    <t>Odkopávky a prokopávky nezapažené pro silnice objemu do 100 m3 v hornině tř. 4</t>
  </si>
  <si>
    <t>Odstranění značek dopravních nebo orientačních se sloupky s betonovými patkami</t>
  </si>
  <si>
    <t>Vodorovné přemístění do 100 m bez naložení výkopku ze zemin schopných zúrodnění</t>
  </si>
  <si>
    <t>Očištění vybouraných zámkových dlaždic s původním spárováním z kameniva těženého</t>
  </si>
  <si>
    <t>Založení parkového trávníku výsevem plochy do 1000 m2 v rovině a ve svahu do 1:5</t>
  </si>
  <si>
    <t>Montáž svislé dopravní značky do velikosti 1 m2 objímkami na sloupek nebo konzolu</t>
  </si>
  <si>
    <t>Montáž svislé dopravní značky do velikosti 2 m2 objímkami na sloupek nebo konzolu</t>
  </si>
  <si>
    <t>náhradní položka za osazení 10-ti kusů zpomalovacích polštářů pr. 42 cm ; 10*0,42</t>
  </si>
  <si>
    <t>Frézování živičného krytu tl 100 mm pruh š 2 m pl do 10000 m2 s překážkami v trase</t>
  </si>
  <si>
    <t>Osazení mříží litinových včetně rámů a košů na bahno pro třídu zatížení D400, E600</t>
  </si>
  <si>
    <t>Rozprostření ornice tl vrstvy do 100 mm pl do 500 m2 v rovině nebo ve svahu do 1:5</t>
  </si>
  <si>
    <t>Přesun hmot pro pozemní komunikace s krytem z kamene, monolitickým betonovým nebo živičným</t>
  </si>
  <si>
    <t>Rozebrání dlažeb při překopech komunikací pro pěší ze zámkové dlažby strojně pl přes 15 m2</t>
  </si>
  <si>
    <t>Odstranění bahna ze savek, kašen a obtokových kanálů - Náhradní položka za vyčištění vpustí</t>
  </si>
  <si>
    <t>Poplatek za uložení na skládce (skládkovné) odpadu asfaltového bez dehtu kód odpadu 170 302</t>
  </si>
  <si>
    <t>Osazení chodníkového obrubníku betonového stojatého s boční opěrou do lože z betonu prostého</t>
  </si>
  <si>
    <t>Asfaltový beton vrstva obrusná ACO 11 (ABS) tř. I tl 40 mm š přes 3 m z modifikovaného asfaltu</t>
  </si>
  <si>
    <t>Výšková úprava uličního vstupu nebo vpusti do 200 mm zvýšením krycího hrnce, šoupěte nebo hydrantu</t>
  </si>
  <si>
    <t>G - OBRUBNÍKY-CSB - OBRUBNÍKA SILNIČNÍ T 8 - standard hladký - přírodní, ŠEDÁ, VxDxŠ 250x1000x80 mm, T 8</t>
  </si>
  <si>
    <t>G - OBRUBNÍKY-CSB - OBRUBNÍK ZAHRADNÍ R - standard hladký - přírodní, ŠEDÁ, VxDxŠ 200x1000x50 mm, základní kámen</t>
  </si>
  <si>
    <t>G - OBRUBNÍKY-CSB - OBRUBNÍK SILNIČNÍ H - standard hladký - přírodní, ŠEDÁ, VxDxŠ 250x1000x150 mm, základní kámen</t>
  </si>
  <si>
    <t>A - BETONOVÁ DLAŽBA-CSB - KOST - standard hladký - přírodní, 8,40 m2/pal., ŠEDÁ, VxDxŠ 80x200x165 mm, základní kámen</t>
  </si>
  <si>
    <t>A - BETONOVÁ DLAŽBA-CSB- CIHLA rovné hrany - standard hladký - standard, 11,52 m2/pal., ČERVENÁ, VxDxŠ 60x200x100 mm, základní kámen</t>
  </si>
  <si>
    <t>obnova povrchu</t>
  </si>
  <si>
    <t>Rekonstrukce MK 11C - Masarykova ulice Chabařovice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</si>
</sst>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69" formatCode="_(#,##0.0_);[Red]\-\ #,##0.0_);&quot;–&quot;??;_(@_)"/>
    <numFmt numFmtId="170" formatCode="#"/>
  </numFmts>
  <fonts count="30" x14ac:knownFonts="1"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 CE"/>
      <charset val="238"/>
    </font>
    <font>
      <b/>
      <sz val="12"/>
      <color indexed="25"/>
      <name val="Arial"/>
      <family val="2"/>
      <charset val="238"/>
    </font>
    <font>
      <sz val="8"/>
      <color indexed="17"/>
      <name val="Courier New"/>
      <family val="3"/>
      <charset val="238"/>
    </font>
    <font>
      <sz val="10"/>
      <name val="Arial"/>
      <family val="2"/>
      <charset val="238"/>
    </font>
    <font>
      <sz val="10"/>
      <color indexed="53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 CE"/>
      <charset val="238"/>
    </font>
    <font>
      <sz val="8"/>
      <color indexed="17"/>
      <name val="Arial"/>
      <family val="2"/>
      <charset val="238"/>
    </font>
    <font>
      <sz val="10"/>
      <color indexed="61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color indexed="1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b/>
      <sz val="10"/>
      <color indexed="54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8"/>
      <color theme="0"/>
      <name val="Courier New"/>
      <family val="3"/>
      <charset val="238"/>
    </font>
    <font>
      <b/>
      <i/>
      <sz val="1"/>
      <color theme="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164" fontId="1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7" fontId="1" fillId="0" borderId="0" xfId="0" applyNumberFormat="1" applyFont="1" applyAlignment="1">
      <alignment horizontal="right" vertical="top"/>
    </xf>
    <xf numFmtId="168" fontId="1" fillId="0" borderId="0" xfId="0" applyNumberFormat="1" applyFont="1" applyAlignment="1">
      <alignment horizontal="right" vertical="top"/>
    </xf>
    <xf numFmtId="164" fontId="4" fillId="0" borderId="0" xfId="0" applyNumberFormat="1" applyFont="1"/>
    <xf numFmtId="49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168" fontId="4" fillId="0" borderId="0" xfId="0" applyNumberFormat="1" applyFont="1"/>
    <xf numFmtId="49" fontId="7" fillId="0" borderId="0" xfId="0" applyNumberFormat="1" applyFont="1" applyAlignment="1">
      <alignment horizontal="left" vertical="top"/>
    </xf>
    <xf numFmtId="49" fontId="8" fillId="0" borderId="0" xfId="0" applyNumberFormat="1" applyFont="1"/>
    <xf numFmtId="164" fontId="9" fillId="0" borderId="0" xfId="0" applyNumberFormat="1" applyFont="1"/>
    <xf numFmtId="164" fontId="10" fillId="0" borderId="1" xfId="0" applyNumberFormat="1" applyFont="1" applyBorder="1" applyAlignment="1">
      <alignment horizontal="right" vertical="top"/>
    </xf>
    <xf numFmtId="49" fontId="10" fillId="0" borderId="1" xfId="0" applyNumberFormat="1" applyFont="1" applyBorder="1" applyAlignment="1">
      <alignment horizontal="center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2" fillId="0" borderId="0" xfId="0" applyFont="1"/>
    <xf numFmtId="49" fontId="13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14" fillId="0" borderId="0" xfId="0" applyFont="1"/>
    <xf numFmtId="164" fontId="14" fillId="0" borderId="0" xfId="0" applyNumberFormat="1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65" fontId="14" fillId="0" borderId="0" xfId="0" applyNumberFormat="1" applyFont="1"/>
    <xf numFmtId="166" fontId="14" fillId="0" borderId="0" xfId="0" applyNumberFormat="1" applyFont="1"/>
    <xf numFmtId="167" fontId="14" fillId="0" borderId="0" xfId="0" applyNumberFormat="1" applyFont="1"/>
    <xf numFmtId="168" fontId="14" fillId="0" borderId="0" xfId="0" applyNumberFormat="1" applyFont="1"/>
    <xf numFmtId="169" fontId="14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9" fontId="2" fillId="0" borderId="0" xfId="0" applyNumberFormat="1" applyFont="1"/>
    <xf numFmtId="0" fontId="15" fillId="0" borderId="0" xfId="0" applyFont="1"/>
    <xf numFmtId="49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165" fontId="16" fillId="0" borderId="1" xfId="0" applyNumberFormat="1" applyFont="1" applyBorder="1" applyAlignment="1">
      <alignment horizontal="right" vertical="top"/>
    </xf>
    <xf numFmtId="168" fontId="10" fillId="0" borderId="1" xfId="0" applyNumberFormat="1" applyFont="1" applyBorder="1" applyAlignment="1">
      <alignment horizontal="right" vertical="top"/>
    </xf>
    <xf numFmtId="169" fontId="10" fillId="0" borderId="1" xfId="0" applyNumberFormat="1" applyFont="1" applyBorder="1" applyAlignment="1">
      <alignment horizontal="right" vertical="top"/>
    </xf>
    <xf numFmtId="0" fontId="17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left" vertical="top" wrapText="1"/>
    </xf>
    <xf numFmtId="165" fontId="5" fillId="0" borderId="0" xfId="0" applyNumberFormat="1" applyFont="1" applyAlignment="1">
      <alignment horizontal="left" vertical="top" wrapText="1"/>
    </xf>
    <xf numFmtId="167" fontId="5" fillId="0" borderId="0" xfId="0" applyNumberFormat="1" applyFont="1" applyAlignment="1">
      <alignment horizontal="left" vertical="top" wrapText="1"/>
    </xf>
    <xf numFmtId="168" fontId="5" fillId="0" borderId="0" xfId="0" applyNumberFormat="1" applyFont="1" applyAlignment="1">
      <alignment horizontal="left" vertical="top" wrapText="1"/>
    </xf>
    <xf numFmtId="0" fontId="18" fillId="0" borderId="0" xfId="0" applyFont="1"/>
    <xf numFmtId="167" fontId="19" fillId="0" borderId="0" xfId="0" applyNumberFormat="1" applyFont="1"/>
    <xf numFmtId="169" fontId="19" fillId="0" borderId="0" xfId="0" applyNumberFormat="1" applyFont="1"/>
    <xf numFmtId="0" fontId="20" fillId="0" borderId="0" xfId="0" applyFont="1"/>
    <xf numFmtId="167" fontId="13" fillId="0" borderId="0" xfId="0" applyNumberFormat="1" applyFont="1"/>
    <xf numFmtId="169" fontId="13" fillId="0" borderId="0" xfId="0" applyNumberFormat="1" applyFont="1"/>
    <xf numFmtId="0" fontId="11" fillId="0" borderId="0" xfId="0" applyFont="1" applyAlignment="1">
      <alignment horizontal="left"/>
    </xf>
    <xf numFmtId="0" fontId="21" fillId="0" borderId="0" xfId="0" applyFont="1"/>
    <xf numFmtId="0" fontId="22" fillId="0" borderId="3" xfId="0" applyFont="1" applyBorder="1" applyAlignment="1">
      <alignment horizontal="left"/>
    </xf>
    <xf numFmtId="167" fontId="22" fillId="0" borderId="3" xfId="0" applyNumberFormat="1" applyFont="1" applyBorder="1"/>
    <xf numFmtId="0" fontId="22" fillId="0" borderId="0" xfId="0" applyFont="1" applyAlignment="1">
      <alignment horizontal="left"/>
    </xf>
    <xf numFmtId="167" fontId="22" fillId="0" borderId="0" xfId="0" applyNumberFormat="1" applyFont="1"/>
    <xf numFmtId="0" fontId="23" fillId="0" borderId="0" xfId="0" applyFont="1"/>
    <xf numFmtId="167" fontId="24" fillId="0" borderId="0" xfId="0" applyNumberFormat="1" applyFont="1"/>
    <xf numFmtId="0" fontId="24" fillId="0" borderId="0" xfId="0" applyFont="1" applyAlignment="1">
      <alignment horizontal="left" indent="1"/>
    </xf>
    <xf numFmtId="49" fontId="19" fillId="0" borderId="0" xfId="0" applyNumberFormat="1" applyFont="1" applyAlignment="1">
      <alignment horizontal="left" indent="1"/>
    </xf>
    <xf numFmtId="49" fontId="13" fillId="0" borderId="0" xfId="0" applyNumberFormat="1" applyFont="1" applyAlignment="1">
      <alignment horizontal="left" indent="2"/>
    </xf>
    <xf numFmtId="0" fontId="6" fillId="0" borderId="0" xfId="0" applyFont="1"/>
    <xf numFmtId="170" fontId="26" fillId="0" borderId="0" xfId="0" applyNumberFormat="1" applyFont="1"/>
    <xf numFmtId="170" fontId="27" fillId="0" borderId="0" xfId="0" applyNumberFormat="1" applyFont="1"/>
    <xf numFmtId="170" fontId="28" fillId="0" borderId="0" xfId="0" applyNumberFormat="1" applyFont="1" applyAlignment="1">
      <alignment horizontal="left" vertical="top" wrapText="1"/>
    </xf>
    <xf numFmtId="170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 wrapText="1"/>
    </xf>
    <xf numFmtId="165" fontId="29" fillId="0" borderId="0" xfId="0" applyNumberFormat="1" applyFont="1" applyAlignment="1">
      <alignment horizontal="center" vertical="center"/>
    </xf>
    <xf numFmtId="166" fontId="29" fillId="0" borderId="0" xfId="0" applyNumberFormat="1" applyFont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168" fontId="29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/>
    </xf>
    <xf numFmtId="167" fontId="21" fillId="0" borderId="3" xfId="0" applyNumberFormat="1" applyFont="1" applyBorder="1"/>
    <xf numFmtId="0" fontId="21" fillId="0" borderId="3" xfId="0" applyFont="1" applyBorder="1"/>
    <xf numFmtId="164" fontId="25" fillId="0" borderId="0" xfId="0" applyNumberFormat="1" applyFont="1" applyAlignment="1">
      <alignment horizontal="left" indent="3"/>
    </xf>
    <xf numFmtId="49" fontId="2" fillId="0" borderId="2" xfId="0" applyNumberFormat="1" applyFont="1" applyBorder="1" applyAlignment="1">
      <alignment horizontal="center"/>
    </xf>
    <xf numFmtId="165" fontId="4" fillId="0" borderId="0" xfId="0" applyNumberFormat="1" applyFont="1" applyAlignment="1">
      <alignment wrapText="1"/>
    </xf>
    <xf numFmtId="49" fontId="13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right" wrapText="1"/>
    </xf>
    <xf numFmtId="165" fontId="14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165" fontId="16" fillId="0" borderId="1" xfId="0" applyNumberFormat="1" applyFont="1" applyBorder="1" applyAlignment="1">
      <alignment horizontal="right" vertical="top" wrapText="1"/>
    </xf>
    <xf numFmtId="165" fontId="5" fillId="0" borderId="0" xfId="0" applyNumberFormat="1" applyFont="1" applyAlignment="1">
      <alignment horizontal="right" vertical="top" wrapText="1"/>
    </xf>
    <xf numFmtId="165" fontId="29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righ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19"/>
  <sheetViews>
    <sheetView tabSelected="1" workbookViewId="0">
      <pane ySplit="3" topLeftCell="A4" activePane="bottomLeft" state="frozen"/>
      <selection pane="bottomLeft" activeCell="B3" sqref="B3"/>
    </sheetView>
  </sheetViews>
  <sheetFormatPr defaultRowHeight="13.2" outlineLevelRow="1" x14ac:dyDescent="0.25"/>
  <cols>
    <col min="1" max="1" width="12.44140625" hidden="1" customWidth="1"/>
    <col min="2" max="2" width="80.6640625" customWidth="1"/>
    <col min="3" max="6" width="15.6640625" customWidth="1"/>
  </cols>
  <sheetData>
    <row r="1" spans="1:7" ht="15.75" customHeight="1" x14ac:dyDescent="0.3">
      <c r="A1" s="19"/>
      <c r="B1" s="76" t="s">
        <v>38</v>
      </c>
      <c r="C1" s="12"/>
      <c r="D1" s="15"/>
      <c r="E1" s="14"/>
      <c r="F1" s="12"/>
      <c r="G1" s="17"/>
    </row>
    <row r="2" spans="1:7" ht="14.25" customHeight="1" x14ac:dyDescent="0.3">
      <c r="A2" t="str">
        <f t="array" ref="A2">INDEX(__SAZBA__,MATCH(0,COUNTIF($A$1:A1,__SAZBA__),0))</f>
        <v>_</v>
      </c>
      <c r="B2" s="92" t="s">
        <v>287</v>
      </c>
      <c r="C2" s="12"/>
      <c r="D2" s="15"/>
      <c r="E2" s="14"/>
      <c r="F2" s="12"/>
      <c r="G2" s="17"/>
    </row>
    <row r="3" spans="1:7" ht="13.8" thickBot="1" x14ac:dyDescent="0.3">
      <c r="A3">
        <f t="array" ref="A3">INDEX(__SAZBA__,MATCH(0,COUNTIF($A$1:A2,__SAZBA__),0))</f>
        <v>21</v>
      </c>
      <c r="B3" s="93" t="s">
        <v>14</v>
      </c>
      <c r="C3" s="93" t="s">
        <v>13</v>
      </c>
      <c r="D3" s="93" t="s">
        <v>36</v>
      </c>
      <c r="E3" s="93" t="s">
        <v>10</v>
      </c>
      <c r="F3" s="93" t="s">
        <v>107</v>
      </c>
      <c r="G3" s="18"/>
    </row>
    <row r="4" spans="1:7" x14ac:dyDescent="0.25">
      <c r="A4" t="e">
        <f t="array" ref="A4">INDEX(__SAZBA__,MATCH(0,COUNTIF($A$1:A3,__SAZBA__),0))</f>
        <v>#N/A</v>
      </c>
      <c r="B4" s="26"/>
      <c r="C4" s="2"/>
      <c r="D4" s="2"/>
      <c r="E4" s="2"/>
      <c r="F4" s="2"/>
      <c r="G4" s="18"/>
    </row>
    <row r="5" spans="1:7" s="59" customFormat="1" ht="15.75" customHeight="1" x14ac:dyDescent="0.25">
      <c r="B5" s="74"/>
      <c r="C5" s="60" t="str">
        <f>IF(Zakazka!$N$5=0,"",Zakazka!$N$5)</f>
        <v/>
      </c>
      <c r="D5" s="61">
        <f>IF(Zakazka!$P$5=0,"",Zakazka!$P$5)</f>
        <v>457.4435019359999</v>
      </c>
      <c r="E5" s="60" t="str">
        <f>IF(Zakazka!$T$5=0,"",Zakazka!$T$5)</f>
        <v/>
      </c>
      <c r="F5" s="60" t="str">
        <f>IF(Zakazka!$U$5=0,"",Zakazka!$U$5)</f>
        <v/>
      </c>
    </row>
    <row r="6" spans="1:7" s="62" customFormat="1" ht="15" customHeight="1" outlineLevel="1" x14ac:dyDescent="0.25">
      <c r="B6" s="75" t="str">
        <f>IF(Zakazka!$H$6=0,"",Zakazka!$H$6)</f>
        <v>001: Zemní práce</v>
      </c>
      <c r="C6" s="63" t="str">
        <f>IF(Zakazka!$N$6=0,"",Zakazka!$N$6)</f>
        <v/>
      </c>
      <c r="D6" s="64">
        <f>IF(Zakazka!$P$6=0,"",Zakazka!$P$6)</f>
        <v>16.344123000000003</v>
      </c>
      <c r="E6" s="63" t="str">
        <f>IF(Zakazka!$T$6=0,"",Zakazka!$T$6)</f>
        <v/>
      </c>
      <c r="F6" s="63" t="str">
        <f>IF(Zakazka!$U$6=0,"",Zakazka!$U$6)</f>
        <v/>
      </c>
    </row>
    <row r="7" spans="1:7" s="62" customFormat="1" ht="15" customHeight="1" outlineLevel="1" x14ac:dyDescent="0.25">
      <c r="B7" s="75" t="str">
        <f>IF(Zakazka!$H$30=0,"",Zakazka!$H$30)</f>
        <v>0011: Přípravné a přidružené práce</v>
      </c>
      <c r="C7" s="63" t="str">
        <f>IF(Zakazka!$N$30=0,"",Zakazka!$N$30)</f>
        <v/>
      </c>
      <c r="D7" s="64">
        <f>IF(Zakazka!$P$30=0,"",Zakazka!$P$30)</f>
        <v>0.34318400000000004</v>
      </c>
      <c r="E7" s="63" t="str">
        <f>IF(Zakazka!$T$30=0,"",Zakazka!$T$30)</f>
        <v/>
      </c>
      <c r="F7" s="63" t="str">
        <f>IF(Zakazka!$U$30=0,"",Zakazka!$U$30)</f>
        <v/>
      </c>
    </row>
    <row r="8" spans="1:7" s="62" customFormat="1" ht="15" customHeight="1" outlineLevel="1" x14ac:dyDescent="0.25">
      <c r="B8" s="75" t="str">
        <f>IF(Zakazka!$H$46=0,"",Zakazka!$H$46)</f>
        <v>0018: Povrchové úpravy terénu</v>
      </c>
      <c r="C8" s="63" t="str">
        <f>IF(Zakazka!$N$46=0,"",Zakazka!$N$46)</f>
        <v/>
      </c>
      <c r="D8" s="64">
        <f>IF(Zakazka!$P$46=0,"",Zakazka!$P$46)</f>
        <v>19.146061</v>
      </c>
      <c r="E8" s="63" t="str">
        <f>IF(Zakazka!$T$46=0,"",Zakazka!$T$46)</f>
        <v/>
      </c>
      <c r="F8" s="63" t="str">
        <f>IF(Zakazka!$U$46=0,"",Zakazka!$U$46)</f>
        <v/>
      </c>
    </row>
    <row r="9" spans="1:7" s="62" customFormat="1" ht="15" customHeight="1" outlineLevel="1" x14ac:dyDescent="0.25">
      <c r="B9" s="75" t="str">
        <f>IF(Zakazka!$H$67=0,"",Zakazka!$H$67)</f>
        <v>005: Komunikace</v>
      </c>
      <c r="C9" s="63" t="str">
        <f>IF(Zakazka!$N$67=0,"",Zakazka!$N$67)</f>
        <v/>
      </c>
      <c r="D9" s="64">
        <f>IF(Zakazka!$P$67=0,"",Zakazka!$P$67)</f>
        <v>363.80430904000002</v>
      </c>
      <c r="E9" s="63" t="str">
        <f>IF(Zakazka!$T$67=0,"",Zakazka!$T$67)</f>
        <v/>
      </c>
      <c r="F9" s="63" t="str">
        <f>IF(Zakazka!$U$67=0,"",Zakazka!$U$67)</f>
        <v/>
      </c>
    </row>
    <row r="10" spans="1:7" s="62" customFormat="1" ht="15" customHeight="1" outlineLevel="1" x14ac:dyDescent="0.25">
      <c r="B10" s="75" t="str">
        <f>IF(Zakazka!$H$97=0,"",Zakazka!$H$97)</f>
        <v>008: Trubní vedení</v>
      </c>
      <c r="C10" s="63" t="str">
        <f>IF(Zakazka!$N$97=0,"",Zakazka!$N$97)</f>
        <v/>
      </c>
      <c r="D10" s="64">
        <f>IF(Zakazka!$P$97=0,"",Zakazka!$P$97)</f>
        <v>21.01444</v>
      </c>
      <c r="E10" s="63" t="str">
        <f>IF(Zakazka!$T$97=0,"",Zakazka!$T$97)</f>
        <v/>
      </c>
      <c r="F10" s="63" t="str">
        <f>IF(Zakazka!$U$97=0,"",Zakazka!$U$97)</f>
        <v/>
      </c>
    </row>
    <row r="11" spans="1:7" s="62" customFormat="1" ht="15" customHeight="1" outlineLevel="1" x14ac:dyDescent="0.25">
      <c r="B11" s="75" t="str">
        <f>IF(Zakazka!$H$122=0,"",Zakazka!$H$122)</f>
        <v>009: Ostatní konstrukce a práce</v>
      </c>
      <c r="C11" s="63" t="str">
        <f>IF(Zakazka!$N$122=0,"",Zakazka!$N$122)</f>
        <v/>
      </c>
      <c r="D11" s="64">
        <f>IF(Zakazka!$P$122=0,"",Zakazka!$P$122)</f>
        <v>36.791384895999997</v>
      </c>
      <c r="E11" s="63" t="str">
        <f>IF(Zakazka!$T$122=0,"",Zakazka!$T$122)</f>
        <v/>
      </c>
      <c r="F11" s="63" t="str">
        <f>IF(Zakazka!$U$122=0,"",Zakazka!$U$122)</f>
        <v/>
      </c>
    </row>
    <row r="12" spans="1:7" s="62" customFormat="1" ht="15" customHeight="1" outlineLevel="1" x14ac:dyDescent="0.25">
      <c r="B12" s="75" t="str">
        <f>IF(Zakazka!$H$167=0,"",Zakazka!$H$167)</f>
        <v>099: Přesun hmot HSV</v>
      </c>
      <c r="C12" s="63" t="str">
        <f>IF(Zakazka!$N$167=0,"",Zakazka!$N$167)</f>
        <v/>
      </c>
      <c r="D12" s="64" t="str">
        <f>IF(Zakazka!$P$167=0,"",Zakazka!$P$167)</f>
        <v/>
      </c>
      <c r="E12" s="63" t="str">
        <f>IF(Zakazka!$T$167=0,"",Zakazka!$T$167)</f>
        <v/>
      </c>
      <c r="F12" s="63" t="str">
        <f>IF(Zakazka!$U$167=0,"",Zakazka!$U$167)</f>
        <v/>
      </c>
    </row>
    <row r="13" spans="1:7" s="62" customFormat="1" ht="15" customHeight="1" outlineLevel="1" x14ac:dyDescent="0.25">
      <c r="B13" s="75" t="str">
        <f>IF(Zakazka!$H$177=0,"",Zakazka!$H$177)</f>
        <v>VRN: Vedlejší rozpočtové náklady</v>
      </c>
      <c r="C13" s="63" t="str">
        <f>IF(Zakazka!$N$177=0,"",Zakazka!$N$177)</f>
        <v/>
      </c>
      <c r="D13" s="64" t="str">
        <f>IF(Zakazka!$P$177=0,"",Zakazka!$P$177)</f>
        <v/>
      </c>
      <c r="E13" s="63" t="str">
        <f>IF(Zakazka!$T$177=0,"",Zakazka!$T$177)</f>
        <v/>
      </c>
      <c r="F13" s="63" t="str">
        <f>IF(Zakazka!$U$177=0,"",Zakazka!$U$177)</f>
        <v/>
      </c>
    </row>
    <row r="14" spans="1:7" ht="13.8" outlineLevel="1" thickBot="1" x14ac:dyDescent="0.3">
      <c r="B14" s="65"/>
    </row>
    <row r="15" spans="1:7" s="66" customFormat="1" ht="13.8" x14ac:dyDescent="0.25">
      <c r="A15" s="66">
        <f>SUM(A17:A18)</f>
        <v>0</v>
      </c>
      <c r="B15" s="67" t="s">
        <v>124</v>
      </c>
      <c r="C15" s="68">
        <f>SUBTOTAL(9,C5:C14)/2</f>
        <v>0</v>
      </c>
      <c r="D15" s="90"/>
      <c r="E15" s="91"/>
      <c r="F15" s="91"/>
    </row>
    <row r="16" spans="1:7" s="66" customFormat="1" ht="13.8" x14ac:dyDescent="0.25">
      <c r="B16" s="69" t="s">
        <v>10</v>
      </c>
      <c r="C16" s="70">
        <f>SUBTOTAL(9,C17:C18)</f>
        <v>0</v>
      </c>
    </row>
    <row r="17" spans="1:6" s="71" customFormat="1" x14ac:dyDescent="0.25">
      <c r="A17" s="71">
        <f>IF(ISNUMBER(A3),SUMIF(__SAZBA__,A3,__CENA__),0)</f>
        <v>0</v>
      </c>
      <c r="B17" s="73" t="str">
        <f>IF(A17=0,"","DPH " &amp; A3 &amp; " % ze základny: " &amp; TEXT(A17,"# ##0"))</f>
        <v/>
      </c>
      <c r="C17" s="72" t="str">
        <f>IF(A17=0,"",A17*A3/100)</f>
        <v/>
      </c>
    </row>
    <row r="18" spans="1:6" s="71" customFormat="1" ht="13.8" thickBot="1" x14ac:dyDescent="0.3">
      <c r="A18" s="71">
        <f>IF(ISNUMBER(A4),SUMIF(__SAZBA__,A4,__CENA__),0)</f>
        <v>0</v>
      </c>
      <c r="B18" s="73" t="str">
        <f>IF(A18=0,"","DPH " &amp; A4 &amp; " % ze základny: " &amp; TEXT(A18,"# ##0"))</f>
        <v/>
      </c>
      <c r="C18" s="72" t="str">
        <f>IF(A18=0,"",A18*A4/100)</f>
        <v/>
      </c>
    </row>
    <row r="19" spans="1:6" s="66" customFormat="1" ht="13.8" x14ac:dyDescent="0.25">
      <c r="B19" s="67" t="s">
        <v>158</v>
      </c>
      <c r="C19" s="68">
        <f>SUM(C15:C16)</f>
        <v>0</v>
      </c>
      <c r="D19" s="67"/>
      <c r="E19" s="91"/>
      <c r="F19" s="91"/>
    </row>
  </sheetData>
  <phoneticPr fontId="0" type="noConversion"/>
  <printOptions gridLines="1"/>
  <pageMargins left="0.78740157480314965" right="0.78740157480314965" top="0.78740157480314965" bottom="0.78740157480314965" header="0.39370078740157483" footer="0.39370078740157483"/>
  <pageSetup paperSize="9" scale="90" orientation="landscape" horizontalDpi="300" verticalDpi="300" r:id="rId1"/>
  <headerFooter>
    <oddFooter>&amp;L&amp;8www.euroCALC.cz&amp;C&amp;8&amp;P z 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U181"/>
  <sheetViews>
    <sheetView topLeftCell="F1" zoomScaleNormal="100" zoomScaleSheetLayoutView="100" workbookViewId="0">
      <pane ySplit="3" topLeftCell="A4" activePane="bottomLeft" state="frozen"/>
      <selection pane="bottomLeft" activeCell="L182" sqref="L182"/>
    </sheetView>
  </sheetViews>
  <sheetFormatPr defaultRowHeight="13.2" outlineLevelRow="3" x14ac:dyDescent="0.25"/>
  <cols>
    <col min="1" max="5" width="0" hidden="1" customWidth="1"/>
    <col min="6" max="6" width="4.44140625" style="1" customWidth="1"/>
    <col min="7" max="7" width="13" style="3" customWidth="1"/>
    <col min="8" max="8" width="54.109375" style="5" customWidth="1"/>
    <col min="9" max="9" width="4.33203125" style="4" customWidth="1"/>
    <col min="10" max="10" width="10.6640625" style="102" customWidth="1"/>
    <col min="11" max="11" width="6.88671875" style="8" customWidth="1"/>
    <col min="12" max="12" width="10.6640625" style="7" customWidth="1"/>
    <col min="13" max="13" width="10.6640625" style="8" customWidth="1"/>
    <col min="14" max="14" width="10.6640625" style="9" customWidth="1"/>
    <col min="15" max="15" width="10.6640625" style="10" customWidth="1"/>
    <col min="16" max="18" width="10.6640625" style="8" customWidth="1"/>
    <col min="19" max="19" width="9.6640625" style="8" customWidth="1"/>
    <col min="20" max="20" width="14.5546875" style="8" customWidth="1"/>
    <col min="21" max="21" width="15.6640625" style="8" customWidth="1"/>
    <col min="22" max="22" width="9.44140625" customWidth="1"/>
  </cols>
  <sheetData>
    <row r="1" spans="1:21" ht="21.6" customHeight="1" x14ac:dyDescent="0.3">
      <c r="F1" s="11"/>
      <c r="G1" s="12"/>
      <c r="H1" s="12" t="s">
        <v>166</v>
      </c>
      <c r="I1" s="12"/>
      <c r="J1" s="94"/>
      <c r="K1" s="14"/>
      <c r="L1" s="13"/>
      <c r="M1" s="14"/>
      <c r="N1" s="15"/>
      <c r="O1" s="16"/>
      <c r="P1" s="14"/>
      <c r="Q1" s="14"/>
      <c r="R1" s="14"/>
      <c r="S1" s="14"/>
      <c r="T1" s="14"/>
      <c r="U1" s="14"/>
    </row>
    <row r="2" spans="1:21" ht="21.6" customHeight="1" x14ac:dyDescent="0.3">
      <c r="F2" s="11"/>
      <c r="G2" s="12"/>
      <c r="H2" s="12" t="s">
        <v>286</v>
      </c>
      <c r="I2" s="12"/>
      <c r="J2" s="94"/>
      <c r="K2" s="14"/>
      <c r="L2" s="13"/>
      <c r="M2" s="14"/>
      <c r="N2" s="15"/>
      <c r="O2" s="16"/>
      <c r="P2" s="14"/>
      <c r="Q2" s="14"/>
      <c r="R2" s="14"/>
      <c r="S2" s="14"/>
      <c r="T2" s="14"/>
      <c r="U2" s="14"/>
    </row>
    <row r="3" spans="1:21" s="24" customFormat="1" ht="24.6" thickBot="1" x14ac:dyDescent="0.3">
      <c r="F3" s="25" t="s">
        <v>17</v>
      </c>
      <c r="G3" s="25" t="s">
        <v>11</v>
      </c>
      <c r="H3" s="89" t="s">
        <v>14</v>
      </c>
      <c r="I3" s="25" t="s">
        <v>5</v>
      </c>
      <c r="J3" s="95" t="s">
        <v>150</v>
      </c>
      <c r="K3" s="25" t="s">
        <v>16</v>
      </c>
      <c r="L3" s="25" t="s">
        <v>111</v>
      </c>
      <c r="M3" s="25" t="s">
        <v>108</v>
      </c>
      <c r="N3" s="25" t="s">
        <v>13</v>
      </c>
      <c r="O3" s="25" t="s">
        <v>117</v>
      </c>
      <c r="P3" s="25" t="s">
        <v>36</v>
      </c>
      <c r="Q3" s="25" t="s">
        <v>128</v>
      </c>
      <c r="R3" s="25" t="s">
        <v>15</v>
      </c>
      <c r="S3" s="25" t="s">
        <v>106</v>
      </c>
      <c r="T3" s="25" t="s">
        <v>10</v>
      </c>
      <c r="U3" s="25" t="s">
        <v>107</v>
      </c>
    </row>
    <row r="4" spans="1:21" ht="11.25" customHeight="1" x14ac:dyDescent="0.25">
      <c r="F4" s="2"/>
      <c r="G4" s="26"/>
      <c r="H4" s="27"/>
      <c r="I4" s="6"/>
      <c r="J4" s="96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s="28" customFormat="1" ht="18.75" customHeight="1" x14ac:dyDescent="0.25">
      <c r="F5" s="29"/>
      <c r="G5" s="31"/>
      <c r="H5" s="31"/>
      <c r="I5" s="30"/>
      <c r="J5" s="97"/>
      <c r="K5" s="33"/>
      <c r="L5" s="32"/>
      <c r="M5" s="33"/>
      <c r="N5" s="34">
        <f>SUBTOTAL(9,N6:N180)</f>
        <v>0</v>
      </c>
      <c r="O5" s="35"/>
      <c r="P5" s="36">
        <f>SUBTOTAL(9,P6:P180)</f>
        <v>457.4435019359999</v>
      </c>
      <c r="Q5" s="33"/>
      <c r="R5" s="36">
        <f>SUBTOTAL(9,R6:R180)</f>
        <v>555.30100000000004</v>
      </c>
      <c r="S5" s="77" t="s">
        <v>1</v>
      </c>
      <c r="T5" s="34">
        <f>SUBTOTAL(9,T6:T180)</f>
        <v>0</v>
      </c>
      <c r="U5" s="34">
        <f>SUBTOTAL(9,U6:U180)</f>
        <v>0</v>
      </c>
    </row>
    <row r="6" spans="1:21" s="37" customFormat="1" ht="16.5" customHeight="1" outlineLevel="1" x14ac:dyDescent="0.25">
      <c r="F6" s="38"/>
      <c r="G6" s="39"/>
      <c r="H6" s="39" t="s">
        <v>123</v>
      </c>
      <c r="I6" s="6"/>
      <c r="J6" s="98"/>
      <c r="K6" s="41"/>
      <c r="L6" s="40"/>
      <c r="M6" s="41"/>
      <c r="N6" s="42">
        <f>SUBTOTAL(9,N7:N29)</f>
        <v>0</v>
      </c>
      <c r="O6" s="43"/>
      <c r="P6" s="44">
        <f>SUBTOTAL(9,P7:P29)</f>
        <v>16.344123000000003</v>
      </c>
      <c r="Q6" s="41"/>
      <c r="R6" s="44">
        <f>SUBTOTAL(9,R7:R29)</f>
        <v>0</v>
      </c>
      <c r="S6" s="78" t="s">
        <v>1</v>
      </c>
      <c r="T6" s="42">
        <f>SUBTOTAL(9,T7:T29)</f>
        <v>0</v>
      </c>
      <c r="U6" s="42">
        <f>SUBTOTAL(9,U7:U29)</f>
        <v>0</v>
      </c>
    </row>
    <row r="7" spans="1:21" s="45" customFormat="1" ht="22.8" outlineLevel="2" x14ac:dyDescent="0.2">
      <c r="A7" s="45" t="s">
        <v>138</v>
      </c>
      <c r="B7" s="45" t="s">
        <v>133</v>
      </c>
      <c r="C7" s="45" t="s">
        <v>135</v>
      </c>
      <c r="D7" s="45" t="s">
        <v>136</v>
      </c>
      <c r="E7" s="45" t="s">
        <v>137</v>
      </c>
      <c r="F7" s="20">
        <v>1</v>
      </c>
      <c r="G7" s="46" t="s">
        <v>44</v>
      </c>
      <c r="H7" s="47" t="s">
        <v>263</v>
      </c>
      <c r="I7" s="21" t="s">
        <v>9</v>
      </c>
      <c r="J7" s="99">
        <v>28.75</v>
      </c>
      <c r="K7" s="22">
        <v>0</v>
      </c>
      <c r="L7" s="48">
        <f>J7*(1+K7/100)</f>
        <v>28.75</v>
      </c>
      <c r="M7" s="22">
        <v>0</v>
      </c>
      <c r="N7" s="23">
        <f>L7*M7</f>
        <v>0</v>
      </c>
      <c r="O7" s="49"/>
      <c r="P7" s="50">
        <f>L7*O7</f>
        <v>0</v>
      </c>
      <c r="Q7" s="49"/>
      <c r="R7" s="50">
        <f>L7*Q7</f>
        <v>0</v>
      </c>
      <c r="S7" s="23">
        <v>21</v>
      </c>
      <c r="T7" s="23">
        <f>N7*(S7/100)</f>
        <v>0</v>
      </c>
      <c r="U7" s="23">
        <f>N7+T7</f>
        <v>0</v>
      </c>
    </row>
    <row r="8" spans="1:21" s="51" customFormat="1" ht="10.8" outlineLevel="3" x14ac:dyDescent="0.25">
      <c r="F8" s="52"/>
      <c r="G8" s="53"/>
      <c r="H8" s="54" t="s">
        <v>179</v>
      </c>
      <c r="I8" s="53"/>
      <c r="J8" s="100">
        <v>28.75</v>
      </c>
      <c r="K8" s="55"/>
      <c r="L8" s="56"/>
      <c r="M8" s="55"/>
      <c r="N8" s="57"/>
      <c r="O8" s="58"/>
      <c r="P8" s="55"/>
      <c r="Q8" s="55"/>
      <c r="R8" s="55"/>
      <c r="S8" s="79" t="s">
        <v>1</v>
      </c>
      <c r="T8" s="55"/>
      <c r="U8" s="55"/>
    </row>
    <row r="9" spans="1:21" s="45" customFormat="1" ht="11.4" outlineLevel="2" x14ac:dyDescent="0.2">
      <c r="F9" s="20">
        <v>2</v>
      </c>
      <c r="G9" s="46" t="s">
        <v>45</v>
      </c>
      <c r="H9" s="47" t="s">
        <v>233</v>
      </c>
      <c r="I9" s="21" t="s">
        <v>9</v>
      </c>
      <c r="J9" s="99">
        <v>3</v>
      </c>
      <c r="K9" s="22">
        <v>0</v>
      </c>
      <c r="L9" s="48">
        <f>J9*(1+K9/100)</f>
        <v>3</v>
      </c>
      <c r="M9" s="22">
        <v>0</v>
      </c>
      <c r="N9" s="23">
        <f>L9*M9</f>
        <v>0</v>
      </c>
      <c r="O9" s="49"/>
      <c r="P9" s="50">
        <f>L9*O9</f>
        <v>0</v>
      </c>
      <c r="Q9" s="49"/>
      <c r="R9" s="50">
        <f>L9*Q9</f>
        <v>0</v>
      </c>
      <c r="S9" s="23">
        <v>21</v>
      </c>
      <c r="T9" s="23">
        <f>N9*(S9/100)</f>
        <v>0</v>
      </c>
      <c r="U9" s="23">
        <f>N9+T9</f>
        <v>0</v>
      </c>
    </row>
    <row r="10" spans="1:21" s="51" customFormat="1" ht="10.8" outlineLevel="3" x14ac:dyDescent="0.25">
      <c r="F10" s="52"/>
      <c r="G10" s="53"/>
      <c r="H10" s="54" t="s">
        <v>165</v>
      </c>
      <c r="I10" s="53"/>
      <c r="J10" s="100">
        <v>3</v>
      </c>
      <c r="K10" s="55"/>
      <c r="L10" s="56"/>
      <c r="M10" s="55"/>
      <c r="N10" s="57"/>
      <c r="O10" s="58"/>
      <c r="P10" s="55"/>
      <c r="Q10" s="55"/>
      <c r="R10" s="55"/>
      <c r="S10" s="79" t="s">
        <v>1</v>
      </c>
      <c r="T10" s="55"/>
      <c r="U10" s="55"/>
    </row>
    <row r="11" spans="1:21" s="45" customFormat="1" ht="11.4" outlineLevel="2" x14ac:dyDescent="0.2">
      <c r="F11" s="20">
        <v>3</v>
      </c>
      <c r="G11" s="46" t="s">
        <v>46</v>
      </c>
      <c r="H11" s="47" t="s">
        <v>234</v>
      </c>
      <c r="I11" s="21" t="s">
        <v>9</v>
      </c>
      <c r="J11" s="99">
        <v>9.3450000000000006</v>
      </c>
      <c r="K11" s="22">
        <v>0</v>
      </c>
      <c r="L11" s="48">
        <f>J11*(1+K11/100)</f>
        <v>9.3450000000000006</v>
      </c>
      <c r="M11" s="22">
        <v>0</v>
      </c>
      <c r="N11" s="23">
        <f>L11*M11</f>
        <v>0</v>
      </c>
      <c r="O11" s="49"/>
      <c r="P11" s="50">
        <f>L11*O11</f>
        <v>0</v>
      </c>
      <c r="Q11" s="49"/>
      <c r="R11" s="50">
        <f>L11*Q11</f>
        <v>0</v>
      </c>
      <c r="S11" s="23">
        <v>21</v>
      </c>
      <c r="T11" s="23">
        <f>N11*(S11/100)</f>
        <v>0</v>
      </c>
      <c r="U11" s="23">
        <f>N11+T11</f>
        <v>0</v>
      </c>
    </row>
    <row r="12" spans="1:21" s="51" customFormat="1" ht="10.8" outlineLevel="3" x14ac:dyDescent="0.25">
      <c r="F12" s="52"/>
      <c r="G12" s="53"/>
      <c r="H12" s="54" t="s">
        <v>183</v>
      </c>
      <c r="I12" s="53"/>
      <c r="J12" s="100">
        <v>9.3450000000000006</v>
      </c>
      <c r="K12" s="55"/>
      <c r="L12" s="56"/>
      <c r="M12" s="55"/>
      <c r="N12" s="57"/>
      <c r="O12" s="58"/>
      <c r="P12" s="55"/>
      <c r="Q12" s="55"/>
      <c r="R12" s="55"/>
      <c r="S12" s="79" t="s">
        <v>1</v>
      </c>
      <c r="T12" s="55"/>
      <c r="U12" s="55"/>
    </row>
    <row r="13" spans="1:21" s="45" customFormat="1" ht="11.4" outlineLevel="2" x14ac:dyDescent="0.2">
      <c r="F13" s="20">
        <v>4</v>
      </c>
      <c r="G13" s="46" t="s">
        <v>47</v>
      </c>
      <c r="H13" s="47" t="s">
        <v>223</v>
      </c>
      <c r="I13" s="21" t="s">
        <v>9</v>
      </c>
      <c r="J13" s="99">
        <v>0.48499999999999999</v>
      </c>
      <c r="K13" s="22">
        <v>0</v>
      </c>
      <c r="L13" s="48">
        <f>J13*(1+K13/100)</f>
        <v>0.48499999999999999</v>
      </c>
      <c r="M13" s="22">
        <v>0</v>
      </c>
      <c r="N13" s="23">
        <f>L13*M13</f>
        <v>0</v>
      </c>
      <c r="O13" s="49"/>
      <c r="P13" s="50">
        <f>L13*O13</f>
        <v>0</v>
      </c>
      <c r="Q13" s="49"/>
      <c r="R13" s="50">
        <f>L13*Q13</f>
        <v>0</v>
      </c>
      <c r="S13" s="23">
        <v>21</v>
      </c>
      <c r="T13" s="23">
        <f>N13*(S13/100)</f>
        <v>0</v>
      </c>
      <c r="U13" s="23">
        <f>N13+T13</f>
        <v>0</v>
      </c>
    </row>
    <row r="14" spans="1:21" s="51" customFormat="1" ht="10.8" outlineLevel="3" x14ac:dyDescent="0.25">
      <c r="F14" s="52"/>
      <c r="G14" s="53"/>
      <c r="H14" s="54" t="s">
        <v>144</v>
      </c>
      <c r="I14" s="53"/>
      <c r="J14" s="100">
        <v>0.48499999999999999</v>
      </c>
      <c r="K14" s="55"/>
      <c r="L14" s="56"/>
      <c r="M14" s="55"/>
      <c r="N14" s="57"/>
      <c r="O14" s="58"/>
      <c r="P14" s="55"/>
      <c r="Q14" s="55"/>
      <c r="R14" s="55"/>
      <c r="S14" s="79" t="s">
        <v>1</v>
      </c>
      <c r="T14" s="55"/>
      <c r="U14" s="55"/>
    </row>
    <row r="15" spans="1:21" s="45" customFormat="1" ht="11.4" outlineLevel="2" x14ac:dyDescent="0.2">
      <c r="F15" s="20">
        <v>5</v>
      </c>
      <c r="G15" s="46" t="s">
        <v>48</v>
      </c>
      <c r="H15" s="47" t="s">
        <v>243</v>
      </c>
      <c r="I15" s="21" t="s">
        <v>9</v>
      </c>
      <c r="J15" s="99">
        <v>9.83</v>
      </c>
      <c r="K15" s="22">
        <v>0</v>
      </c>
      <c r="L15" s="48">
        <f>J15*(1+K15/100)</f>
        <v>9.83</v>
      </c>
      <c r="M15" s="22">
        <v>0</v>
      </c>
      <c r="N15" s="23">
        <f>L15*M15</f>
        <v>0</v>
      </c>
      <c r="O15" s="49"/>
      <c r="P15" s="50">
        <f>L15*O15</f>
        <v>0</v>
      </c>
      <c r="Q15" s="49"/>
      <c r="R15" s="50">
        <f>L15*Q15</f>
        <v>0</v>
      </c>
      <c r="S15" s="23">
        <v>21</v>
      </c>
      <c r="T15" s="23">
        <f>N15*(S15/100)</f>
        <v>0</v>
      </c>
      <c r="U15" s="23">
        <f>N15+T15</f>
        <v>0</v>
      </c>
    </row>
    <row r="16" spans="1:21" s="51" customFormat="1" ht="10.8" outlineLevel="3" x14ac:dyDescent="0.25">
      <c r="F16" s="52"/>
      <c r="G16" s="53"/>
      <c r="H16" s="54" t="s">
        <v>109</v>
      </c>
      <c r="I16" s="53"/>
      <c r="J16" s="100">
        <v>9.83</v>
      </c>
      <c r="K16" s="55"/>
      <c r="L16" s="56"/>
      <c r="M16" s="55"/>
      <c r="N16" s="57"/>
      <c r="O16" s="58"/>
      <c r="P16" s="55"/>
      <c r="Q16" s="55"/>
      <c r="R16" s="55"/>
      <c r="S16" s="79" t="s">
        <v>1</v>
      </c>
      <c r="T16" s="55"/>
      <c r="U16" s="55"/>
    </row>
    <row r="17" spans="6:21" s="45" customFormat="1" ht="11.4" outlineLevel="2" x14ac:dyDescent="0.2">
      <c r="F17" s="20">
        <v>6</v>
      </c>
      <c r="G17" s="46" t="s">
        <v>55</v>
      </c>
      <c r="H17" s="47" t="s">
        <v>239</v>
      </c>
      <c r="I17" s="21" t="s">
        <v>9</v>
      </c>
      <c r="J17" s="99">
        <v>5.07</v>
      </c>
      <c r="K17" s="22">
        <v>0</v>
      </c>
      <c r="L17" s="48">
        <f>J17*(1+K17/100)</f>
        <v>5.07</v>
      </c>
      <c r="M17" s="22">
        <v>0</v>
      </c>
      <c r="N17" s="23">
        <f>L17*M17</f>
        <v>0</v>
      </c>
      <c r="O17" s="49"/>
      <c r="P17" s="50">
        <f>L17*O17</f>
        <v>0</v>
      </c>
      <c r="Q17" s="49"/>
      <c r="R17" s="50">
        <f>L17*Q17</f>
        <v>0</v>
      </c>
      <c r="S17" s="23">
        <v>21</v>
      </c>
      <c r="T17" s="23">
        <f>N17*(S17/100)</f>
        <v>0</v>
      </c>
      <c r="U17" s="23">
        <f>N17+T17</f>
        <v>0</v>
      </c>
    </row>
    <row r="18" spans="6:21" s="51" customFormat="1" ht="10.8" outlineLevel="3" x14ac:dyDescent="0.25">
      <c r="F18" s="52"/>
      <c r="G18" s="53"/>
      <c r="H18" s="54" t="s">
        <v>119</v>
      </c>
      <c r="I18" s="53"/>
      <c r="J18" s="100">
        <v>0.5</v>
      </c>
      <c r="K18" s="55"/>
      <c r="L18" s="56"/>
      <c r="M18" s="55"/>
      <c r="N18" s="57"/>
      <c r="O18" s="58"/>
      <c r="P18" s="55"/>
      <c r="Q18" s="55"/>
      <c r="R18" s="55"/>
      <c r="S18" s="79" t="s">
        <v>1</v>
      </c>
      <c r="T18" s="55"/>
      <c r="U18" s="55"/>
    </row>
    <row r="19" spans="6:21" s="51" customFormat="1" ht="10.8" outlineLevel="3" x14ac:dyDescent="0.25">
      <c r="F19" s="52"/>
      <c r="G19" s="53"/>
      <c r="H19" s="54" t="s">
        <v>180</v>
      </c>
      <c r="I19" s="53"/>
      <c r="J19" s="100">
        <v>4.57</v>
      </c>
      <c r="K19" s="55"/>
      <c r="L19" s="56"/>
      <c r="M19" s="55"/>
      <c r="N19" s="57"/>
      <c r="O19" s="58"/>
      <c r="P19" s="55"/>
      <c r="Q19" s="55"/>
      <c r="R19" s="55"/>
      <c r="S19" s="79" t="s">
        <v>1</v>
      </c>
      <c r="T19" s="55"/>
      <c r="U19" s="55"/>
    </row>
    <row r="20" spans="6:21" s="45" customFormat="1" ht="11.4" outlineLevel="2" x14ac:dyDescent="0.2">
      <c r="F20" s="20">
        <v>7</v>
      </c>
      <c r="G20" s="46" t="s">
        <v>54</v>
      </c>
      <c r="H20" s="47" t="s">
        <v>241</v>
      </c>
      <c r="I20" s="21" t="s">
        <v>9</v>
      </c>
      <c r="J20" s="99">
        <v>4.62</v>
      </c>
      <c r="K20" s="22">
        <v>0</v>
      </c>
      <c r="L20" s="48">
        <f>J20*(1+K20/100)</f>
        <v>4.62</v>
      </c>
      <c r="M20" s="22">
        <v>0</v>
      </c>
      <c r="N20" s="23">
        <f>L20*M20</f>
        <v>0</v>
      </c>
      <c r="O20" s="49"/>
      <c r="P20" s="50">
        <f>L20*O20</f>
        <v>0</v>
      </c>
      <c r="Q20" s="49"/>
      <c r="R20" s="50">
        <f>L20*Q20</f>
        <v>0</v>
      </c>
      <c r="S20" s="23">
        <v>21</v>
      </c>
      <c r="T20" s="23">
        <f>N20*(S20/100)</f>
        <v>0</v>
      </c>
      <c r="U20" s="23">
        <f>N20+T20</f>
        <v>0</v>
      </c>
    </row>
    <row r="21" spans="6:21" s="51" customFormat="1" ht="11.4" outlineLevel="3" x14ac:dyDescent="0.25">
      <c r="F21" s="52"/>
      <c r="G21" s="53"/>
      <c r="H21" s="54" t="s">
        <v>201</v>
      </c>
      <c r="I21" s="53"/>
      <c r="J21" s="100">
        <v>4.62</v>
      </c>
      <c r="K21" s="55"/>
      <c r="L21" s="56"/>
      <c r="M21" s="22">
        <v>0</v>
      </c>
      <c r="N21" s="57"/>
      <c r="O21" s="58"/>
      <c r="P21" s="55"/>
      <c r="Q21" s="55"/>
      <c r="R21" s="55"/>
      <c r="S21" s="79" t="s">
        <v>1</v>
      </c>
      <c r="T21" s="55"/>
      <c r="U21" s="55"/>
    </row>
    <row r="22" spans="6:21" s="45" customFormat="1" ht="11.4" outlineLevel="2" x14ac:dyDescent="0.2">
      <c r="F22" s="20">
        <v>8</v>
      </c>
      <c r="G22" s="46" t="s">
        <v>26</v>
      </c>
      <c r="H22" s="47" t="s">
        <v>167</v>
      </c>
      <c r="I22" s="21" t="s">
        <v>3</v>
      </c>
      <c r="J22" s="99">
        <v>16.182300000000001</v>
      </c>
      <c r="K22" s="22">
        <v>1</v>
      </c>
      <c r="L22" s="48">
        <f>J22*(1+K22/100)</f>
        <v>16.344123000000003</v>
      </c>
      <c r="M22" s="22">
        <v>0</v>
      </c>
      <c r="N22" s="23">
        <f>L22*M22</f>
        <v>0</v>
      </c>
      <c r="O22" s="49">
        <v>1</v>
      </c>
      <c r="P22" s="50">
        <f>L22*O22</f>
        <v>16.344123000000003</v>
      </c>
      <c r="Q22" s="49"/>
      <c r="R22" s="50">
        <f>L22*Q22</f>
        <v>0</v>
      </c>
      <c r="S22" s="23">
        <v>21</v>
      </c>
      <c r="T22" s="23">
        <f>N22*(S22/100)</f>
        <v>0</v>
      </c>
      <c r="U22" s="23">
        <f>N22+T22</f>
        <v>0</v>
      </c>
    </row>
    <row r="23" spans="6:21" s="51" customFormat="1" ht="10.8" outlineLevel="3" x14ac:dyDescent="0.25">
      <c r="F23" s="52"/>
      <c r="G23" s="53"/>
      <c r="H23" s="54" t="s">
        <v>152</v>
      </c>
      <c r="I23" s="53"/>
      <c r="J23" s="100">
        <v>16.182300000000001</v>
      </c>
      <c r="K23" s="55"/>
      <c r="L23" s="56"/>
      <c r="M23" s="55"/>
      <c r="N23" s="57"/>
      <c r="O23" s="58"/>
      <c r="P23" s="55"/>
      <c r="Q23" s="55"/>
      <c r="R23" s="55"/>
      <c r="S23" s="79" t="s">
        <v>1</v>
      </c>
      <c r="T23" s="55"/>
      <c r="U23" s="55"/>
    </row>
    <row r="24" spans="6:21" s="45" customFormat="1" ht="11.4" outlineLevel="2" x14ac:dyDescent="0.2">
      <c r="F24" s="20">
        <v>9</v>
      </c>
      <c r="G24" s="46" t="s">
        <v>50</v>
      </c>
      <c r="H24" s="47" t="s">
        <v>253</v>
      </c>
      <c r="I24" s="21" t="s">
        <v>9</v>
      </c>
      <c r="J24" s="99">
        <v>41.58</v>
      </c>
      <c r="K24" s="22">
        <v>0</v>
      </c>
      <c r="L24" s="48">
        <f>J24*(1+K24/100)</f>
        <v>41.58</v>
      </c>
      <c r="M24" s="22">
        <v>0</v>
      </c>
      <c r="N24" s="23">
        <f>L24*M24</f>
        <v>0</v>
      </c>
      <c r="O24" s="49"/>
      <c r="P24" s="50">
        <f>L24*O24</f>
        <v>0</v>
      </c>
      <c r="Q24" s="49"/>
      <c r="R24" s="50">
        <f>L24*Q24</f>
        <v>0</v>
      </c>
      <c r="S24" s="23">
        <v>21</v>
      </c>
      <c r="T24" s="23">
        <f>N24*(S24/100)</f>
        <v>0</v>
      </c>
      <c r="U24" s="23">
        <f>N24+T24</f>
        <v>0</v>
      </c>
    </row>
    <row r="25" spans="6:21" s="51" customFormat="1" ht="10.8" outlineLevel="3" x14ac:dyDescent="0.25">
      <c r="F25" s="52"/>
      <c r="G25" s="53"/>
      <c r="H25" s="54" t="s">
        <v>230</v>
      </c>
      <c r="I25" s="53"/>
      <c r="J25" s="100">
        <v>41.58</v>
      </c>
      <c r="K25" s="55"/>
      <c r="L25" s="56"/>
      <c r="M25" s="55"/>
      <c r="N25" s="57"/>
      <c r="O25" s="58"/>
      <c r="P25" s="55"/>
      <c r="Q25" s="55"/>
      <c r="R25" s="55"/>
      <c r="S25" s="79" t="s">
        <v>1</v>
      </c>
      <c r="T25" s="55"/>
      <c r="U25" s="55"/>
    </row>
    <row r="26" spans="6:21" s="45" customFormat="1" ht="11.4" outlineLevel="2" x14ac:dyDescent="0.2">
      <c r="F26" s="20">
        <v>10</v>
      </c>
      <c r="G26" s="46" t="s">
        <v>52</v>
      </c>
      <c r="H26" s="47" t="s">
        <v>176</v>
      </c>
      <c r="I26" s="21" t="s">
        <v>9</v>
      </c>
      <c r="J26" s="99">
        <v>41.58</v>
      </c>
      <c r="K26" s="22">
        <v>0</v>
      </c>
      <c r="L26" s="48">
        <f>J26*(1+K26/100)</f>
        <v>41.58</v>
      </c>
      <c r="M26" s="22">
        <v>0</v>
      </c>
      <c r="N26" s="23">
        <f>L26*M26</f>
        <v>0</v>
      </c>
      <c r="O26" s="49"/>
      <c r="P26" s="50">
        <f>L26*O26</f>
        <v>0</v>
      </c>
      <c r="Q26" s="49"/>
      <c r="R26" s="50">
        <f>L26*Q26</f>
        <v>0</v>
      </c>
      <c r="S26" s="23">
        <v>21</v>
      </c>
      <c r="T26" s="23">
        <f>N26*(S26/100)</f>
        <v>0</v>
      </c>
      <c r="U26" s="23">
        <f>N26+T26</f>
        <v>0</v>
      </c>
    </row>
    <row r="27" spans="6:21" s="45" customFormat="1" ht="11.4" outlineLevel="2" x14ac:dyDescent="0.2">
      <c r="F27" s="20">
        <v>11</v>
      </c>
      <c r="G27" s="46" t="s">
        <v>53</v>
      </c>
      <c r="H27" s="47" t="s">
        <v>249</v>
      </c>
      <c r="I27" s="21" t="s">
        <v>3</v>
      </c>
      <c r="J27" s="99">
        <v>68.606999999999999</v>
      </c>
      <c r="K27" s="22">
        <v>0</v>
      </c>
      <c r="L27" s="48">
        <f>J27*(1+K27/100)</f>
        <v>68.606999999999999</v>
      </c>
      <c r="M27" s="22">
        <v>0</v>
      </c>
      <c r="N27" s="23">
        <f>L27*M27</f>
        <v>0</v>
      </c>
      <c r="O27" s="49"/>
      <c r="P27" s="50">
        <f>L27*O27</f>
        <v>0</v>
      </c>
      <c r="Q27" s="49"/>
      <c r="R27" s="50">
        <f>L27*Q27</f>
        <v>0</v>
      </c>
      <c r="S27" s="23">
        <v>21</v>
      </c>
      <c r="T27" s="23">
        <f>N27*(S27/100)</f>
        <v>0</v>
      </c>
      <c r="U27" s="23">
        <f>N27+T27</f>
        <v>0</v>
      </c>
    </row>
    <row r="28" spans="6:21" s="51" customFormat="1" ht="10.8" outlineLevel="3" x14ac:dyDescent="0.25">
      <c r="F28" s="52"/>
      <c r="G28" s="53"/>
      <c r="H28" s="54" t="s">
        <v>139</v>
      </c>
      <c r="I28" s="53"/>
      <c r="J28" s="100">
        <v>68.606999999999999</v>
      </c>
      <c r="K28" s="55"/>
      <c r="L28" s="56"/>
      <c r="M28" s="55"/>
      <c r="N28" s="57"/>
      <c r="O28" s="58"/>
      <c r="P28" s="55"/>
      <c r="Q28" s="55"/>
      <c r="R28" s="55"/>
      <c r="S28" s="79" t="s">
        <v>1</v>
      </c>
      <c r="T28" s="55"/>
      <c r="U28" s="55"/>
    </row>
    <row r="29" spans="6:21" s="81" customFormat="1" ht="12.75" customHeight="1" outlineLevel="2" x14ac:dyDescent="0.25">
      <c r="F29" s="82"/>
      <c r="G29" s="83"/>
      <c r="H29" s="84"/>
      <c r="I29" s="83"/>
      <c r="J29" s="101"/>
      <c r="K29" s="86"/>
      <c r="L29" s="85"/>
      <c r="M29" s="86"/>
      <c r="N29" s="87"/>
      <c r="O29" s="88"/>
      <c r="P29" s="86"/>
      <c r="Q29" s="86"/>
      <c r="R29" s="86"/>
      <c r="S29" s="80" t="s">
        <v>1</v>
      </c>
      <c r="T29" s="86"/>
      <c r="U29" s="86"/>
    </row>
    <row r="30" spans="6:21" s="37" customFormat="1" ht="16.5" customHeight="1" outlineLevel="1" x14ac:dyDescent="0.25">
      <c r="F30" s="38"/>
      <c r="G30" s="39"/>
      <c r="H30" s="39" t="s">
        <v>195</v>
      </c>
      <c r="I30" s="6"/>
      <c r="J30" s="98"/>
      <c r="K30" s="41"/>
      <c r="L30" s="40"/>
      <c r="M30" s="41"/>
      <c r="N30" s="42">
        <f>SUBTOTAL(9,N31:N45)</f>
        <v>0</v>
      </c>
      <c r="O30" s="43"/>
      <c r="P30" s="44">
        <f>SUBTOTAL(9,P31:P45)</f>
        <v>0.34318400000000004</v>
      </c>
      <c r="Q30" s="41"/>
      <c r="R30" s="44">
        <f>SUBTOTAL(9,R31:R45)</f>
        <v>512.83600000000001</v>
      </c>
      <c r="S30" s="78" t="s">
        <v>1</v>
      </c>
      <c r="T30" s="42">
        <f>SUBTOTAL(9,T31:T45)</f>
        <v>0</v>
      </c>
      <c r="U30" s="42">
        <f>SUBTOTAL(9,U31:U45)</f>
        <v>0</v>
      </c>
    </row>
    <row r="31" spans="6:21" s="45" customFormat="1" ht="11.4" outlineLevel="2" x14ac:dyDescent="0.2">
      <c r="F31" s="20">
        <v>1</v>
      </c>
      <c r="G31" s="46" t="s">
        <v>91</v>
      </c>
      <c r="H31" s="47" t="s">
        <v>222</v>
      </c>
      <c r="I31" s="21" t="s">
        <v>2</v>
      </c>
      <c r="J31" s="99">
        <v>81.5</v>
      </c>
      <c r="K31" s="22">
        <v>0</v>
      </c>
      <c r="L31" s="48">
        <f>J31*(1+K31/100)</f>
        <v>81.5</v>
      </c>
      <c r="M31" s="22">
        <v>0</v>
      </c>
      <c r="N31" s="23">
        <f>L31*M31</f>
        <v>0</v>
      </c>
      <c r="O31" s="49"/>
      <c r="P31" s="50">
        <f>L31*O31</f>
        <v>0</v>
      </c>
      <c r="Q31" s="49"/>
      <c r="R31" s="50">
        <f>L31*Q31</f>
        <v>0</v>
      </c>
      <c r="S31" s="23">
        <v>21</v>
      </c>
      <c r="T31" s="23">
        <f>N31*(S31/100)</f>
        <v>0</v>
      </c>
      <c r="U31" s="23">
        <f>N31+T31</f>
        <v>0</v>
      </c>
    </row>
    <row r="32" spans="6:21" s="51" customFormat="1" ht="10.8" outlineLevel="3" x14ac:dyDescent="0.25">
      <c r="F32" s="52"/>
      <c r="G32" s="53"/>
      <c r="H32" s="54" t="s">
        <v>188</v>
      </c>
      <c r="I32" s="53"/>
      <c r="J32" s="100">
        <v>81.5</v>
      </c>
      <c r="K32" s="55"/>
      <c r="L32" s="56"/>
      <c r="M32" s="55"/>
      <c r="N32" s="57"/>
      <c r="O32" s="58"/>
      <c r="P32" s="55"/>
      <c r="Q32" s="55"/>
      <c r="R32" s="55"/>
      <c r="S32" s="79" t="s">
        <v>1</v>
      </c>
      <c r="T32" s="55"/>
      <c r="U32" s="55"/>
    </row>
    <row r="33" spans="6:21" s="45" customFormat="1" ht="11.4" outlineLevel="2" x14ac:dyDescent="0.2">
      <c r="F33" s="20">
        <v>2</v>
      </c>
      <c r="G33" s="46" t="s">
        <v>40</v>
      </c>
      <c r="H33" s="47" t="s">
        <v>236</v>
      </c>
      <c r="I33" s="21" t="s">
        <v>8</v>
      </c>
      <c r="J33" s="99">
        <v>62.2</v>
      </c>
      <c r="K33" s="22">
        <v>0</v>
      </c>
      <c r="L33" s="48">
        <f>J33*(1+K33/100)</f>
        <v>62.2</v>
      </c>
      <c r="M33" s="22">
        <v>0</v>
      </c>
      <c r="N33" s="23">
        <f>L33*M33</f>
        <v>0</v>
      </c>
      <c r="O33" s="49"/>
      <c r="P33" s="50">
        <f>L33*O33</f>
        <v>0</v>
      </c>
      <c r="Q33" s="49">
        <v>0.22</v>
      </c>
      <c r="R33" s="50">
        <f>L33*Q33</f>
        <v>13.684000000000001</v>
      </c>
      <c r="S33" s="23">
        <v>21</v>
      </c>
      <c r="T33" s="23">
        <f>N33*(S33/100)</f>
        <v>0</v>
      </c>
      <c r="U33" s="23">
        <f>N33+T33</f>
        <v>0</v>
      </c>
    </row>
    <row r="34" spans="6:21" s="51" customFormat="1" ht="10.8" outlineLevel="3" x14ac:dyDescent="0.25">
      <c r="F34" s="52"/>
      <c r="G34" s="53"/>
      <c r="H34" s="54" t="s">
        <v>187</v>
      </c>
      <c r="I34" s="53"/>
      <c r="J34" s="100">
        <v>62.2</v>
      </c>
      <c r="K34" s="55"/>
      <c r="L34" s="56"/>
      <c r="M34" s="55"/>
      <c r="N34" s="57"/>
      <c r="O34" s="58"/>
      <c r="P34" s="55"/>
      <c r="Q34" s="55"/>
      <c r="R34" s="55"/>
      <c r="S34" s="79" t="s">
        <v>1</v>
      </c>
      <c r="T34" s="55"/>
      <c r="U34" s="55"/>
    </row>
    <row r="35" spans="6:21" s="45" customFormat="1" ht="22.8" outlineLevel="2" x14ac:dyDescent="0.2">
      <c r="F35" s="20">
        <v>3</v>
      </c>
      <c r="G35" s="46" t="s">
        <v>41</v>
      </c>
      <c r="H35" s="47" t="s">
        <v>271</v>
      </c>
      <c r="I35" s="21" t="s">
        <v>8</v>
      </c>
      <c r="J35" s="99">
        <v>2144.9</v>
      </c>
      <c r="K35" s="22">
        <v>0</v>
      </c>
      <c r="L35" s="48">
        <f>J35*(1+K35/100)</f>
        <v>2144.9</v>
      </c>
      <c r="M35" s="22">
        <v>0</v>
      </c>
      <c r="N35" s="23">
        <f>L35*M35</f>
        <v>0</v>
      </c>
      <c r="O35" s="49">
        <v>1.6000000000000001E-4</v>
      </c>
      <c r="P35" s="50">
        <f>L35*O35</f>
        <v>0.34318400000000004</v>
      </c>
      <c r="Q35" s="49">
        <v>0.23</v>
      </c>
      <c r="R35" s="50">
        <f>L35*Q35</f>
        <v>493.32700000000006</v>
      </c>
      <c r="S35" s="23">
        <v>21</v>
      </c>
      <c r="T35" s="23">
        <f>N35*(S35/100)</f>
        <v>0</v>
      </c>
      <c r="U35" s="23">
        <f>N35+T35</f>
        <v>0</v>
      </c>
    </row>
    <row r="36" spans="6:21" s="51" customFormat="1" ht="10.8" outlineLevel="3" x14ac:dyDescent="0.25">
      <c r="F36" s="52"/>
      <c r="G36" s="53"/>
      <c r="H36" s="54" t="s">
        <v>194</v>
      </c>
      <c r="I36" s="53"/>
      <c r="J36" s="100">
        <v>2144.9</v>
      </c>
      <c r="K36" s="55"/>
      <c r="L36" s="56"/>
      <c r="M36" s="55"/>
      <c r="N36" s="57"/>
      <c r="O36" s="58"/>
      <c r="P36" s="55"/>
      <c r="Q36" s="55"/>
      <c r="R36" s="55"/>
      <c r="S36" s="79" t="s">
        <v>1</v>
      </c>
      <c r="T36" s="55"/>
      <c r="U36" s="55"/>
    </row>
    <row r="37" spans="6:21" s="45" customFormat="1" ht="11.4" outlineLevel="2" x14ac:dyDescent="0.2">
      <c r="F37" s="20">
        <v>4</v>
      </c>
      <c r="G37" s="46" t="s">
        <v>42</v>
      </c>
      <c r="H37" s="47" t="s">
        <v>213</v>
      </c>
      <c r="I37" s="21" t="s">
        <v>2</v>
      </c>
      <c r="J37" s="99">
        <v>5</v>
      </c>
      <c r="K37" s="22">
        <v>0</v>
      </c>
      <c r="L37" s="48">
        <f>J37*(1+K37/100)</f>
        <v>5</v>
      </c>
      <c r="M37" s="22">
        <v>0</v>
      </c>
      <c r="N37" s="23">
        <f>L37*M37</f>
        <v>0</v>
      </c>
      <c r="O37" s="49"/>
      <c r="P37" s="50">
        <f>L37*O37</f>
        <v>0</v>
      </c>
      <c r="Q37" s="49">
        <v>0.20499999999999999</v>
      </c>
      <c r="R37" s="50">
        <f>L37*Q37</f>
        <v>1.0249999999999999</v>
      </c>
      <c r="S37" s="23">
        <v>21</v>
      </c>
      <c r="T37" s="23">
        <f>N37*(S37/100)</f>
        <v>0</v>
      </c>
      <c r="U37" s="23">
        <f>N37+T37</f>
        <v>0</v>
      </c>
    </row>
    <row r="38" spans="6:21" s="51" customFormat="1" ht="10.8" outlineLevel="3" x14ac:dyDescent="0.25">
      <c r="F38" s="52"/>
      <c r="G38" s="53"/>
      <c r="H38" s="54" t="s">
        <v>182</v>
      </c>
      <c r="I38" s="53"/>
      <c r="J38" s="100">
        <v>5</v>
      </c>
      <c r="K38" s="55"/>
      <c r="L38" s="56"/>
      <c r="M38" s="55"/>
      <c r="N38" s="57"/>
      <c r="O38" s="58"/>
      <c r="P38" s="55"/>
      <c r="Q38" s="55"/>
      <c r="R38" s="55"/>
      <c r="S38" s="79" t="s">
        <v>1</v>
      </c>
      <c r="T38" s="55"/>
      <c r="U38" s="55"/>
    </row>
    <row r="39" spans="6:21" s="45" customFormat="1" ht="11.4" outlineLevel="2" x14ac:dyDescent="0.2">
      <c r="F39" s="20">
        <v>5</v>
      </c>
      <c r="G39" s="46" t="s">
        <v>96</v>
      </c>
      <c r="H39" s="47" t="s">
        <v>228</v>
      </c>
      <c r="I39" s="21" t="s">
        <v>2</v>
      </c>
      <c r="J39" s="99">
        <v>5</v>
      </c>
      <c r="K39" s="22">
        <v>0</v>
      </c>
      <c r="L39" s="48">
        <f>J39*(1+K39/100)</f>
        <v>5</v>
      </c>
      <c r="M39" s="22">
        <v>0</v>
      </c>
      <c r="N39" s="23">
        <f>L39*M39</f>
        <v>0</v>
      </c>
      <c r="O39" s="49"/>
      <c r="P39" s="50">
        <f>L39*O39</f>
        <v>0</v>
      </c>
      <c r="Q39" s="49"/>
      <c r="R39" s="50">
        <f>L39*Q39</f>
        <v>0</v>
      </c>
      <c r="S39" s="23">
        <v>21</v>
      </c>
      <c r="T39" s="23">
        <f>N39*(S39/100)</f>
        <v>0</v>
      </c>
      <c r="U39" s="23">
        <f>N39+T39</f>
        <v>0</v>
      </c>
    </row>
    <row r="40" spans="6:21" s="45" customFormat="1" ht="11.4" outlineLevel="2" x14ac:dyDescent="0.2">
      <c r="F40" s="20">
        <v>6</v>
      </c>
      <c r="G40" s="46" t="s">
        <v>43</v>
      </c>
      <c r="H40" s="47" t="s">
        <v>146</v>
      </c>
      <c r="I40" s="21" t="s">
        <v>2</v>
      </c>
      <c r="J40" s="99">
        <v>1.7</v>
      </c>
      <c r="K40" s="22">
        <v>0</v>
      </c>
      <c r="L40" s="48">
        <f>J40*(1+K40/100)</f>
        <v>1.7</v>
      </c>
      <c r="M40" s="22">
        <v>0</v>
      </c>
      <c r="N40" s="23">
        <f>L40*M40</f>
        <v>0</v>
      </c>
      <c r="O40" s="49"/>
      <c r="P40" s="50">
        <f>L40*O40</f>
        <v>0</v>
      </c>
      <c r="Q40" s="49">
        <v>0.04</v>
      </c>
      <c r="R40" s="50">
        <f>L40*Q40</f>
        <v>6.8000000000000005E-2</v>
      </c>
      <c r="S40" s="23">
        <v>21</v>
      </c>
      <c r="T40" s="23">
        <f>N40*(S40/100)</f>
        <v>0</v>
      </c>
      <c r="U40" s="23">
        <f>N40+T40</f>
        <v>0</v>
      </c>
    </row>
    <row r="41" spans="6:21" s="51" customFormat="1" ht="10.8" outlineLevel="3" x14ac:dyDescent="0.25">
      <c r="F41" s="52"/>
      <c r="G41" s="53"/>
      <c r="H41" s="54" t="s">
        <v>185</v>
      </c>
      <c r="I41" s="53"/>
      <c r="J41" s="100">
        <v>1.7</v>
      </c>
      <c r="K41" s="55"/>
      <c r="L41" s="56"/>
      <c r="M41" s="55"/>
      <c r="N41" s="57"/>
      <c r="O41" s="58"/>
      <c r="P41" s="55"/>
      <c r="Q41" s="55"/>
      <c r="R41" s="55"/>
      <c r="S41" s="79" t="s">
        <v>1</v>
      </c>
      <c r="T41" s="55"/>
      <c r="U41" s="55"/>
    </row>
    <row r="42" spans="6:21" s="45" customFormat="1" ht="22.8" outlineLevel="2" x14ac:dyDescent="0.2">
      <c r="F42" s="20">
        <v>7</v>
      </c>
      <c r="G42" s="46" t="s">
        <v>39</v>
      </c>
      <c r="H42" s="47" t="s">
        <v>275</v>
      </c>
      <c r="I42" s="21" t="s">
        <v>8</v>
      </c>
      <c r="J42" s="99">
        <v>18.2</v>
      </c>
      <c r="K42" s="22">
        <v>0</v>
      </c>
      <c r="L42" s="48">
        <f>J42*(1+K42/100)</f>
        <v>18.2</v>
      </c>
      <c r="M42" s="22">
        <v>0</v>
      </c>
      <c r="N42" s="23">
        <f>L42*M42</f>
        <v>0</v>
      </c>
      <c r="O42" s="49"/>
      <c r="P42" s="50">
        <f>L42*O42</f>
        <v>0</v>
      </c>
      <c r="Q42" s="49">
        <v>0.26</v>
      </c>
      <c r="R42" s="50">
        <f>L42*Q42</f>
        <v>4.7320000000000002</v>
      </c>
      <c r="S42" s="23">
        <v>21</v>
      </c>
      <c r="T42" s="23">
        <f>N42*(S42/100)</f>
        <v>0</v>
      </c>
      <c r="U42" s="23">
        <f>N42+T42</f>
        <v>0</v>
      </c>
    </row>
    <row r="43" spans="6:21" s="51" customFormat="1" ht="10.8" outlineLevel="3" x14ac:dyDescent="0.25">
      <c r="F43" s="52"/>
      <c r="G43" s="53"/>
      <c r="H43" s="54" t="s">
        <v>191</v>
      </c>
      <c r="I43" s="53"/>
      <c r="J43" s="100">
        <v>18.2</v>
      </c>
      <c r="K43" s="55"/>
      <c r="L43" s="56"/>
      <c r="M43" s="55"/>
      <c r="N43" s="57"/>
      <c r="O43" s="58"/>
      <c r="P43" s="55"/>
      <c r="Q43" s="55"/>
      <c r="R43" s="55"/>
      <c r="S43" s="79" t="s">
        <v>1</v>
      </c>
      <c r="T43" s="55"/>
      <c r="U43" s="55"/>
    </row>
    <row r="44" spans="6:21" s="45" customFormat="1" ht="22.8" outlineLevel="2" x14ac:dyDescent="0.2">
      <c r="F44" s="20">
        <v>8</v>
      </c>
      <c r="G44" s="46" t="s">
        <v>97</v>
      </c>
      <c r="H44" s="47" t="s">
        <v>266</v>
      </c>
      <c r="I44" s="21" t="s">
        <v>8</v>
      </c>
      <c r="J44" s="99">
        <v>18.2</v>
      </c>
      <c r="K44" s="22">
        <v>0</v>
      </c>
      <c r="L44" s="48">
        <f>J44*(1+K44/100)</f>
        <v>18.2</v>
      </c>
      <c r="M44" s="22">
        <v>0</v>
      </c>
      <c r="N44" s="23">
        <f>L44*M44</f>
        <v>0</v>
      </c>
      <c r="O44" s="49"/>
      <c r="P44" s="50">
        <f>L44*O44</f>
        <v>0</v>
      </c>
      <c r="Q44" s="49"/>
      <c r="R44" s="50">
        <f>L44*Q44</f>
        <v>0</v>
      </c>
      <c r="S44" s="23">
        <v>21</v>
      </c>
      <c r="T44" s="23">
        <f>N44*(S44/100)</f>
        <v>0</v>
      </c>
      <c r="U44" s="23">
        <f>N44+T44</f>
        <v>0</v>
      </c>
    </row>
    <row r="45" spans="6:21" s="81" customFormat="1" ht="12.75" customHeight="1" outlineLevel="2" x14ac:dyDescent="0.25">
      <c r="F45" s="82"/>
      <c r="G45" s="83"/>
      <c r="H45" s="84"/>
      <c r="I45" s="83"/>
      <c r="J45" s="101"/>
      <c r="K45" s="86"/>
      <c r="L45" s="85"/>
      <c r="M45" s="86"/>
      <c r="N45" s="87"/>
      <c r="O45" s="88"/>
      <c r="P45" s="86"/>
      <c r="Q45" s="86"/>
      <c r="R45" s="86"/>
      <c r="S45" s="80" t="s">
        <v>1</v>
      </c>
      <c r="T45" s="86"/>
      <c r="U45" s="86"/>
    </row>
    <row r="46" spans="6:21" s="37" customFormat="1" ht="16.5" customHeight="1" outlineLevel="1" x14ac:dyDescent="0.25">
      <c r="F46" s="38"/>
      <c r="G46" s="39"/>
      <c r="H46" s="39" t="s">
        <v>149</v>
      </c>
      <c r="I46" s="6"/>
      <c r="J46" s="98"/>
      <c r="K46" s="41"/>
      <c r="L46" s="40"/>
      <c r="M46" s="41"/>
      <c r="N46" s="42">
        <f>SUBTOTAL(9,N47:N66)</f>
        <v>0</v>
      </c>
      <c r="O46" s="43"/>
      <c r="P46" s="44">
        <f>SUBTOTAL(9,P47:P66)</f>
        <v>19.146061</v>
      </c>
      <c r="Q46" s="41"/>
      <c r="R46" s="44">
        <f>SUBTOTAL(9,R47:R66)</f>
        <v>0</v>
      </c>
      <c r="S46" s="78" t="s">
        <v>1</v>
      </c>
      <c r="T46" s="42">
        <f>SUBTOTAL(9,T47:T66)</f>
        <v>0</v>
      </c>
      <c r="U46" s="42">
        <f>SUBTOTAL(9,U47:U66)</f>
        <v>0</v>
      </c>
    </row>
    <row r="47" spans="6:21" s="45" customFormat="1" ht="11.4" outlineLevel="2" x14ac:dyDescent="0.2">
      <c r="F47" s="20">
        <v>1</v>
      </c>
      <c r="G47" s="46" t="s">
        <v>59</v>
      </c>
      <c r="H47" s="47" t="s">
        <v>219</v>
      </c>
      <c r="I47" s="21" t="s">
        <v>8</v>
      </c>
      <c r="J47" s="99">
        <v>218.34100000000001</v>
      </c>
      <c r="K47" s="22">
        <v>0</v>
      </c>
      <c r="L47" s="48">
        <f>J47*(1+K47/100)</f>
        <v>218.34100000000001</v>
      </c>
      <c r="M47" s="22">
        <v>0</v>
      </c>
      <c r="N47" s="23">
        <f>L47*M47</f>
        <v>0</v>
      </c>
      <c r="O47" s="49"/>
      <c r="P47" s="50">
        <f>L47*O47</f>
        <v>0</v>
      </c>
      <c r="Q47" s="49"/>
      <c r="R47" s="50">
        <f>L47*Q47</f>
        <v>0</v>
      </c>
      <c r="S47" s="23">
        <v>21</v>
      </c>
      <c r="T47" s="23">
        <f>N47*(S47/100)</f>
        <v>0</v>
      </c>
      <c r="U47" s="23">
        <f>N47+T47</f>
        <v>0</v>
      </c>
    </row>
    <row r="48" spans="6:21" s="51" customFormat="1" ht="10.8" outlineLevel="3" x14ac:dyDescent="0.25">
      <c r="F48" s="52"/>
      <c r="G48" s="53"/>
      <c r="H48" s="54" t="s">
        <v>200</v>
      </c>
      <c r="I48" s="53"/>
      <c r="J48" s="100">
        <v>61.855999999999995</v>
      </c>
      <c r="K48" s="55"/>
      <c r="L48" s="56"/>
      <c r="M48" s="55"/>
      <c r="N48" s="57"/>
      <c r="O48" s="58"/>
      <c r="P48" s="55"/>
      <c r="Q48" s="55"/>
      <c r="R48" s="55"/>
      <c r="S48" s="79" t="s">
        <v>1</v>
      </c>
      <c r="T48" s="55"/>
      <c r="U48" s="55"/>
    </row>
    <row r="49" spans="6:21" s="51" customFormat="1" ht="10.8" outlineLevel="3" x14ac:dyDescent="0.25">
      <c r="F49" s="52"/>
      <c r="G49" s="53"/>
      <c r="H49" s="54" t="s">
        <v>143</v>
      </c>
      <c r="I49" s="53"/>
      <c r="J49" s="100">
        <v>108.5</v>
      </c>
      <c r="K49" s="55"/>
      <c r="L49" s="56"/>
      <c r="M49" s="55"/>
      <c r="N49" s="57"/>
      <c r="O49" s="58"/>
      <c r="P49" s="55"/>
      <c r="Q49" s="55"/>
      <c r="R49" s="55"/>
      <c r="S49" s="79" t="s">
        <v>1</v>
      </c>
      <c r="T49" s="55"/>
      <c r="U49" s="55"/>
    </row>
    <row r="50" spans="6:21" s="51" customFormat="1" ht="10.8" outlineLevel="3" x14ac:dyDescent="0.25">
      <c r="F50" s="52"/>
      <c r="G50" s="53"/>
      <c r="H50" s="54" t="s">
        <v>175</v>
      </c>
      <c r="I50" s="53"/>
      <c r="J50" s="100">
        <v>27.9</v>
      </c>
      <c r="K50" s="55"/>
      <c r="L50" s="56"/>
      <c r="M50" s="55"/>
      <c r="N50" s="57"/>
      <c r="O50" s="58"/>
      <c r="P50" s="55"/>
      <c r="Q50" s="55"/>
      <c r="R50" s="55"/>
      <c r="S50" s="79" t="s">
        <v>1</v>
      </c>
      <c r="T50" s="55"/>
      <c r="U50" s="55"/>
    </row>
    <row r="51" spans="6:21" s="51" customFormat="1" ht="10.8" outlineLevel="3" x14ac:dyDescent="0.25">
      <c r="F51" s="52"/>
      <c r="G51" s="53"/>
      <c r="H51" s="54" t="s">
        <v>229</v>
      </c>
      <c r="I51" s="53"/>
      <c r="J51" s="100">
        <v>20.085000000000001</v>
      </c>
      <c r="K51" s="55"/>
      <c r="L51" s="56"/>
      <c r="M51" s="55"/>
      <c r="N51" s="57"/>
      <c r="O51" s="58"/>
      <c r="P51" s="55"/>
      <c r="Q51" s="55"/>
      <c r="R51" s="55"/>
      <c r="S51" s="79" t="s">
        <v>1</v>
      </c>
      <c r="T51" s="55"/>
      <c r="U51" s="55"/>
    </row>
    <row r="52" spans="6:21" s="45" customFormat="1" ht="11.4" outlineLevel="2" x14ac:dyDescent="0.2">
      <c r="F52" s="20">
        <v>2</v>
      </c>
      <c r="G52" s="46" t="s">
        <v>58</v>
      </c>
      <c r="H52" s="47" t="s">
        <v>218</v>
      </c>
      <c r="I52" s="21" t="s">
        <v>8</v>
      </c>
      <c r="J52" s="99">
        <v>103.4</v>
      </c>
      <c r="K52" s="22">
        <v>0</v>
      </c>
      <c r="L52" s="48">
        <f>J52*(1+K52/100)</f>
        <v>103.4</v>
      </c>
      <c r="M52" s="22">
        <v>0</v>
      </c>
      <c r="N52" s="23">
        <f>L52*M52</f>
        <v>0</v>
      </c>
      <c r="O52" s="49"/>
      <c r="P52" s="50">
        <f>L52*O52</f>
        <v>0</v>
      </c>
      <c r="Q52" s="49"/>
      <c r="R52" s="50">
        <f>L52*Q52</f>
        <v>0</v>
      </c>
      <c r="S52" s="23">
        <v>21</v>
      </c>
      <c r="T52" s="23">
        <f>N52*(S52/100)</f>
        <v>0</v>
      </c>
      <c r="U52" s="23">
        <f>N52+T52</f>
        <v>0</v>
      </c>
    </row>
    <row r="53" spans="6:21" s="51" customFormat="1" ht="10.8" outlineLevel="3" x14ac:dyDescent="0.25">
      <c r="F53" s="52"/>
      <c r="G53" s="53"/>
      <c r="H53" s="54" t="s">
        <v>217</v>
      </c>
      <c r="I53" s="53"/>
      <c r="J53" s="100">
        <v>103.4</v>
      </c>
      <c r="K53" s="55"/>
      <c r="L53" s="56"/>
      <c r="M53" s="55"/>
      <c r="N53" s="57"/>
      <c r="O53" s="58"/>
      <c r="P53" s="55"/>
      <c r="Q53" s="55"/>
      <c r="R53" s="55"/>
      <c r="S53" s="79" t="s">
        <v>1</v>
      </c>
      <c r="T53" s="55"/>
      <c r="U53" s="55"/>
    </row>
    <row r="54" spans="6:21" s="45" customFormat="1" ht="11.4" outlineLevel="2" x14ac:dyDescent="0.2">
      <c r="F54" s="20">
        <v>3</v>
      </c>
      <c r="G54" s="46" t="s">
        <v>51</v>
      </c>
      <c r="H54" s="47" t="s">
        <v>220</v>
      </c>
      <c r="I54" s="21" t="s">
        <v>9</v>
      </c>
      <c r="J54" s="99">
        <v>11.374000000000001</v>
      </c>
      <c r="K54" s="22">
        <v>0</v>
      </c>
      <c r="L54" s="48">
        <f>J54*(1+K54/100)</f>
        <v>11.374000000000001</v>
      </c>
      <c r="M54" s="22">
        <v>0</v>
      </c>
      <c r="N54" s="23">
        <f>L54*M54</f>
        <v>0</v>
      </c>
      <c r="O54" s="49"/>
      <c r="P54" s="50">
        <f>L54*O54</f>
        <v>0</v>
      </c>
      <c r="Q54" s="49"/>
      <c r="R54" s="50">
        <f>L54*Q54</f>
        <v>0</v>
      </c>
      <c r="S54" s="23">
        <v>21</v>
      </c>
      <c r="T54" s="23">
        <f>N54*(S54/100)</f>
        <v>0</v>
      </c>
      <c r="U54" s="23">
        <f>N54+T54</f>
        <v>0</v>
      </c>
    </row>
    <row r="55" spans="6:21" s="51" customFormat="1" ht="10.8" outlineLevel="3" x14ac:dyDescent="0.25">
      <c r="F55" s="52"/>
      <c r="G55" s="53"/>
      <c r="H55" s="54" t="s">
        <v>142</v>
      </c>
      <c r="I55" s="53"/>
      <c r="J55" s="100">
        <v>11.374000000000001</v>
      </c>
      <c r="K55" s="55"/>
      <c r="L55" s="56"/>
      <c r="M55" s="55"/>
      <c r="N55" s="57"/>
      <c r="O55" s="58"/>
      <c r="P55" s="55"/>
      <c r="Q55" s="55"/>
      <c r="R55" s="55"/>
      <c r="S55" s="79" t="s">
        <v>1</v>
      </c>
      <c r="T55" s="55"/>
      <c r="U55" s="55"/>
    </row>
    <row r="56" spans="6:21" s="45" customFormat="1" ht="22.8" outlineLevel="2" x14ac:dyDescent="0.2">
      <c r="F56" s="20">
        <v>4</v>
      </c>
      <c r="G56" s="46" t="s">
        <v>49</v>
      </c>
      <c r="H56" s="47" t="s">
        <v>265</v>
      </c>
      <c r="I56" s="21" t="s">
        <v>9</v>
      </c>
      <c r="J56" s="99">
        <v>11.374000000000001</v>
      </c>
      <c r="K56" s="22">
        <v>0</v>
      </c>
      <c r="L56" s="48">
        <f>J56*(1+K56/100)</f>
        <v>11.374000000000001</v>
      </c>
      <c r="M56" s="22">
        <v>0</v>
      </c>
      <c r="N56" s="23">
        <f>L56*M56</f>
        <v>0</v>
      </c>
      <c r="O56" s="49"/>
      <c r="P56" s="50">
        <f>L56*O56</f>
        <v>0</v>
      </c>
      <c r="Q56" s="49"/>
      <c r="R56" s="50">
        <f>L56*Q56</f>
        <v>0</v>
      </c>
      <c r="S56" s="23">
        <v>21</v>
      </c>
      <c r="T56" s="23">
        <f>N56*(S56/100)</f>
        <v>0</v>
      </c>
      <c r="U56" s="23">
        <f>N56+T56</f>
        <v>0</v>
      </c>
    </row>
    <row r="57" spans="6:21" s="45" customFormat="1" ht="11.4" outlineLevel="2" x14ac:dyDescent="0.2">
      <c r="F57" s="20">
        <v>5</v>
      </c>
      <c r="G57" s="46" t="s">
        <v>20</v>
      </c>
      <c r="H57" s="47" t="s">
        <v>154</v>
      </c>
      <c r="I57" s="21" t="s">
        <v>3</v>
      </c>
      <c r="J57" s="99">
        <v>18.767099999999999</v>
      </c>
      <c r="K57" s="22">
        <v>2</v>
      </c>
      <c r="L57" s="48">
        <f>J57*(1+K57/100)</f>
        <v>19.142441999999999</v>
      </c>
      <c r="M57" s="22">
        <v>0</v>
      </c>
      <c r="N57" s="23">
        <f>L57*M57</f>
        <v>0</v>
      </c>
      <c r="O57" s="49">
        <v>1</v>
      </c>
      <c r="P57" s="50">
        <f>L57*O57</f>
        <v>19.142441999999999</v>
      </c>
      <c r="Q57" s="49"/>
      <c r="R57" s="50">
        <f>L57*Q57</f>
        <v>0</v>
      </c>
      <c r="S57" s="23">
        <v>21</v>
      </c>
      <c r="T57" s="23">
        <f>N57*(S57/100)</f>
        <v>0</v>
      </c>
      <c r="U57" s="23">
        <f>N57+T57</f>
        <v>0</v>
      </c>
    </row>
    <row r="58" spans="6:21" s="51" customFormat="1" ht="10.8" outlineLevel="3" x14ac:dyDescent="0.25">
      <c r="F58" s="52"/>
      <c r="G58" s="53"/>
      <c r="H58" s="54" t="s">
        <v>157</v>
      </c>
      <c r="I58" s="53"/>
      <c r="J58" s="100">
        <v>18.767099999999999</v>
      </c>
      <c r="K58" s="55"/>
      <c r="L58" s="56"/>
      <c r="M58" s="55"/>
      <c r="N58" s="57"/>
      <c r="O58" s="58"/>
      <c r="P58" s="55"/>
      <c r="Q58" s="55"/>
      <c r="R58" s="55"/>
      <c r="S58" s="79" t="s">
        <v>1</v>
      </c>
      <c r="T58" s="55"/>
      <c r="U58" s="55"/>
    </row>
    <row r="59" spans="6:21" s="45" customFormat="1" ht="22.8" outlineLevel="2" x14ac:dyDescent="0.2">
      <c r="F59" s="20">
        <v>6</v>
      </c>
      <c r="G59" s="46" t="s">
        <v>56</v>
      </c>
      <c r="H59" s="47" t="s">
        <v>273</v>
      </c>
      <c r="I59" s="21" t="s">
        <v>8</v>
      </c>
      <c r="J59" s="99">
        <v>103.4</v>
      </c>
      <c r="K59" s="22">
        <v>0</v>
      </c>
      <c r="L59" s="48">
        <f>J59*(1+K59/100)</f>
        <v>103.4</v>
      </c>
      <c r="M59" s="22">
        <v>0</v>
      </c>
      <c r="N59" s="23">
        <f>L59*M59</f>
        <v>0</v>
      </c>
      <c r="O59" s="49"/>
      <c r="P59" s="50">
        <f>L59*O59</f>
        <v>0</v>
      </c>
      <c r="Q59" s="49"/>
      <c r="R59" s="50">
        <f>L59*Q59</f>
        <v>0</v>
      </c>
      <c r="S59" s="23">
        <v>21</v>
      </c>
      <c r="T59" s="23">
        <f>N59*(S59/100)</f>
        <v>0</v>
      </c>
      <c r="U59" s="23">
        <f>N59+T59</f>
        <v>0</v>
      </c>
    </row>
    <row r="60" spans="6:21" s="45" customFormat="1" ht="22.8" outlineLevel="2" x14ac:dyDescent="0.2">
      <c r="F60" s="20">
        <v>7</v>
      </c>
      <c r="G60" s="46" t="s">
        <v>57</v>
      </c>
      <c r="H60" s="47" t="s">
        <v>267</v>
      </c>
      <c r="I60" s="21" t="s">
        <v>8</v>
      </c>
      <c r="J60" s="99">
        <v>103.4</v>
      </c>
      <c r="K60" s="22">
        <v>0</v>
      </c>
      <c r="L60" s="48">
        <f>J60*(1+K60/100)</f>
        <v>103.4</v>
      </c>
      <c r="M60" s="22">
        <v>0</v>
      </c>
      <c r="N60" s="23">
        <f>L60*M60</f>
        <v>0</v>
      </c>
      <c r="O60" s="49"/>
      <c r="P60" s="50">
        <f>L60*O60</f>
        <v>0</v>
      </c>
      <c r="Q60" s="49"/>
      <c r="R60" s="50">
        <f>L60*Q60</f>
        <v>0</v>
      </c>
      <c r="S60" s="23">
        <v>21</v>
      </c>
      <c r="T60" s="23">
        <f>N60*(S60/100)</f>
        <v>0</v>
      </c>
      <c r="U60" s="23">
        <f>N60+T60</f>
        <v>0</v>
      </c>
    </row>
    <row r="61" spans="6:21" s="45" customFormat="1" ht="11.4" outlineLevel="2" x14ac:dyDescent="0.2">
      <c r="F61" s="20">
        <v>8</v>
      </c>
      <c r="G61" s="46" t="s">
        <v>18</v>
      </c>
      <c r="H61" s="47" t="s">
        <v>172</v>
      </c>
      <c r="I61" s="21" t="s">
        <v>6</v>
      </c>
      <c r="J61" s="99">
        <v>3.6190000000000007</v>
      </c>
      <c r="K61" s="22">
        <v>0</v>
      </c>
      <c r="L61" s="48">
        <f>J61*(1+K61/100)</f>
        <v>3.6190000000000007</v>
      </c>
      <c r="M61" s="22">
        <v>0</v>
      </c>
      <c r="N61" s="23">
        <f>L61*M61</f>
        <v>0</v>
      </c>
      <c r="O61" s="49">
        <v>1E-3</v>
      </c>
      <c r="P61" s="50">
        <f>L61*O61</f>
        <v>3.6190000000000007E-3</v>
      </c>
      <c r="Q61" s="49"/>
      <c r="R61" s="50">
        <f>L61*Q61</f>
        <v>0</v>
      </c>
      <c r="S61" s="23">
        <v>21</v>
      </c>
      <c r="T61" s="23">
        <f>N61*(S61/100)</f>
        <v>0</v>
      </c>
      <c r="U61" s="23">
        <f>N61+T61</f>
        <v>0</v>
      </c>
    </row>
    <row r="62" spans="6:21" s="51" customFormat="1" ht="10.8" outlineLevel="3" x14ac:dyDescent="0.25">
      <c r="F62" s="52"/>
      <c r="G62" s="53"/>
      <c r="H62" s="54" t="s">
        <v>141</v>
      </c>
      <c r="I62" s="53"/>
      <c r="J62" s="100">
        <v>3.6190000000000007</v>
      </c>
      <c r="K62" s="55"/>
      <c r="L62" s="56"/>
      <c r="M62" s="55"/>
      <c r="N62" s="57"/>
      <c r="O62" s="58"/>
      <c r="P62" s="55"/>
      <c r="Q62" s="55"/>
      <c r="R62" s="55"/>
      <c r="S62" s="79" t="s">
        <v>1</v>
      </c>
      <c r="T62" s="55"/>
      <c r="U62" s="55"/>
    </row>
    <row r="63" spans="6:21" s="45" customFormat="1" ht="11.4" outlineLevel="2" x14ac:dyDescent="0.2">
      <c r="F63" s="20">
        <v>9</v>
      </c>
      <c r="G63" s="46" t="s">
        <v>60</v>
      </c>
      <c r="H63" s="47" t="s">
        <v>156</v>
      </c>
      <c r="I63" s="21" t="s">
        <v>9</v>
      </c>
      <c r="J63" s="99">
        <v>51.70000000000001</v>
      </c>
      <c r="K63" s="22">
        <v>0</v>
      </c>
      <c r="L63" s="48">
        <f>J63*(1+K63/100)</f>
        <v>51.70000000000001</v>
      </c>
      <c r="M63" s="22">
        <v>0</v>
      </c>
      <c r="N63" s="23">
        <f>L63*M63</f>
        <v>0</v>
      </c>
      <c r="O63" s="49"/>
      <c r="P63" s="50">
        <f>L63*O63</f>
        <v>0</v>
      </c>
      <c r="Q63" s="49"/>
      <c r="R63" s="50">
        <f>L63*Q63</f>
        <v>0</v>
      </c>
      <c r="S63" s="23">
        <v>21</v>
      </c>
      <c r="T63" s="23">
        <f>N63*(S63/100)</f>
        <v>0</v>
      </c>
      <c r="U63" s="23">
        <f>N63+T63</f>
        <v>0</v>
      </c>
    </row>
    <row r="64" spans="6:21" s="51" customFormat="1" ht="10.8" outlineLevel="3" x14ac:dyDescent="0.25">
      <c r="F64" s="52"/>
      <c r="G64" s="53"/>
      <c r="H64" s="54" t="s">
        <v>209</v>
      </c>
      <c r="I64" s="53"/>
      <c r="J64" s="100">
        <v>51.70000000000001</v>
      </c>
      <c r="K64" s="55"/>
      <c r="L64" s="56"/>
      <c r="M64" s="55"/>
      <c r="N64" s="57"/>
      <c r="O64" s="58"/>
      <c r="P64" s="55"/>
      <c r="Q64" s="55"/>
      <c r="R64" s="55"/>
      <c r="S64" s="79" t="s">
        <v>1</v>
      </c>
      <c r="T64" s="55"/>
      <c r="U64" s="55"/>
    </row>
    <row r="65" spans="6:21" s="45" customFormat="1" ht="11.4" outlineLevel="2" x14ac:dyDescent="0.2">
      <c r="F65" s="20">
        <v>10</v>
      </c>
      <c r="G65" s="46" t="s">
        <v>61</v>
      </c>
      <c r="H65" s="47" t="s">
        <v>177</v>
      </c>
      <c r="I65" s="21" t="s">
        <v>9</v>
      </c>
      <c r="J65" s="99">
        <v>51.7</v>
      </c>
      <c r="K65" s="22">
        <v>0</v>
      </c>
      <c r="L65" s="48">
        <f>J65*(1+K65/100)</f>
        <v>51.7</v>
      </c>
      <c r="M65" s="22">
        <v>0</v>
      </c>
      <c r="N65" s="23">
        <f>L65*M65</f>
        <v>0</v>
      </c>
      <c r="O65" s="49"/>
      <c r="P65" s="50">
        <f>L65*O65</f>
        <v>0</v>
      </c>
      <c r="Q65" s="49"/>
      <c r="R65" s="50">
        <f>L65*Q65</f>
        <v>0</v>
      </c>
      <c r="S65" s="23">
        <v>21</v>
      </c>
      <c r="T65" s="23">
        <f>N65*(S65/100)</f>
        <v>0</v>
      </c>
      <c r="U65" s="23">
        <f>N65+T65</f>
        <v>0</v>
      </c>
    </row>
    <row r="66" spans="6:21" s="81" customFormat="1" ht="12.75" customHeight="1" outlineLevel="2" x14ac:dyDescent="0.25">
      <c r="F66" s="82"/>
      <c r="G66" s="83"/>
      <c r="H66" s="84"/>
      <c r="I66" s="83"/>
      <c r="J66" s="101"/>
      <c r="K66" s="86"/>
      <c r="L66" s="85"/>
      <c r="M66" s="86"/>
      <c r="N66" s="87"/>
      <c r="O66" s="88"/>
      <c r="P66" s="86"/>
      <c r="Q66" s="86"/>
      <c r="R66" s="86"/>
      <c r="S66" s="80" t="s">
        <v>1</v>
      </c>
      <c r="T66" s="86"/>
      <c r="U66" s="86"/>
    </row>
    <row r="67" spans="6:21" s="37" customFormat="1" ht="16.5" customHeight="1" outlineLevel="1" x14ac:dyDescent="0.25">
      <c r="F67" s="38"/>
      <c r="G67" s="39"/>
      <c r="H67" s="39" t="s">
        <v>122</v>
      </c>
      <c r="I67" s="6"/>
      <c r="J67" s="98"/>
      <c r="K67" s="41"/>
      <c r="L67" s="40"/>
      <c r="M67" s="41"/>
      <c r="N67" s="42">
        <f>SUBTOTAL(9,N68:N96)</f>
        <v>0</v>
      </c>
      <c r="O67" s="43"/>
      <c r="P67" s="44">
        <f>SUBTOTAL(9,P68:P96)</f>
        <v>363.80430904000002</v>
      </c>
      <c r="Q67" s="41"/>
      <c r="R67" s="44">
        <f>SUBTOTAL(9,R68:R96)</f>
        <v>0</v>
      </c>
      <c r="S67" s="78" t="s">
        <v>1</v>
      </c>
      <c r="T67" s="42">
        <f>SUBTOTAL(9,T68:T96)</f>
        <v>0</v>
      </c>
      <c r="U67" s="42">
        <f>SUBTOTAL(9,U68:U96)</f>
        <v>0</v>
      </c>
    </row>
    <row r="68" spans="6:21" s="45" customFormat="1" ht="11.4" outlineLevel="2" x14ac:dyDescent="0.2">
      <c r="F68" s="20">
        <v>1</v>
      </c>
      <c r="G68" s="46" t="s">
        <v>63</v>
      </c>
      <c r="H68" s="47" t="s">
        <v>221</v>
      </c>
      <c r="I68" s="21" t="s">
        <v>8</v>
      </c>
      <c r="J68" s="99">
        <v>27.9</v>
      </c>
      <c r="K68" s="22">
        <v>0</v>
      </c>
      <c r="L68" s="48">
        <f>J68*(1+K68/100)</f>
        <v>27.9</v>
      </c>
      <c r="M68" s="22">
        <v>0</v>
      </c>
      <c r="N68" s="23">
        <f>L68*M68</f>
        <v>0</v>
      </c>
      <c r="O68" s="49">
        <v>0.34499999999999997</v>
      </c>
      <c r="P68" s="50">
        <f>L68*O68</f>
        <v>9.6254999999999988</v>
      </c>
      <c r="Q68" s="49"/>
      <c r="R68" s="50">
        <f>L68*Q68</f>
        <v>0</v>
      </c>
      <c r="S68" s="23">
        <v>21</v>
      </c>
      <c r="T68" s="23">
        <f>N68*(S68/100)</f>
        <v>0</v>
      </c>
      <c r="U68" s="23">
        <f>N68+T68</f>
        <v>0</v>
      </c>
    </row>
    <row r="69" spans="6:21" s="51" customFormat="1" ht="10.8" outlineLevel="3" x14ac:dyDescent="0.25">
      <c r="F69" s="52"/>
      <c r="G69" s="53"/>
      <c r="H69" s="54" t="s">
        <v>134</v>
      </c>
      <c r="I69" s="53"/>
      <c r="J69" s="100">
        <v>27.9</v>
      </c>
      <c r="K69" s="55"/>
      <c r="L69" s="56"/>
      <c r="M69" s="55"/>
      <c r="N69" s="57"/>
      <c r="O69" s="58"/>
      <c r="P69" s="55"/>
      <c r="Q69" s="55"/>
      <c r="R69" s="55"/>
      <c r="S69" s="79" t="s">
        <v>1</v>
      </c>
      <c r="T69" s="55"/>
      <c r="U69" s="55"/>
    </row>
    <row r="70" spans="6:21" s="45" customFormat="1" ht="11.4" outlineLevel="2" x14ac:dyDescent="0.2">
      <c r="F70" s="20">
        <v>2</v>
      </c>
      <c r="G70" s="46" t="s">
        <v>65</v>
      </c>
      <c r="H70" s="47" t="s">
        <v>198</v>
      </c>
      <c r="I70" s="21" t="s">
        <v>8</v>
      </c>
      <c r="J70" s="99">
        <v>30.7</v>
      </c>
      <c r="K70" s="22">
        <v>0</v>
      </c>
      <c r="L70" s="48">
        <f>J70*(1+K70/100)</f>
        <v>30.7</v>
      </c>
      <c r="M70" s="22">
        <v>0</v>
      </c>
      <c r="N70" s="23">
        <f>L70*M70</f>
        <v>0</v>
      </c>
      <c r="O70" s="49">
        <v>0.34499999999999997</v>
      </c>
      <c r="P70" s="50">
        <f>L70*O70</f>
        <v>10.591499999999998</v>
      </c>
      <c r="Q70" s="49"/>
      <c r="R70" s="50">
        <f>L70*Q70</f>
        <v>0</v>
      </c>
      <c r="S70" s="23">
        <v>21</v>
      </c>
      <c r="T70" s="23">
        <f>N70*(S70/100)</f>
        <v>0</v>
      </c>
      <c r="U70" s="23">
        <f>N70+T70</f>
        <v>0</v>
      </c>
    </row>
    <row r="71" spans="6:21" s="51" customFormat="1" ht="10.8" outlineLevel="3" x14ac:dyDescent="0.25">
      <c r="F71" s="52"/>
      <c r="G71" s="53"/>
      <c r="H71" s="54" t="s">
        <v>155</v>
      </c>
      <c r="I71" s="53"/>
      <c r="J71" s="100">
        <v>30.7</v>
      </c>
      <c r="K71" s="55"/>
      <c r="L71" s="56"/>
      <c r="M71" s="55"/>
      <c r="N71" s="57"/>
      <c r="O71" s="58"/>
      <c r="P71" s="55"/>
      <c r="Q71" s="55"/>
      <c r="R71" s="55"/>
      <c r="S71" s="79" t="s">
        <v>1</v>
      </c>
      <c r="T71" s="55"/>
      <c r="U71" s="55"/>
    </row>
    <row r="72" spans="6:21" s="45" customFormat="1" ht="11.4" outlineLevel="2" x14ac:dyDescent="0.2">
      <c r="F72" s="20">
        <v>3</v>
      </c>
      <c r="G72" s="46" t="s">
        <v>64</v>
      </c>
      <c r="H72" s="47" t="s">
        <v>197</v>
      </c>
      <c r="I72" s="21" t="s">
        <v>8</v>
      </c>
      <c r="J72" s="99">
        <v>31.156000000000002</v>
      </c>
      <c r="K72" s="22">
        <v>0</v>
      </c>
      <c r="L72" s="48">
        <f>J72*(1+K72/100)</f>
        <v>31.156000000000002</v>
      </c>
      <c r="M72" s="22">
        <v>0</v>
      </c>
      <c r="N72" s="23">
        <f>L72*M72</f>
        <v>0</v>
      </c>
      <c r="O72" s="49">
        <v>0.23</v>
      </c>
      <c r="P72" s="50">
        <f>L72*O72</f>
        <v>7.1658800000000005</v>
      </c>
      <c r="Q72" s="49"/>
      <c r="R72" s="50">
        <f>L72*Q72</f>
        <v>0</v>
      </c>
      <c r="S72" s="23">
        <v>21</v>
      </c>
      <c r="T72" s="23">
        <f>N72*(S72/100)</f>
        <v>0</v>
      </c>
      <c r="U72" s="23">
        <f>N72+T72</f>
        <v>0</v>
      </c>
    </row>
    <row r="73" spans="6:21" s="51" customFormat="1" ht="10.8" outlineLevel="3" x14ac:dyDescent="0.25">
      <c r="F73" s="52"/>
      <c r="G73" s="53"/>
      <c r="H73" s="54" t="s">
        <v>208</v>
      </c>
      <c r="I73" s="53"/>
      <c r="J73" s="100">
        <v>31.156000000000002</v>
      </c>
      <c r="K73" s="55"/>
      <c r="L73" s="56"/>
      <c r="M73" s="55"/>
      <c r="N73" s="57"/>
      <c r="O73" s="58"/>
      <c r="P73" s="55"/>
      <c r="Q73" s="55"/>
      <c r="R73" s="55"/>
      <c r="S73" s="79" t="s">
        <v>1</v>
      </c>
      <c r="T73" s="55"/>
      <c r="U73" s="55"/>
    </row>
    <row r="74" spans="6:21" s="45" customFormat="1" ht="11.4" outlineLevel="2" x14ac:dyDescent="0.2">
      <c r="F74" s="20">
        <v>4</v>
      </c>
      <c r="G74" s="46" t="s">
        <v>66</v>
      </c>
      <c r="H74" s="47" t="s">
        <v>199</v>
      </c>
      <c r="I74" s="21" t="s">
        <v>8</v>
      </c>
      <c r="J74" s="99">
        <v>108.5</v>
      </c>
      <c r="K74" s="22">
        <v>0</v>
      </c>
      <c r="L74" s="48">
        <f>J74*(1+K74/100)</f>
        <v>108.5</v>
      </c>
      <c r="M74" s="22">
        <v>0</v>
      </c>
      <c r="N74" s="23">
        <f>L74*M74</f>
        <v>0</v>
      </c>
      <c r="O74" s="49">
        <v>0.46</v>
      </c>
      <c r="P74" s="50">
        <f>L74*O74</f>
        <v>49.910000000000004</v>
      </c>
      <c r="Q74" s="49"/>
      <c r="R74" s="50">
        <f>L74*Q74</f>
        <v>0</v>
      </c>
      <c r="S74" s="23">
        <v>21</v>
      </c>
      <c r="T74" s="23">
        <f>N74*(S74/100)</f>
        <v>0</v>
      </c>
      <c r="U74" s="23">
        <f>N74+T74</f>
        <v>0</v>
      </c>
    </row>
    <row r="75" spans="6:21" s="51" customFormat="1" ht="10.8" outlineLevel="3" x14ac:dyDescent="0.25">
      <c r="F75" s="52"/>
      <c r="G75" s="53"/>
      <c r="H75" s="54" t="s">
        <v>153</v>
      </c>
      <c r="I75" s="53"/>
      <c r="J75" s="100">
        <v>108.5</v>
      </c>
      <c r="K75" s="55"/>
      <c r="L75" s="56"/>
      <c r="M75" s="55"/>
      <c r="N75" s="57"/>
      <c r="O75" s="58"/>
      <c r="P75" s="55"/>
      <c r="Q75" s="55"/>
      <c r="R75" s="55"/>
      <c r="S75" s="79" t="s">
        <v>1</v>
      </c>
      <c r="T75" s="55"/>
      <c r="U75" s="55"/>
    </row>
    <row r="76" spans="6:21" s="45" customFormat="1" ht="11.4" outlineLevel="2" x14ac:dyDescent="0.2">
      <c r="F76" s="20">
        <v>5</v>
      </c>
      <c r="G76" s="46" t="s">
        <v>68</v>
      </c>
      <c r="H76" s="47" t="s">
        <v>240</v>
      </c>
      <c r="I76" s="21" t="s">
        <v>8</v>
      </c>
      <c r="J76" s="99">
        <v>61.855999999999995</v>
      </c>
      <c r="K76" s="22">
        <v>0</v>
      </c>
      <c r="L76" s="48">
        <f>J76*(1+K76/100)</f>
        <v>61.855999999999995</v>
      </c>
      <c r="M76" s="22">
        <v>0</v>
      </c>
      <c r="N76" s="23">
        <f>L76*M76</f>
        <v>0</v>
      </c>
      <c r="O76" s="49">
        <v>0.23008999999999999</v>
      </c>
      <c r="P76" s="50">
        <f>L76*O76</f>
        <v>14.232447039999998</v>
      </c>
      <c r="Q76" s="49"/>
      <c r="R76" s="50">
        <f>L76*Q76</f>
        <v>0</v>
      </c>
      <c r="S76" s="23">
        <v>21</v>
      </c>
      <c r="T76" s="23">
        <f>N76*(S76/100)</f>
        <v>0</v>
      </c>
      <c r="U76" s="23">
        <f>N76+T76</f>
        <v>0</v>
      </c>
    </row>
    <row r="77" spans="6:21" s="51" customFormat="1" ht="10.8" outlineLevel="3" x14ac:dyDescent="0.25">
      <c r="F77" s="52"/>
      <c r="G77" s="53"/>
      <c r="H77" s="54" t="s">
        <v>196</v>
      </c>
      <c r="I77" s="53"/>
      <c r="J77" s="100">
        <v>61.855999999999995</v>
      </c>
      <c r="K77" s="55"/>
      <c r="L77" s="56"/>
      <c r="M77" s="55"/>
      <c r="N77" s="57"/>
      <c r="O77" s="58"/>
      <c r="P77" s="55"/>
      <c r="Q77" s="55"/>
      <c r="R77" s="55"/>
      <c r="S77" s="79" t="s">
        <v>1</v>
      </c>
      <c r="T77" s="55"/>
      <c r="U77" s="55"/>
    </row>
    <row r="78" spans="6:21" s="45" customFormat="1" ht="11.4" outlineLevel="2" x14ac:dyDescent="0.2">
      <c r="F78" s="20">
        <v>6</v>
      </c>
      <c r="G78" s="46" t="s">
        <v>69</v>
      </c>
      <c r="H78" s="47" t="s">
        <v>245</v>
      </c>
      <c r="I78" s="21" t="s">
        <v>8</v>
      </c>
      <c r="J78" s="99">
        <v>2265.6</v>
      </c>
      <c r="K78" s="22">
        <v>0</v>
      </c>
      <c r="L78" s="48">
        <f>J78*(1+K78/100)</f>
        <v>2265.6</v>
      </c>
      <c r="M78" s="22">
        <v>0</v>
      </c>
      <c r="N78" s="23">
        <f>L78*M78</f>
        <v>0</v>
      </c>
      <c r="O78" s="49">
        <v>7.1000000000000002E-4</v>
      </c>
      <c r="P78" s="50">
        <f>L78*O78</f>
        <v>1.608576</v>
      </c>
      <c r="Q78" s="49"/>
      <c r="R78" s="50">
        <f>L78*Q78</f>
        <v>0</v>
      </c>
      <c r="S78" s="23">
        <v>21</v>
      </c>
      <c r="T78" s="23">
        <f>N78*(S78/100)</f>
        <v>0</v>
      </c>
      <c r="U78" s="23">
        <f>N78+T78</f>
        <v>0</v>
      </c>
    </row>
    <row r="79" spans="6:21" s="51" customFormat="1" ht="10.8" outlineLevel="3" x14ac:dyDescent="0.25">
      <c r="F79" s="52"/>
      <c r="G79" s="53"/>
      <c r="H79" s="54" t="s">
        <v>145</v>
      </c>
      <c r="I79" s="53"/>
      <c r="J79" s="100">
        <v>108.5</v>
      </c>
      <c r="K79" s="55"/>
      <c r="L79" s="56"/>
      <c r="M79" s="55"/>
      <c r="N79" s="57"/>
      <c r="O79" s="58"/>
      <c r="P79" s="55"/>
      <c r="Q79" s="55"/>
      <c r="R79" s="55"/>
      <c r="S79" s="79" t="s">
        <v>1</v>
      </c>
      <c r="T79" s="55"/>
      <c r="U79" s="55"/>
    </row>
    <row r="80" spans="6:21" s="51" customFormat="1" ht="10.8" outlineLevel="3" x14ac:dyDescent="0.25">
      <c r="F80" s="52"/>
      <c r="G80" s="53"/>
      <c r="H80" s="54" t="s">
        <v>125</v>
      </c>
      <c r="I80" s="53"/>
      <c r="J80" s="100">
        <v>2157.1</v>
      </c>
      <c r="K80" s="55"/>
      <c r="L80" s="56"/>
      <c r="M80" s="55"/>
      <c r="N80" s="57"/>
      <c r="O80" s="58"/>
      <c r="P80" s="55"/>
      <c r="Q80" s="55"/>
      <c r="R80" s="55"/>
      <c r="S80" s="79" t="s">
        <v>1</v>
      </c>
      <c r="T80" s="55"/>
      <c r="U80" s="55"/>
    </row>
    <row r="81" spans="6:21" s="45" customFormat="1" ht="11.4" outlineLevel="2" x14ac:dyDescent="0.2">
      <c r="F81" s="20">
        <v>7</v>
      </c>
      <c r="G81" s="46" t="s">
        <v>67</v>
      </c>
      <c r="H81" s="47" t="s">
        <v>162</v>
      </c>
      <c r="I81" s="21" t="s">
        <v>8</v>
      </c>
      <c r="J81" s="99">
        <v>108.5</v>
      </c>
      <c r="K81" s="22">
        <v>0</v>
      </c>
      <c r="L81" s="48">
        <f>J81*(1+K81/100)</f>
        <v>108.5</v>
      </c>
      <c r="M81" s="22">
        <v>0</v>
      </c>
      <c r="N81" s="23">
        <f>L81*M81</f>
        <v>0</v>
      </c>
      <c r="O81" s="49">
        <v>0.216</v>
      </c>
      <c r="P81" s="50">
        <f>L81*O81</f>
        <v>23.436</v>
      </c>
      <c r="Q81" s="49"/>
      <c r="R81" s="50">
        <f>L81*Q81</f>
        <v>0</v>
      </c>
      <c r="S81" s="23">
        <v>21</v>
      </c>
      <c r="T81" s="23">
        <f>N81*(S81/100)</f>
        <v>0</v>
      </c>
      <c r="U81" s="23">
        <f>N81+T81</f>
        <v>0</v>
      </c>
    </row>
    <row r="82" spans="6:21" s="51" customFormat="1" ht="10.8" outlineLevel="3" x14ac:dyDescent="0.25">
      <c r="F82" s="52"/>
      <c r="G82" s="53"/>
      <c r="H82" s="54" t="s">
        <v>145</v>
      </c>
      <c r="I82" s="53"/>
      <c r="J82" s="100">
        <v>108.5</v>
      </c>
      <c r="K82" s="55"/>
      <c r="L82" s="56"/>
      <c r="M82" s="55"/>
      <c r="N82" s="57"/>
      <c r="O82" s="58"/>
      <c r="P82" s="55"/>
      <c r="Q82" s="55"/>
      <c r="R82" s="55"/>
      <c r="S82" s="79" t="s">
        <v>1</v>
      </c>
      <c r="T82" s="55"/>
      <c r="U82" s="55"/>
    </row>
    <row r="83" spans="6:21" s="45" customFormat="1" ht="22.8" outlineLevel="2" x14ac:dyDescent="0.2">
      <c r="F83" s="20">
        <v>8</v>
      </c>
      <c r="G83" s="46" t="s">
        <v>70</v>
      </c>
      <c r="H83" s="47" t="s">
        <v>279</v>
      </c>
      <c r="I83" s="21" t="s">
        <v>8</v>
      </c>
      <c r="J83" s="99">
        <v>2157.1</v>
      </c>
      <c r="K83" s="22">
        <v>0</v>
      </c>
      <c r="L83" s="48">
        <f>J83*(1+K83/100)</f>
        <v>2157.1</v>
      </c>
      <c r="M83" s="22">
        <v>0</v>
      </c>
      <c r="N83" s="23">
        <f>L83*M83</f>
        <v>0</v>
      </c>
      <c r="O83" s="49">
        <v>0.10373</v>
      </c>
      <c r="P83" s="50">
        <f>L83*O83</f>
        <v>223.75598299999999</v>
      </c>
      <c r="Q83" s="49"/>
      <c r="R83" s="50">
        <f>L83*Q83</f>
        <v>0</v>
      </c>
      <c r="S83" s="23">
        <v>21</v>
      </c>
      <c r="T83" s="23">
        <f>N83*(S83/100)</f>
        <v>0</v>
      </c>
      <c r="U83" s="23">
        <f>N83+T83</f>
        <v>0</v>
      </c>
    </row>
    <row r="84" spans="6:21" s="51" customFormat="1" ht="10.8" outlineLevel="3" x14ac:dyDescent="0.25">
      <c r="F84" s="52"/>
      <c r="G84" s="53"/>
      <c r="H84" s="54" t="s">
        <v>131</v>
      </c>
      <c r="I84" s="53"/>
      <c r="J84" s="100">
        <v>2157.1</v>
      </c>
      <c r="K84" s="55"/>
      <c r="L84" s="56"/>
      <c r="M84" s="55"/>
      <c r="N84" s="57"/>
      <c r="O84" s="58"/>
      <c r="P84" s="55"/>
      <c r="Q84" s="55"/>
      <c r="R84" s="55"/>
      <c r="S84" s="79" t="s">
        <v>1</v>
      </c>
      <c r="T84" s="55"/>
      <c r="U84" s="55"/>
    </row>
    <row r="85" spans="6:21" s="45" customFormat="1" ht="22.8" outlineLevel="2" x14ac:dyDescent="0.2">
      <c r="F85" s="20">
        <v>9</v>
      </c>
      <c r="G85" s="46" t="s">
        <v>72</v>
      </c>
      <c r="H85" s="47" t="s">
        <v>260</v>
      </c>
      <c r="I85" s="21" t="s">
        <v>8</v>
      </c>
      <c r="J85" s="99">
        <v>27.9</v>
      </c>
      <c r="K85" s="22">
        <v>0</v>
      </c>
      <c r="L85" s="48">
        <f>J85*(1+K85/100)</f>
        <v>27.9</v>
      </c>
      <c r="M85" s="22">
        <v>0</v>
      </c>
      <c r="N85" s="23">
        <f>L85*M85</f>
        <v>0</v>
      </c>
      <c r="O85" s="49">
        <v>8.4250000000000005E-2</v>
      </c>
      <c r="P85" s="50">
        <f>L85*O85</f>
        <v>2.3505750000000001</v>
      </c>
      <c r="Q85" s="49"/>
      <c r="R85" s="50">
        <f>L85*Q85</f>
        <v>0</v>
      </c>
      <c r="S85" s="23">
        <v>21</v>
      </c>
      <c r="T85" s="23">
        <f>N85*(S85/100)</f>
        <v>0</v>
      </c>
      <c r="U85" s="23">
        <f>N85+T85</f>
        <v>0</v>
      </c>
    </row>
    <row r="86" spans="6:21" s="51" customFormat="1" ht="10.8" outlineLevel="3" x14ac:dyDescent="0.25">
      <c r="F86" s="52"/>
      <c r="G86" s="53"/>
      <c r="H86" s="54" t="s">
        <v>205</v>
      </c>
      <c r="I86" s="53"/>
      <c r="J86" s="100">
        <v>11.1</v>
      </c>
      <c r="K86" s="55"/>
      <c r="L86" s="56"/>
      <c r="M86" s="55"/>
      <c r="N86" s="57"/>
      <c r="O86" s="58"/>
      <c r="P86" s="55"/>
      <c r="Q86" s="55"/>
      <c r="R86" s="55"/>
      <c r="S86" s="79" t="s">
        <v>1</v>
      </c>
      <c r="T86" s="55"/>
      <c r="U86" s="55"/>
    </row>
    <row r="87" spans="6:21" s="51" customFormat="1" ht="10.8" outlineLevel="3" x14ac:dyDescent="0.25">
      <c r="F87" s="52"/>
      <c r="G87" s="53"/>
      <c r="H87" s="54" t="s">
        <v>163</v>
      </c>
      <c r="I87" s="53"/>
      <c r="J87" s="100">
        <v>16.8</v>
      </c>
      <c r="K87" s="55"/>
      <c r="L87" s="56"/>
      <c r="M87" s="55"/>
      <c r="N87" s="57"/>
      <c r="O87" s="58"/>
      <c r="P87" s="55"/>
      <c r="Q87" s="55"/>
      <c r="R87" s="55"/>
      <c r="S87" s="79" t="s">
        <v>1</v>
      </c>
      <c r="T87" s="55"/>
      <c r="U87" s="55"/>
    </row>
    <row r="88" spans="6:21" s="45" customFormat="1" ht="34.200000000000003" outlineLevel="2" x14ac:dyDescent="0.2">
      <c r="F88" s="20">
        <v>10</v>
      </c>
      <c r="G88" s="46" t="s">
        <v>116</v>
      </c>
      <c r="H88" s="47" t="s">
        <v>285</v>
      </c>
      <c r="I88" s="21" t="s">
        <v>8</v>
      </c>
      <c r="J88" s="99">
        <v>11.1</v>
      </c>
      <c r="K88" s="22">
        <v>2</v>
      </c>
      <c r="L88" s="48">
        <f>J88*(1+K88/100)</f>
        <v>11.321999999999999</v>
      </c>
      <c r="M88" s="22">
        <v>0</v>
      </c>
      <c r="N88" s="23">
        <f>L88*M88</f>
        <v>0</v>
      </c>
      <c r="O88" s="49">
        <v>0.13100000000000001</v>
      </c>
      <c r="P88" s="50">
        <f>L88*O88</f>
        <v>1.483182</v>
      </c>
      <c r="Q88" s="49"/>
      <c r="R88" s="50">
        <f>L88*Q88</f>
        <v>0</v>
      </c>
      <c r="S88" s="23">
        <v>21</v>
      </c>
      <c r="T88" s="23">
        <f>N88*(S88/100)</f>
        <v>0</v>
      </c>
      <c r="U88" s="23">
        <f>N88+T88</f>
        <v>0</v>
      </c>
    </row>
    <row r="89" spans="6:21" s="45" customFormat="1" ht="22.8" outlineLevel="2" x14ac:dyDescent="0.2">
      <c r="F89" s="20">
        <v>11</v>
      </c>
      <c r="G89" s="46" t="s">
        <v>73</v>
      </c>
      <c r="H89" s="47" t="s">
        <v>261</v>
      </c>
      <c r="I89" s="21" t="s">
        <v>8</v>
      </c>
      <c r="J89" s="99">
        <v>30.7</v>
      </c>
      <c r="K89" s="22">
        <v>0</v>
      </c>
      <c r="L89" s="48">
        <f>J89*(1+K89/100)</f>
        <v>30.7</v>
      </c>
      <c r="M89" s="22">
        <v>0</v>
      </c>
      <c r="N89" s="23">
        <f>L89*M89</f>
        <v>0</v>
      </c>
      <c r="O89" s="49">
        <v>0.10362</v>
      </c>
      <c r="P89" s="50">
        <f>L89*O89</f>
        <v>3.1811340000000001</v>
      </c>
      <c r="Q89" s="49"/>
      <c r="R89" s="50">
        <f>L89*Q89</f>
        <v>0</v>
      </c>
      <c r="S89" s="23">
        <v>21</v>
      </c>
      <c r="T89" s="23">
        <f>N89*(S89/100)</f>
        <v>0</v>
      </c>
      <c r="U89" s="23">
        <f>N89+T89</f>
        <v>0</v>
      </c>
    </row>
    <row r="90" spans="6:21" s="51" customFormat="1" ht="10.8" outlineLevel="3" x14ac:dyDescent="0.25">
      <c r="F90" s="52"/>
      <c r="G90" s="53"/>
      <c r="H90" s="54" t="s">
        <v>202</v>
      </c>
      <c r="I90" s="53"/>
      <c r="J90" s="100">
        <v>30.7</v>
      </c>
      <c r="K90" s="55"/>
      <c r="L90" s="56"/>
      <c r="M90" s="55"/>
      <c r="N90" s="57"/>
      <c r="O90" s="58"/>
      <c r="P90" s="55"/>
      <c r="Q90" s="55"/>
      <c r="R90" s="55"/>
      <c r="S90" s="79" t="s">
        <v>1</v>
      </c>
      <c r="T90" s="55"/>
      <c r="U90" s="55"/>
    </row>
    <row r="91" spans="6:21" s="45" customFormat="1" ht="22.8" outlineLevel="2" x14ac:dyDescent="0.2">
      <c r="F91" s="20">
        <v>12</v>
      </c>
      <c r="G91" s="46" t="s">
        <v>115</v>
      </c>
      <c r="H91" s="47" t="s">
        <v>284</v>
      </c>
      <c r="I91" s="21" t="s">
        <v>8</v>
      </c>
      <c r="J91" s="99">
        <v>30.7</v>
      </c>
      <c r="K91" s="22">
        <v>2</v>
      </c>
      <c r="L91" s="48">
        <f>J91*(1+K91/100)</f>
        <v>31.314</v>
      </c>
      <c r="M91" s="22">
        <v>0</v>
      </c>
      <c r="N91" s="23">
        <f>L91*M91</f>
        <v>0</v>
      </c>
      <c r="O91" s="49">
        <v>0.17399999999999999</v>
      </c>
      <c r="P91" s="50">
        <f>L91*O91</f>
        <v>5.4486359999999996</v>
      </c>
      <c r="Q91" s="49"/>
      <c r="R91" s="50">
        <f>L91*Q91</f>
        <v>0</v>
      </c>
      <c r="S91" s="23">
        <v>21</v>
      </c>
      <c r="T91" s="23">
        <f>N91*(S91/100)</f>
        <v>0</v>
      </c>
      <c r="U91" s="23">
        <f>N91+T91</f>
        <v>0</v>
      </c>
    </row>
    <row r="92" spans="6:21" s="45" customFormat="1" ht="11.4" outlineLevel="2" x14ac:dyDescent="0.2">
      <c r="F92" s="20">
        <v>13</v>
      </c>
      <c r="G92" s="46" t="s">
        <v>71</v>
      </c>
      <c r="H92" s="47" t="s">
        <v>231</v>
      </c>
      <c r="I92" s="21" t="s">
        <v>8</v>
      </c>
      <c r="J92" s="99">
        <v>26.1</v>
      </c>
      <c r="K92" s="22">
        <v>0</v>
      </c>
      <c r="L92" s="48">
        <f>J92*(1+K92/100)</f>
        <v>26.1</v>
      </c>
      <c r="M92" s="22">
        <v>0</v>
      </c>
      <c r="N92" s="23">
        <f>L92*M92</f>
        <v>0</v>
      </c>
      <c r="O92" s="49">
        <v>0.19536000000000001</v>
      </c>
      <c r="P92" s="50">
        <f>L92*O92</f>
        <v>5.0988960000000008</v>
      </c>
      <c r="Q92" s="49"/>
      <c r="R92" s="50">
        <f>L92*Q92</f>
        <v>0</v>
      </c>
      <c r="S92" s="23">
        <v>21</v>
      </c>
      <c r="T92" s="23">
        <f>N92*(S92/100)</f>
        <v>0</v>
      </c>
      <c r="U92" s="23">
        <f>N92+T92</f>
        <v>0</v>
      </c>
    </row>
    <row r="93" spans="6:21" s="51" customFormat="1" ht="10.8" outlineLevel="3" x14ac:dyDescent="0.25">
      <c r="F93" s="52"/>
      <c r="G93" s="53"/>
      <c r="H93" s="54" t="s">
        <v>186</v>
      </c>
      <c r="I93" s="53"/>
      <c r="J93" s="100">
        <v>26.1</v>
      </c>
      <c r="K93" s="55"/>
      <c r="L93" s="56"/>
      <c r="M93" s="55"/>
      <c r="N93" s="57"/>
      <c r="O93" s="58"/>
      <c r="P93" s="55"/>
      <c r="Q93" s="55"/>
      <c r="R93" s="55"/>
      <c r="S93" s="79" t="s">
        <v>1</v>
      </c>
      <c r="T93" s="55"/>
      <c r="U93" s="55"/>
    </row>
    <row r="94" spans="6:21" s="45" customFormat="1" ht="11.4" outlineLevel="2" x14ac:dyDescent="0.2">
      <c r="F94" s="20">
        <v>14</v>
      </c>
      <c r="G94" s="46" t="s">
        <v>27</v>
      </c>
      <c r="H94" s="47" t="s">
        <v>216</v>
      </c>
      <c r="I94" s="21" t="s">
        <v>3</v>
      </c>
      <c r="J94" s="99">
        <v>5.8000000000000007</v>
      </c>
      <c r="K94" s="22">
        <v>2</v>
      </c>
      <c r="L94" s="48">
        <f>J94*(1+K94/100)</f>
        <v>5.9160000000000013</v>
      </c>
      <c r="M94" s="22">
        <v>0</v>
      </c>
      <c r="N94" s="23">
        <f>L94*M94</f>
        <v>0</v>
      </c>
      <c r="O94" s="49">
        <v>1</v>
      </c>
      <c r="P94" s="50">
        <f>L94*O94</f>
        <v>5.9160000000000013</v>
      </c>
      <c r="Q94" s="49"/>
      <c r="R94" s="50">
        <f>L94*Q94</f>
        <v>0</v>
      </c>
      <c r="S94" s="23">
        <v>21</v>
      </c>
      <c r="T94" s="23">
        <f>N94*(S94/100)</f>
        <v>0</v>
      </c>
      <c r="U94" s="23">
        <f>N94+T94</f>
        <v>0</v>
      </c>
    </row>
    <row r="95" spans="6:21" s="51" customFormat="1" ht="10.8" outlineLevel="3" x14ac:dyDescent="0.25">
      <c r="F95" s="52"/>
      <c r="G95" s="53"/>
      <c r="H95" s="54" t="s">
        <v>130</v>
      </c>
      <c r="I95" s="53"/>
      <c r="J95" s="100">
        <v>5.8000000000000007</v>
      </c>
      <c r="K95" s="55"/>
      <c r="L95" s="56"/>
      <c r="M95" s="55"/>
      <c r="N95" s="57"/>
      <c r="O95" s="58"/>
      <c r="P95" s="55"/>
      <c r="Q95" s="55"/>
      <c r="R95" s="55"/>
      <c r="S95" s="79" t="s">
        <v>1</v>
      </c>
      <c r="T95" s="55"/>
      <c r="U95" s="55"/>
    </row>
    <row r="96" spans="6:21" s="81" customFormat="1" ht="12.75" customHeight="1" outlineLevel="2" x14ac:dyDescent="0.25">
      <c r="F96" s="82"/>
      <c r="G96" s="83"/>
      <c r="H96" s="84"/>
      <c r="I96" s="83"/>
      <c r="J96" s="101"/>
      <c r="K96" s="86"/>
      <c r="L96" s="85"/>
      <c r="M96" s="86"/>
      <c r="N96" s="87"/>
      <c r="O96" s="88"/>
      <c r="P96" s="86"/>
      <c r="Q96" s="86"/>
      <c r="R96" s="86"/>
      <c r="S96" s="80" t="s">
        <v>1</v>
      </c>
      <c r="T96" s="86"/>
      <c r="U96" s="86"/>
    </row>
    <row r="97" spans="6:21" s="37" customFormat="1" ht="16.5" customHeight="1" outlineLevel="1" x14ac:dyDescent="0.25">
      <c r="F97" s="38"/>
      <c r="G97" s="39"/>
      <c r="H97" s="39" t="s">
        <v>129</v>
      </c>
      <c r="I97" s="6"/>
      <c r="J97" s="98"/>
      <c r="K97" s="41"/>
      <c r="L97" s="40"/>
      <c r="M97" s="41"/>
      <c r="N97" s="42">
        <f>SUBTOTAL(9,N98:N121)</f>
        <v>0</v>
      </c>
      <c r="O97" s="43"/>
      <c r="P97" s="44">
        <f>SUBTOTAL(9,P98:P121)</f>
        <v>21.01444</v>
      </c>
      <c r="Q97" s="41"/>
      <c r="R97" s="44">
        <f>SUBTOTAL(9,R98:R121)</f>
        <v>42</v>
      </c>
      <c r="S97" s="78" t="s">
        <v>1</v>
      </c>
      <c r="T97" s="42">
        <f>SUBTOTAL(9,T98:T121)</f>
        <v>0</v>
      </c>
      <c r="U97" s="42">
        <f>SUBTOTAL(9,U98:U121)</f>
        <v>0</v>
      </c>
    </row>
    <row r="98" spans="6:21" s="45" customFormat="1" ht="11.4" outlineLevel="2" x14ac:dyDescent="0.2">
      <c r="F98" s="20">
        <v>1</v>
      </c>
      <c r="G98" s="46" t="s">
        <v>62</v>
      </c>
      <c r="H98" s="47" t="s">
        <v>148</v>
      </c>
      <c r="I98" s="21" t="s">
        <v>2</v>
      </c>
      <c r="J98" s="99">
        <v>35</v>
      </c>
      <c r="K98" s="22">
        <v>0</v>
      </c>
      <c r="L98" s="48">
        <f>J98*(1+K98/100)</f>
        <v>35</v>
      </c>
      <c r="M98" s="22">
        <v>0</v>
      </c>
      <c r="N98" s="23">
        <f>L98*M98</f>
        <v>0</v>
      </c>
      <c r="O98" s="49"/>
      <c r="P98" s="50">
        <f>L98*O98</f>
        <v>0</v>
      </c>
      <c r="Q98" s="49"/>
      <c r="R98" s="50">
        <f>L98*Q98</f>
        <v>0</v>
      </c>
      <c r="S98" s="23">
        <v>21</v>
      </c>
      <c r="T98" s="23">
        <f>N98*(S98/100)</f>
        <v>0</v>
      </c>
      <c r="U98" s="23">
        <f>N98+T98</f>
        <v>0</v>
      </c>
    </row>
    <row r="99" spans="6:21" s="51" customFormat="1" ht="10.8" outlineLevel="3" x14ac:dyDescent="0.25">
      <c r="F99" s="52"/>
      <c r="G99" s="53"/>
      <c r="H99" s="54" t="s">
        <v>170</v>
      </c>
      <c r="I99" s="53"/>
      <c r="J99" s="100">
        <v>35</v>
      </c>
      <c r="K99" s="55"/>
      <c r="L99" s="56"/>
      <c r="M99" s="55"/>
      <c r="N99" s="57"/>
      <c r="O99" s="58"/>
      <c r="P99" s="55"/>
      <c r="Q99" s="55"/>
      <c r="R99" s="55"/>
      <c r="S99" s="79" t="s">
        <v>1</v>
      </c>
      <c r="T99" s="55"/>
      <c r="U99" s="55"/>
    </row>
    <row r="100" spans="6:21" s="45" customFormat="1" ht="22.8" outlineLevel="2" x14ac:dyDescent="0.2">
      <c r="F100" s="20">
        <v>2</v>
      </c>
      <c r="G100" s="46" t="s">
        <v>92</v>
      </c>
      <c r="H100" s="47" t="s">
        <v>276</v>
      </c>
      <c r="I100" s="21" t="s">
        <v>9</v>
      </c>
      <c r="J100" s="99">
        <v>28</v>
      </c>
      <c r="K100" s="22">
        <v>0</v>
      </c>
      <c r="L100" s="48">
        <f>J100*(1+K100/100)</f>
        <v>28</v>
      </c>
      <c r="M100" s="22">
        <v>0</v>
      </c>
      <c r="N100" s="23">
        <f>L100*M100</f>
        <v>0</v>
      </c>
      <c r="O100" s="49"/>
      <c r="P100" s="50">
        <f>L100*O100</f>
        <v>0</v>
      </c>
      <c r="Q100" s="49">
        <v>1.5</v>
      </c>
      <c r="R100" s="50">
        <f>L100*Q100</f>
        <v>42</v>
      </c>
      <c r="S100" s="23">
        <v>21</v>
      </c>
      <c r="T100" s="23">
        <f>N100*(S100/100)</f>
        <v>0</v>
      </c>
      <c r="U100" s="23">
        <f>N100+T100</f>
        <v>0</v>
      </c>
    </row>
    <row r="101" spans="6:21" s="51" customFormat="1" ht="10.8" outlineLevel="3" x14ac:dyDescent="0.25">
      <c r="F101" s="52"/>
      <c r="G101" s="53"/>
      <c r="H101" s="54" t="s">
        <v>184</v>
      </c>
      <c r="I101" s="53"/>
      <c r="J101" s="100">
        <v>28</v>
      </c>
      <c r="K101" s="55"/>
      <c r="L101" s="56"/>
      <c r="M101" s="55"/>
      <c r="N101" s="57"/>
      <c r="O101" s="58"/>
      <c r="P101" s="55"/>
      <c r="Q101" s="55"/>
      <c r="R101" s="55"/>
      <c r="S101" s="79" t="s">
        <v>1</v>
      </c>
      <c r="T101" s="55"/>
      <c r="U101" s="55"/>
    </row>
    <row r="102" spans="6:21" s="45" customFormat="1" ht="11.4" outlineLevel="2" x14ac:dyDescent="0.2">
      <c r="F102" s="20">
        <v>3</v>
      </c>
      <c r="G102" s="46" t="s">
        <v>74</v>
      </c>
      <c r="H102" s="47" t="s">
        <v>251</v>
      </c>
      <c r="I102" s="21" t="s">
        <v>2</v>
      </c>
      <c r="J102" s="99">
        <v>10</v>
      </c>
      <c r="K102" s="22">
        <v>0</v>
      </c>
      <c r="L102" s="48">
        <f>J102*(1+K102/100)</f>
        <v>10</v>
      </c>
      <c r="M102" s="22">
        <v>0</v>
      </c>
      <c r="N102" s="23">
        <f>L102*M102</f>
        <v>0</v>
      </c>
      <c r="O102" s="49">
        <v>2.7399999999999998E-3</v>
      </c>
      <c r="P102" s="50">
        <f>L102*O102</f>
        <v>2.7399999999999997E-2</v>
      </c>
      <c r="Q102" s="49"/>
      <c r="R102" s="50">
        <f>L102*Q102</f>
        <v>0</v>
      </c>
      <c r="S102" s="23">
        <v>21</v>
      </c>
      <c r="T102" s="23">
        <f>N102*(S102/100)</f>
        <v>0</v>
      </c>
      <c r="U102" s="23">
        <f>N102+T102</f>
        <v>0</v>
      </c>
    </row>
    <row r="103" spans="6:21" s="51" customFormat="1" ht="10.8" outlineLevel="3" x14ac:dyDescent="0.25">
      <c r="F103" s="52"/>
      <c r="G103" s="53"/>
      <c r="H103" s="54" t="s">
        <v>173</v>
      </c>
      <c r="I103" s="53"/>
      <c r="J103" s="100">
        <v>10</v>
      </c>
      <c r="K103" s="55"/>
      <c r="L103" s="56"/>
      <c r="M103" s="55"/>
      <c r="N103" s="57"/>
      <c r="O103" s="58"/>
      <c r="P103" s="55"/>
      <c r="Q103" s="55"/>
      <c r="R103" s="55"/>
      <c r="S103" s="79" t="s">
        <v>1</v>
      </c>
      <c r="T103" s="55"/>
      <c r="U103" s="55"/>
    </row>
    <row r="104" spans="6:21" s="45" customFormat="1" ht="11.4" outlineLevel="2" x14ac:dyDescent="0.2">
      <c r="F104" s="20">
        <v>4</v>
      </c>
      <c r="G104" s="46" t="s">
        <v>75</v>
      </c>
      <c r="H104" s="47" t="s">
        <v>258</v>
      </c>
      <c r="I104" s="21" t="s">
        <v>12</v>
      </c>
      <c r="J104" s="99">
        <v>1</v>
      </c>
      <c r="K104" s="22">
        <v>0</v>
      </c>
      <c r="L104" s="48">
        <f>J104*(1+K104/100)</f>
        <v>1</v>
      </c>
      <c r="M104" s="22">
        <v>0</v>
      </c>
      <c r="N104" s="23">
        <f>L104*M104</f>
        <v>0</v>
      </c>
      <c r="O104" s="49">
        <v>0.34089999999999998</v>
      </c>
      <c r="P104" s="50">
        <f>L104*O104</f>
        <v>0.34089999999999998</v>
      </c>
      <c r="Q104" s="49"/>
      <c r="R104" s="50">
        <f>L104*Q104</f>
        <v>0</v>
      </c>
      <c r="S104" s="23">
        <v>21</v>
      </c>
      <c r="T104" s="23">
        <f>N104*(S104/100)</f>
        <v>0</v>
      </c>
      <c r="U104" s="23">
        <f>N104+T104</f>
        <v>0</v>
      </c>
    </row>
    <row r="105" spans="6:21" s="45" customFormat="1" ht="22.8" outlineLevel="2" x14ac:dyDescent="0.2">
      <c r="F105" s="20">
        <v>5</v>
      </c>
      <c r="G105" s="46" t="s">
        <v>30</v>
      </c>
      <c r="H105" s="47" t="s">
        <v>250</v>
      </c>
      <c r="I105" s="21" t="s">
        <v>12</v>
      </c>
      <c r="J105" s="99">
        <v>1</v>
      </c>
      <c r="K105" s="22">
        <v>1</v>
      </c>
      <c r="L105" s="48">
        <f>J105*(1+K105/100)</f>
        <v>1.01</v>
      </c>
      <c r="M105" s="22">
        <v>0</v>
      </c>
      <c r="N105" s="23">
        <f>L105*M105</f>
        <v>0</v>
      </c>
      <c r="O105" s="49">
        <v>0.08</v>
      </c>
      <c r="P105" s="50">
        <f>L105*O105</f>
        <v>8.0799999999999997E-2</v>
      </c>
      <c r="Q105" s="49"/>
      <c r="R105" s="50">
        <f>L105*Q105</f>
        <v>0</v>
      </c>
      <c r="S105" s="23">
        <v>21</v>
      </c>
      <c r="T105" s="23">
        <f>N105*(S105/100)</f>
        <v>0</v>
      </c>
      <c r="U105" s="23">
        <f>N105+T105</f>
        <v>0</v>
      </c>
    </row>
    <row r="106" spans="6:21" s="45" customFormat="1" ht="11.4" outlineLevel="2" x14ac:dyDescent="0.2">
      <c r="F106" s="20">
        <v>6</v>
      </c>
      <c r="G106" s="46" t="s">
        <v>29</v>
      </c>
      <c r="H106" s="47" t="s">
        <v>210</v>
      </c>
      <c r="I106" s="21" t="s">
        <v>12</v>
      </c>
      <c r="J106" s="99">
        <v>1</v>
      </c>
      <c r="K106" s="22">
        <v>1</v>
      </c>
      <c r="L106" s="48">
        <f>J106*(1+K106/100)</f>
        <v>1.01</v>
      </c>
      <c r="M106" s="22">
        <v>0</v>
      </c>
      <c r="N106" s="23">
        <f>L106*M106</f>
        <v>0</v>
      </c>
      <c r="O106" s="49">
        <v>0.12</v>
      </c>
      <c r="P106" s="50">
        <f>L106*O106</f>
        <v>0.1212</v>
      </c>
      <c r="Q106" s="49"/>
      <c r="R106" s="50">
        <f>L106*Q106</f>
        <v>0</v>
      </c>
      <c r="S106" s="23">
        <v>21</v>
      </c>
      <c r="T106" s="23">
        <f>N106*(S106/100)</f>
        <v>0</v>
      </c>
      <c r="U106" s="23">
        <f>N106+T106</f>
        <v>0</v>
      </c>
    </row>
    <row r="107" spans="6:21" s="45" customFormat="1" ht="11.4" outlineLevel="2" x14ac:dyDescent="0.2">
      <c r="F107" s="20">
        <v>7</v>
      </c>
      <c r="G107" s="46" t="s">
        <v>31</v>
      </c>
      <c r="H107" s="47" t="s">
        <v>225</v>
      </c>
      <c r="I107" s="21" t="s">
        <v>12</v>
      </c>
      <c r="J107" s="99">
        <v>1</v>
      </c>
      <c r="K107" s="22">
        <v>1</v>
      </c>
      <c r="L107" s="48">
        <f>J107*(1+K107/100)</f>
        <v>1.01</v>
      </c>
      <c r="M107" s="22">
        <v>0</v>
      </c>
      <c r="N107" s="23">
        <f>L107*M107</f>
        <v>0</v>
      </c>
      <c r="O107" s="49">
        <v>0.111</v>
      </c>
      <c r="P107" s="50">
        <f>L107*O107</f>
        <v>0.11211</v>
      </c>
      <c r="Q107" s="49"/>
      <c r="R107" s="50">
        <f>L107*Q107</f>
        <v>0</v>
      </c>
      <c r="S107" s="23">
        <v>21</v>
      </c>
      <c r="T107" s="23">
        <f>N107*(S107/100)</f>
        <v>0</v>
      </c>
      <c r="U107" s="23">
        <f>N107+T107</f>
        <v>0</v>
      </c>
    </row>
    <row r="108" spans="6:21" s="45" customFormat="1" ht="11.4" outlineLevel="2" x14ac:dyDescent="0.2">
      <c r="F108" s="20">
        <v>8</v>
      </c>
      <c r="G108" s="46" t="s">
        <v>32</v>
      </c>
      <c r="H108" s="47" t="s">
        <v>237</v>
      </c>
      <c r="I108" s="21" t="s">
        <v>12</v>
      </c>
      <c r="J108" s="99">
        <v>15</v>
      </c>
      <c r="K108" s="22">
        <v>1</v>
      </c>
      <c r="L108" s="48">
        <f>J108*(1+K108/100)</f>
        <v>15.15</v>
      </c>
      <c r="M108" s="22">
        <v>0</v>
      </c>
      <c r="N108" s="23">
        <f>L108*M108</f>
        <v>0</v>
      </c>
      <c r="O108" s="49">
        <v>2.7E-2</v>
      </c>
      <c r="P108" s="50">
        <f>L108*O108</f>
        <v>0.40905000000000002</v>
      </c>
      <c r="Q108" s="49"/>
      <c r="R108" s="50">
        <f>L108*Q108</f>
        <v>0</v>
      </c>
      <c r="S108" s="23">
        <v>21</v>
      </c>
      <c r="T108" s="23">
        <f>N108*(S108/100)</f>
        <v>0</v>
      </c>
      <c r="U108" s="23">
        <f>N108+T108</f>
        <v>0</v>
      </c>
    </row>
    <row r="109" spans="6:21" s="51" customFormat="1" ht="10.8" outlineLevel="3" x14ac:dyDescent="0.25">
      <c r="F109" s="52"/>
      <c r="G109" s="53"/>
      <c r="H109" s="54" t="s">
        <v>120</v>
      </c>
      <c r="I109" s="53"/>
      <c r="J109" s="100">
        <v>1</v>
      </c>
      <c r="K109" s="55"/>
      <c r="L109" s="56"/>
      <c r="M109" s="55"/>
      <c r="N109" s="57"/>
      <c r="O109" s="58"/>
      <c r="P109" s="55"/>
      <c r="Q109" s="55"/>
      <c r="R109" s="55"/>
      <c r="S109" s="79" t="s">
        <v>1</v>
      </c>
      <c r="T109" s="55"/>
      <c r="U109" s="55"/>
    </row>
    <row r="110" spans="6:21" s="51" customFormat="1" ht="10.8" outlineLevel="3" x14ac:dyDescent="0.25">
      <c r="F110" s="52"/>
      <c r="G110" s="53"/>
      <c r="H110" s="54" t="s">
        <v>189</v>
      </c>
      <c r="I110" s="53"/>
      <c r="J110" s="100">
        <v>14</v>
      </c>
      <c r="K110" s="55"/>
      <c r="L110" s="56"/>
      <c r="M110" s="55"/>
      <c r="N110" s="57"/>
      <c r="O110" s="58"/>
      <c r="P110" s="55"/>
      <c r="Q110" s="55"/>
      <c r="R110" s="55"/>
      <c r="S110" s="79" t="s">
        <v>1</v>
      </c>
      <c r="T110" s="55"/>
      <c r="U110" s="55"/>
    </row>
    <row r="111" spans="6:21" s="45" customFormat="1" ht="22.8" outlineLevel="2" x14ac:dyDescent="0.2">
      <c r="F111" s="20">
        <v>9</v>
      </c>
      <c r="G111" s="46" t="s">
        <v>76</v>
      </c>
      <c r="H111" s="47" t="s">
        <v>272</v>
      </c>
      <c r="I111" s="21" t="s">
        <v>12</v>
      </c>
      <c r="J111" s="99">
        <v>1</v>
      </c>
      <c r="K111" s="22">
        <v>0</v>
      </c>
      <c r="L111" s="48">
        <f>J111*(1+K111/100)</f>
        <v>1</v>
      </c>
      <c r="M111" s="22">
        <v>0</v>
      </c>
      <c r="N111" s="23">
        <f>L111*M111</f>
        <v>0</v>
      </c>
      <c r="O111" s="49">
        <v>0.21734000000000001</v>
      </c>
      <c r="P111" s="50">
        <f>L111*O111</f>
        <v>0.21734000000000001</v>
      </c>
      <c r="Q111" s="49"/>
      <c r="R111" s="50">
        <f>L111*Q111</f>
        <v>0</v>
      </c>
      <c r="S111" s="23">
        <v>21</v>
      </c>
      <c r="T111" s="23">
        <f>N111*(S111/100)</f>
        <v>0</v>
      </c>
      <c r="U111" s="23">
        <f>N111+T111</f>
        <v>0</v>
      </c>
    </row>
    <row r="112" spans="6:21" s="45" customFormat="1" ht="11.4" outlineLevel="2" x14ac:dyDescent="0.2">
      <c r="F112" s="20">
        <v>10</v>
      </c>
      <c r="G112" s="46" t="s">
        <v>33</v>
      </c>
      <c r="H112" s="47" t="s">
        <v>238</v>
      </c>
      <c r="I112" s="21" t="s">
        <v>12</v>
      </c>
      <c r="J112" s="99">
        <v>1</v>
      </c>
      <c r="K112" s="22">
        <v>0</v>
      </c>
      <c r="L112" s="48">
        <f>J112*(1+K112/100)</f>
        <v>1</v>
      </c>
      <c r="M112" s="22">
        <v>0</v>
      </c>
      <c r="N112" s="23">
        <f>L112*M112</f>
        <v>0</v>
      </c>
      <c r="O112" s="49">
        <v>6.0000000000000001E-3</v>
      </c>
      <c r="P112" s="50">
        <f>L112*O112</f>
        <v>6.0000000000000001E-3</v>
      </c>
      <c r="Q112" s="49"/>
      <c r="R112" s="50">
        <f>L112*Q112</f>
        <v>0</v>
      </c>
      <c r="S112" s="23">
        <v>21</v>
      </c>
      <c r="T112" s="23">
        <f>N112*(S112/100)</f>
        <v>0</v>
      </c>
      <c r="U112" s="23">
        <f>N112+T112</f>
        <v>0</v>
      </c>
    </row>
    <row r="113" spans="6:21" s="45" customFormat="1" ht="11.4" outlineLevel="2" x14ac:dyDescent="0.2">
      <c r="F113" s="20">
        <v>11</v>
      </c>
      <c r="G113" s="46" t="s">
        <v>34</v>
      </c>
      <c r="H113" s="47" t="s">
        <v>160</v>
      </c>
      <c r="I113" s="21" t="s">
        <v>12</v>
      </c>
      <c r="J113" s="99">
        <v>1</v>
      </c>
      <c r="K113" s="22">
        <v>0</v>
      </c>
      <c r="L113" s="48">
        <f>J113*(1+K113/100)</f>
        <v>1</v>
      </c>
      <c r="M113" s="22">
        <v>0</v>
      </c>
      <c r="N113" s="23">
        <f>L113*M113</f>
        <v>0</v>
      </c>
      <c r="O113" s="49">
        <v>0.06</v>
      </c>
      <c r="P113" s="50">
        <f>L113*O113</f>
        <v>0.06</v>
      </c>
      <c r="Q113" s="49"/>
      <c r="R113" s="50">
        <f>L113*Q113</f>
        <v>0</v>
      </c>
      <c r="S113" s="23">
        <v>21</v>
      </c>
      <c r="T113" s="23">
        <f>N113*(S113/100)</f>
        <v>0</v>
      </c>
      <c r="U113" s="23">
        <f>N113+T113</f>
        <v>0</v>
      </c>
    </row>
    <row r="114" spans="6:21" s="45" customFormat="1" ht="11.4" outlineLevel="2" x14ac:dyDescent="0.2">
      <c r="F114" s="20">
        <v>12</v>
      </c>
      <c r="G114" s="46" t="s">
        <v>35</v>
      </c>
      <c r="H114" s="47" t="s">
        <v>204</v>
      </c>
      <c r="I114" s="21" t="s">
        <v>12</v>
      </c>
      <c r="J114" s="99">
        <v>1</v>
      </c>
      <c r="K114" s="22">
        <v>0</v>
      </c>
      <c r="L114" s="48">
        <f>J114*(1+K114/100)</f>
        <v>1</v>
      </c>
      <c r="M114" s="22">
        <v>0</v>
      </c>
      <c r="N114" s="23">
        <f>L114*M114</f>
        <v>0</v>
      </c>
      <c r="O114" s="49">
        <v>5.8000000000000003E-2</v>
      </c>
      <c r="P114" s="50">
        <f>L114*O114</f>
        <v>5.8000000000000003E-2</v>
      </c>
      <c r="Q114" s="49"/>
      <c r="R114" s="50">
        <f>L114*Q114</f>
        <v>0</v>
      </c>
      <c r="S114" s="23">
        <v>21</v>
      </c>
      <c r="T114" s="23">
        <f>N114*(S114/100)</f>
        <v>0</v>
      </c>
      <c r="U114" s="23">
        <f>N114+T114</f>
        <v>0</v>
      </c>
    </row>
    <row r="115" spans="6:21" s="45" customFormat="1" ht="11.4" outlineLevel="2" x14ac:dyDescent="0.2">
      <c r="F115" s="20">
        <v>13</v>
      </c>
      <c r="G115" s="46" t="s">
        <v>77</v>
      </c>
      <c r="H115" s="47" t="s">
        <v>246</v>
      </c>
      <c r="I115" s="21" t="s">
        <v>12</v>
      </c>
      <c r="J115" s="99">
        <v>14</v>
      </c>
      <c r="K115" s="22">
        <v>0</v>
      </c>
      <c r="L115" s="48">
        <f>J115*(1+K115/100)</f>
        <v>14</v>
      </c>
      <c r="M115" s="22">
        <v>0</v>
      </c>
      <c r="N115" s="23">
        <f>L115*M115</f>
        <v>0</v>
      </c>
      <c r="O115" s="49">
        <v>0.42368</v>
      </c>
      <c r="P115" s="50">
        <f>L115*O115</f>
        <v>5.9315199999999999</v>
      </c>
      <c r="Q115" s="49"/>
      <c r="R115" s="50">
        <f>L115*Q115</f>
        <v>0</v>
      </c>
      <c r="S115" s="23">
        <v>21</v>
      </c>
      <c r="T115" s="23">
        <f>N115*(S115/100)</f>
        <v>0</v>
      </c>
      <c r="U115" s="23">
        <f>N115+T115</f>
        <v>0</v>
      </c>
    </row>
    <row r="116" spans="6:21" s="51" customFormat="1" ht="10.8" outlineLevel="3" x14ac:dyDescent="0.25">
      <c r="F116" s="52"/>
      <c r="G116" s="53"/>
      <c r="H116" s="54" t="s">
        <v>207</v>
      </c>
      <c r="I116" s="53"/>
      <c r="J116" s="100">
        <v>14</v>
      </c>
      <c r="K116" s="55"/>
      <c r="L116" s="56"/>
      <c r="M116" s="55"/>
      <c r="N116" s="57"/>
      <c r="O116" s="58"/>
      <c r="P116" s="55"/>
      <c r="Q116" s="55"/>
      <c r="R116" s="55"/>
      <c r="S116" s="79" t="s">
        <v>1</v>
      </c>
      <c r="T116" s="55"/>
      <c r="U116" s="55"/>
    </row>
    <row r="117" spans="6:21" s="45" customFormat="1" ht="22.8" outlineLevel="2" x14ac:dyDescent="0.2">
      <c r="F117" s="20">
        <v>14</v>
      </c>
      <c r="G117" s="46" t="s">
        <v>78</v>
      </c>
      <c r="H117" s="47" t="s">
        <v>254</v>
      </c>
      <c r="I117" s="21" t="s">
        <v>12</v>
      </c>
      <c r="J117" s="99">
        <v>11</v>
      </c>
      <c r="K117" s="22">
        <v>0</v>
      </c>
      <c r="L117" s="48">
        <f>J117*(1+K117/100)</f>
        <v>11</v>
      </c>
      <c r="M117" s="22">
        <v>0</v>
      </c>
      <c r="N117" s="23">
        <f>L117*M117</f>
        <v>0</v>
      </c>
      <c r="O117" s="49">
        <v>0.42080000000000001</v>
      </c>
      <c r="P117" s="50">
        <f>L117*O117</f>
        <v>4.6288</v>
      </c>
      <c r="Q117" s="49"/>
      <c r="R117" s="50">
        <f>L117*Q117</f>
        <v>0</v>
      </c>
      <c r="S117" s="23">
        <v>21</v>
      </c>
      <c r="T117" s="23">
        <f>N117*(S117/100)</f>
        <v>0</v>
      </c>
      <c r="U117" s="23">
        <f>N117+T117</f>
        <v>0</v>
      </c>
    </row>
    <row r="118" spans="6:21" s="51" customFormat="1" ht="10.8" outlineLevel="3" x14ac:dyDescent="0.25">
      <c r="F118" s="52"/>
      <c r="G118" s="53"/>
      <c r="H118" s="54" t="s">
        <v>193</v>
      </c>
      <c r="I118" s="53"/>
      <c r="J118" s="100">
        <v>11</v>
      </c>
      <c r="K118" s="55"/>
      <c r="L118" s="56"/>
      <c r="M118" s="55"/>
      <c r="N118" s="57"/>
      <c r="O118" s="58"/>
      <c r="P118" s="55"/>
      <c r="Q118" s="55"/>
      <c r="R118" s="55"/>
      <c r="S118" s="79" t="s">
        <v>1</v>
      </c>
      <c r="T118" s="55"/>
      <c r="U118" s="55"/>
    </row>
    <row r="119" spans="6:21" s="45" customFormat="1" ht="22.8" outlineLevel="2" x14ac:dyDescent="0.2">
      <c r="F119" s="20">
        <v>15</v>
      </c>
      <c r="G119" s="46" t="s">
        <v>79</v>
      </c>
      <c r="H119" s="47" t="s">
        <v>280</v>
      </c>
      <c r="I119" s="21" t="s">
        <v>12</v>
      </c>
      <c r="J119" s="99">
        <v>29</v>
      </c>
      <c r="K119" s="22">
        <v>0</v>
      </c>
      <c r="L119" s="48">
        <f>J119*(1+K119/100)</f>
        <v>29</v>
      </c>
      <c r="M119" s="22">
        <v>0</v>
      </c>
      <c r="N119" s="23">
        <f>L119*M119</f>
        <v>0</v>
      </c>
      <c r="O119" s="49">
        <v>0.31108000000000002</v>
      </c>
      <c r="P119" s="50">
        <f>L119*O119</f>
        <v>9.0213200000000011</v>
      </c>
      <c r="Q119" s="49"/>
      <c r="R119" s="50">
        <f>L119*Q119</f>
        <v>0</v>
      </c>
      <c r="S119" s="23">
        <v>21</v>
      </c>
      <c r="T119" s="23">
        <f>N119*(S119/100)</f>
        <v>0</v>
      </c>
      <c r="U119" s="23">
        <f>N119+T119</f>
        <v>0</v>
      </c>
    </row>
    <row r="120" spans="6:21" s="51" customFormat="1" ht="10.8" outlineLevel="3" x14ac:dyDescent="0.25">
      <c r="F120" s="52"/>
      <c r="G120" s="53"/>
      <c r="H120" s="54" t="s">
        <v>127</v>
      </c>
      <c r="I120" s="53"/>
      <c r="J120" s="100">
        <v>29</v>
      </c>
      <c r="K120" s="55"/>
      <c r="L120" s="56"/>
      <c r="M120" s="55"/>
      <c r="N120" s="57"/>
      <c r="O120" s="58"/>
      <c r="P120" s="55"/>
      <c r="Q120" s="55"/>
      <c r="R120" s="55"/>
      <c r="S120" s="79" t="s">
        <v>1</v>
      </c>
      <c r="T120" s="55"/>
      <c r="U120" s="55"/>
    </row>
    <row r="121" spans="6:21" s="81" customFormat="1" ht="12.75" customHeight="1" outlineLevel="2" x14ac:dyDescent="0.25">
      <c r="F121" s="82"/>
      <c r="G121" s="83"/>
      <c r="H121" s="84"/>
      <c r="I121" s="83"/>
      <c r="J121" s="101"/>
      <c r="K121" s="86"/>
      <c r="L121" s="85"/>
      <c r="M121" s="86"/>
      <c r="N121" s="87"/>
      <c r="O121" s="88"/>
      <c r="P121" s="86"/>
      <c r="Q121" s="86"/>
      <c r="R121" s="86"/>
      <c r="S121" s="80" t="s">
        <v>1</v>
      </c>
      <c r="T121" s="86"/>
      <c r="U121" s="86"/>
    </row>
    <row r="122" spans="6:21" s="37" customFormat="1" ht="16.5" customHeight="1" outlineLevel="1" x14ac:dyDescent="0.25">
      <c r="F122" s="38"/>
      <c r="G122" s="39"/>
      <c r="H122" s="39" t="s">
        <v>151</v>
      </c>
      <c r="I122" s="6"/>
      <c r="J122" s="98"/>
      <c r="K122" s="41"/>
      <c r="L122" s="40"/>
      <c r="M122" s="41"/>
      <c r="N122" s="42">
        <f>SUBTOTAL(9,N123:N166)</f>
        <v>0</v>
      </c>
      <c r="O122" s="43"/>
      <c r="P122" s="44">
        <f>SUBTOTAL(9,P123:P166)</f>
        <v>36.791384895999997</v>
      </c>
      <c r="Q122" s="41"/>
      <c r="R122" s="44">
        <f>SUBTOTAL(9,R123:R166)</f>
        <v>0.46499999999999997</v>
      </c>
      <c r="S122" s="78" t="s">
        <v>1</v>
      </c>
      <c r="T122" s="42">
        <f>SUBTOTAL(9,T123:T166)</f>
        <v>0</v>
      </c>
      <c r="U122" s="42">
        <f>SUBTOTAL(9,U123:U166)</f>
        <v>0</v>
      </c>
    </row>
    <row r="123" spans="6:21" s="45" customFormat="1" ht="11.4" outlineLevel="2" x14ac:dyDescent="0.2">
      <c r="F123" s="20">
        <v>1</v>
      </c>
      <c r="G123" s="46" t="s">
        <v>90</v>
      </c>
      <c r="H123" s="47" t="s">
        <v>244</v>
      </c>
      <c r="I123" s="21" t="s">
        <v>2</v>
      </c>
      <c r="J123" s="99">
        <v>81.5</v>
      </c>
      <c r="K123" s="22">
        <v>0</v>
      </c>
      <c r="L123" s="48">
        <f>J123*(1+K123/100)</f>
        <v>81.5</v>
      </c>
      <c r="M123" s="22">
        <v>0</v>
      </c>
      <c r="N123" s="23">
        <f>L123*M123</f>
        <v>0</v>
      </c>
      <c r="O123" s="49"/>
      <c r="P123" s="50">
        <f>L123*O123</f>
        <v>0</v>
      </c>
      <c r="Q123" s="49"/>
      <c r="R123" s="50">
        <f>L123*Q123</f>
        <v>0</v>
      </c>
      <c r="S123" s="23">
        <v>21</v>
      </c>
      <c r="T123" s="23">
        <f>N123*(S123/100)</f>
        <v>0</v>
      </c>
      <c r="U123" s="23">
        <f>N123+T123</f>
        <v>0</v>
      </c>
    </row>
    <row r="124" spans="6:21" s="51" customFormat="1" ht="10.8" outlineLevel="3" x14ac:dyDescent="0.25">
      <c r="F124" s="52"/>
      <c r="G124" s="53"/>
      <c r="H124" s="54" t="s">
        <v>178</v>
      </c>
      <c r="I124" s="53"/>
      <c r="J124" s="100">
        <v>81.5</v>
      </c>
      <c r="K124" s="55"/>
      <c r="L124" s="56"/>
      <c r="M124" s="55"/>
      <c r="N124" s="57"/>
      <c r="O124" s="58"/>
      <c r="P124" s="55"/>
      <c r="Q124" s="55"/>
      <c r="R124" s="55"/>
      <c r="S124" s="79" t="s">
        <v>1</v>
      </c>
      <c r="T124" s="55"/>
      <c r="U124" s="55"/>
    </row>
    <row r="125" spans="6:21" s="45" customFormat="1" ht="22.8" outlineLevel="2" x14ac:dyDescent="0.2">
      <c r="F125" s="20">
        <v>2</v>
      </c>
      <c r="G125" s="46" t="s">
        <v>87</v>
      </c>
      <c r="H125" s="47" t="s">
        <v>278</v>
      </c>
      <c r="I125" s="21" t="s">
        <v>2</v>
      </c>
      <c r="J125" s="99">
        <v>155</v>
      </c>
      <c r="K125" s="22">
        <v>0</v>
      </c>
      <c r="L125" s="48">
        <f>J125*(1+K125/100)</f>
        <v>155</v>
      </c>
      <c r="M125" s="22">
        <v>0</v>
      </c>
      <c r="N125" s="23">
        <f>L125*M125</f>
        <v>0</v>
      </c>
      <c r="O125" s="49">
        <v>0.1295</v>
      </c>
      <c r="P125" s="50">
        <f>L125*O125</f>
        <v>20.072500000000002</v>
      </c>
      <c r="Q125" s="49"/>
      <c r="R125" s="50">
        <f>L125*Q125</f>
        <v>0</v>
      </c>
      <c r="S125" s="23">
        <v>21</v>
      </c>
      <c r="T125" s="23">
        <f>N125*(S125/100)</f>
        <v>0</v>
      </c>
      <c r="U125" s="23">
        <f>N125+T125</f>
        <v>0</v>
      </c>
    </row>
    <row r="126" spans="6:21" s="51" customFormat="1" ht="10.8" outlineLevel="3" x14ac:dyDescent="0.25">
      <c r="F126" s="52"/>
      <c r="G126" s="53"/>
      <c r="H126" s="54" t="s">
        <v>224</v>
      </c>
      <c r="I126" s="53"/>
      <c r="J126" s="100">
        <v>0</v>
      </c>
      <c r="K126" s="55"/>
      <c r="L126" s="56"/>
      <c r="M126" s="55"/>
      <c r="N126" s="57"/>
      <c r="O126" s="58"/>
      <c r="P126" s="55"/>
      <c r="Q126" s="55"/>
      <c r="R126" s="55"/>
      <c r="S126" s="79" t="s">
        <v>1</v>
      </c>
      <c r="T126" s="55"/>
      <c r="U126" s="55"/>
    </row>
    <row r="127" spans="6:21" s="51" customFormat="1" ht="10.8" outlineLevel="3" x14ac:dyDescent="0.25">
      <c r="F127" s="52"/>
      <c r="G127" s="53"/>
      <c r="H127" s="54" t="s">
        <v>171</v>
      </c>
      <c r="I127" s="53"/>
      <c r="J127" s="100">
        <v>90</v>
      </c>
      <c r="K127" s="55"/>
      <c r="L127" s="56"/>
      <c r="M127" s="55"/>
      <c r="N127" s="57"/>
      <c r="O127" s="58"/>
      <c r="P127" s="55"/>
      <c r="Q127" s="55"/>
      <c r="R127" s="55"/>
      <c r="S127" s="79" t="s">
        <v>1</v>
      </c>
      <c r="T127" s="55"/>
      <c r="U127" s="55"/>
    </row>
    <row r="128" spans="6:21" s="51" customFormat="1" ht="10.8" outlineLevel="3" x14ac:dyDescent="0.25">
      <c r="F128" s="52"/>
      <c r="G128" s="53"/>
      <c r="H128" s="54" t="s">
        <v>169</v>
      </c>
      <c r="I128" s="53"/>
      <c r="J128" s="100">
        <v>65</v>
      </c>
      <c r="K128" s="55"/>
      <c r="L128" s="56"/>
      <c r="M128" s="55"/>
      <c r="N128" s="57"/>
      <c r="O128" s="58"/>
      <c r="P128" s="55"/>
      <c r="Q128" s="55"/>
      <c r="R128" s="55"/>
      <c r="S128" s="79" t="s">
        <v>1</v>
      </c>
      <c r="T128" s="55"/>
      <c r="U128" s="55"/>
    </row>
    <row r="129" spans="6:21" s="45" customFormat="1" ht="22.8" outlineLevel="2" x14ac:dyDescent="0.2">
      <c r="F129" s="20">
        <v>3</v>
      </c>
      <c r="G129" s="46" t="s">
        <v>112</v>
      </c>
      <c r="H129" s="47" t="s">
        <v>283</v>
      </c>
      <c r="I129" s="21" t="s">
        <v>7</v>
      </c>
      <c r="J129" s="99">
        <v>86</v>
      </c>
      <c r="K129" s="22">
        <v>1</v>
      </c>
      <c r="L129" s="48">
        <f>J129*(1+K129/100)</f>
        <v>86.86</v>
      </c>
      <c r="M129" s="22">
        <v>0</v>
      </c>
      <c r="N129" s="23">
        <f>L129*M129</f>
        <v>0</v>
      </c>
      <c r="O129" s="49">
        <v>8.0600000000000005E-2</v>
      </c>
      <c r="P129" s="50">
        <f>L129*O129</f>
        <v>7.0009160000000001</v>
      </c>
      <c r="Q129" s="49"/>
      <c r="R129" s="50">
        <f>L129*Q129</f>
        <v>0</v>
      </c>
      <c r="S129" s="23">
        <v>21</v>
      </c>
      <c r="T129" s="23">
        <f>N129*(S129/100)</f>
        <v>0</v>
      </c>
      <c r="U129" s="23">
        <f>N129+T129</f>
        <v>0</v>
      </c>
    </row>
    <row r="130" spans="6:21" s="51" customFormat="1" ht="10.8" outlineLevel="3" x14ac:dyDescent="0.25">
      <c r="F130" s="52"/>
      <c r="G130" s="53"/>
      <c r="H130" s="54" t="s">
        <v>118</v>
      </c>
      <c r="I130" s="53"/>
      <c r="J130" s="100">
        <v>90</v>
      </c>
      <c r="K130" s="55"/>
      <c r="L130" s="56"/>
      <c r="M130" s="55"/>
      <c r="N130" s="57"/>
      <c r="O130" s="58"/>
      <c r="P130" s="55"/>
      <c r="Q130" s="55"/>
      <c r="R130" s="55"/>
      <c r="S130" s="79" t="s">
        <v>1</v>
      </c>
      <c r="T130" s="55"/>
      <c r="U130" s="55"/>
    </row>
    <row r="131" spans="6:21" s="51" customFormat="1" ht="10.8" outlineLevel="3" x14ac:dyDescent="0.25">
      <c r="F131" s="52"/>
      <c r="G131" s="53"/>
      <c r="H131" s="54" t="s">
        <v>206</v>
      </c>
      <c r="I131" s="53"/>
      <c r="J131" s="100">
        <v>-4</v>
      </c>
      <c r="K131" s="55"/>
      <c r="L131" s="56"/>
      <c r="M131" s="55"/>
      <c r="N131" s="57"/>
      <c r="O131" s="58"/>
      <c r="P131" s="55"/>
      <c r="Q131" s="55"/>
      <c r="R131" s="55"/>
      <c r="S131" s="79" t="s">
        <v>1</v>
      </c>
      <c r="T131" s="55"/>
      <c r="U131" s="55"/>
    </row>
    <row r="132" spans="6:21" s="45" customFormat="1" ht="22.8" outlineLevel="2" x14ac:dyDescent="0.2">
      <c r="F132" s="20">
        <v>4</v>
      </c>
      <c r="G132" s="46" t="s">
        <v>113</v>
      </c>
      <c r="H132" s="47" t="s">
        <v>281</v>
      </c>
      <c r="I132" s="21" t="s">
        <v>7</v>
      </c>
      <c r="J132" s="99">
        <v>65</v>
      </c>
      <c r="K132" s="22">
        <v>1</v>
      </c>
      <c r="L132" s="48">
        <f>J132*(1+K132/100)</f>
        <v>65.650000000000006</v>
      </c>
      <c r="M132" s="22">
        <v>0</v>
      </c>
      <c r="N132" s="23">
        <f>L132*M132</f>
        <v>0</v>
      </c>
      <c r="O132" s="49">
        <v>4.6699999999999998E-2</v>
      </c>
      <c r="P132" s="50">
        <f>L132*O132</f>
        <v>3.065855</v>
      </c>
      <c r="Q132" s="49"/>
      <c r="R132" s="50">
        <f>L132*Q132</f>
        <v>0</v>
      </c>
      <c r="S132" s="23">
        <v>21</v>
      </c>
      <c r="T132" s="23">
        <f>N132*(S132/100)</f>
        <v>0</v>
      </c>
      <c r="U132" s="23">
        <f>N132+T132</f>
        <v>0</v>
      </c>
    </row>
    <row r="133" spans="6:21" s="45" customFormat="1" ht="11.4" outlineLevel="2" x14ac:dyDescent="0.2">
      <c r="F133" s="20">
        <v>5</v>
      </c>
      <c r="G133" s="46" t="s">
        <v>21</v>
      </c>
      <c r="H133" s="47" t="s">
        <v>212</v>
      </c>
      <c r="I133" s="21" t="s">
        <v>12</v>
      </c>
      <c r="J133" s="99">
        <v>7</v>
      </c>
      <c r="K133" s="22">
        <v>0</v>
      </c>
      <c r="L133" s="48">
        <f>J133*(1+K133/100)</f>
        <v>7</v>
      </c>
      <c r="M133" s="22">
        <v>0</v>
      </c>
      <c r="N133" s="23">
        <f>L133*M133</f>
        <v>0</v>
      </c>
      <c r="O133" s="49">
        <v>3.0000000000000001E-3</v>
      </c>
      <c r="P133" s="50">
        <f>L133*O133</f>
        <v>2.1000000000000001E-2</v>
      </c>
      <c r="Q133" s="49"/>
      <c r="R133" s="50">
        <f>L133*Q133</f>
        <v>0</v>
      </c>
      <c r="S133" s="23">
        <v>21</v>
      </c>
      <c r="T133" s="23">
        <f>N133*(S133/100)</f>
        <v>0</v>
      </c>
      <c r="U133" s="23">
        <f>N133+T133</f>
        <v>0</v>
      </c>
    </row>
    <row r="134" spans="6:21" s="51" customFormat="1" ht="10.8" outlineLevel="3" x14ac:dyDescent="0.25">
      <c r="F134" s="52"/>
      <c r="G134" s="53"/>
      <c r="H134" s="54" t="s">
        <v>105</v>
      </c>
      <c r="I134" s="53"/>
      <c r="J134" s="100">
        <v>4</v>
      </c>
      <c r="K134" s="55"/>
      <c r="L134" s="56"/>
      <c r="M134" s="55"/>
      <c r="N134" s="57"/>
      <c r="O134" s="58"/>
      <c r="P134" s="55"/>
      <c r="Q134" s="55"/>
      <c r="R134" s="55"/>
      <c r="S134" s="79" t="s">
        <v>1</v>
      </c>
      <c r="T134" s="55"/>
      <c r="U134" s="55"/>
    </row>
    <row r="135" spans="6:21" s="51" customFormat="1" ht="10.8" outlineLevel="3" x14ac:dyDescent="0.25">
      <c r="F135" s="52"/>
      <c r="G135" s="53"/>
      <c r="H135" s="54" t="s">
        <v>37</v>
      </c>
      <c r="I135" s="53"/>
      <c r="J135" s="100">
        <v>3</v>
      </c>
      <c r="K135" s="55"/>
      <c r="L135" s="56"/>
      <c r="M135" s="55"/>
      <c r="N135" s="57"/>
      <c r="O135" s="58"/>
      <c r="P135" s="55"/>
      <c r="Q135" s="55"/>
      <c r="R135" s="55"/>
      <c r="S135" s="79" t="s">
        <v>1</v>
      </c>
      <c r="T135" s="55"/>
      <c r="U135" s="55"/>
    </row>
    <row r="136" spans="6:21" s="45" customFormat="1" ht="22.8" outlineLevel="2" x14ac:dyDescent="0.2">
      <c r="F136" s="20">
        <v>6</v>
      </c>
      <c r="G136" s="46" t="s">
        <v>86</v>
      </c>
      <c r="H136" s="47" t="s">
        <v>259</v>
      </c>
      <c r="I136" s="21" t="s">
        <v>2</v>
      </c>
      <c r="J136" s="99">
        <v>31.6</v>
      </c>
      <c r="K136" s="22">
        <v>0</v>
      </c>
      <c r="L136" s="48">
        <f>J136*(1+K136/100)</f>
        <v>31.6</v>
      </c>
      <c r="M136" s="22">
        <v>0</v>
      </c>
      <c r="N136" s="23">
        <f>L136*M136</f>
        <v>0</v>
      </c>
      <c r="O136" s="49">
        <v>0.10988000000000001</v>
      </c>
      <c r="P136" s="50">
        <f>L136*O136</f>
        <v>3.4722080000000002</v>
      </c>
      <c r="Q136" s="49"/>
      <c r="R136" s="50">
        <f>L136*Q136</f>
        <v>0</v>
      </c>
      <c r="S136" s="23">
        <v>21</v>
      </c>
      <c r="T136" s="23">
        <f>N136*(S136/100)</f>
        <v>0</v>
      </c>
      <c r="U136" s="23">
        <f>N136+T136</f>
        <v>0</v>
      </c>
    </row>
    <row r="137" spans="6:21" s="45" customFormat="1" ht="11.4" outlineLevel="2" x14ac:dyDescent="0.2">
      <c r="F137" s="20">
        <v>7</v>
      </c>
      <c r="G137" s="46" t="s">
        <v>28</v>
      </c>
      <c r="H137" s="47" t="s">
        <v>232</v>
      </c>
      <c r="I137" s="21" t="s">
        <v>3</v>
      </c>
      <c r="J137" s="99">
        <v>1.6853333333333333</v>
      </c>
      <c r="K137" s="22">
        <v>2</v>
      </c>
      <c r="L137" s="48">
        <f>J137*(1+K137/100)</f>
        <v>1.7190400000000001</v>
      </c>
      <c r="M137" s="22">
        <v>0</v>
      </c>
      <c r="N137" s="23">
        <f>L137*M137</f>
        <v>0</v>
      </c>
      <c r="O137" s="49">
        <v>1</v>
      </c>
      <c r="P137" s="50">
        <f>L137*O137</f>
        <v>1.7190400000000001</v>
      </c>
      <c r="Q137" s="49"/>
      <c r="R137" s="50">
        <f>L137*Q137</f>
        <v>0</v>
      </c>
      <c r="S137" s="23">
        <v>21</v>
      </c>
      <c r="T137" s="23">
        <f>N137*(S137/100)</f>
        <v>0</v>
      </c>
      <c r="U137" s="23">
        <f>N137+T137</f>
        <v>0</v>
      </c>
    </row>
    <row r="138" spans="6:21" s="51" customFormat="1" ht="10.8" outlineLevel="3" x14ac:dyDescent="0.25">
      <c r="F138" s="52"/>
      <c r="G138" s="53"/>
      <c r="H138" s="54" t="s">
        <v>140</v>
      </c>
      <c r="I138" s="53"/>
      <c r="J138" s="100">
        <v>1.6853333333333333</v>
      </c>
      <c r="K138" s="55"/>
      <c r="L138" s="56"/>
      <c r="M138" s="55"/>
      <c r="N138" s="57"/>
      <c r="O138" s="58"/>
      <c r="P138" s="55"/>
      <c r="Q138" s="55"/>
      <c r="R138" s="55"/>
      <c r="S138" s="79" t="s">
        <v>1</v>
      </c>
      <c r="T138" s="55"/>
      <c r="U138" s="55"/>
    </row>
    <row r="139" spans="6:21" s="45" customFormat="1" ht="22.8" outlineLevel="2" x14ac:dyDescent="0.2">
      <c r="F139" s="20">
        <v>8</v>
      </c>
      <c r="G139" s="46" t="s">
        <v>88</v>
      </c>
      <c r="H139" s="47" t="s">
        <v>256</v>
      </c>
      <c r="I139" s="21" t="s">
        <v>2</v>
      </c>
      <c r="J139" s="99">
        <v>1.7</v>
      </c>
      <c r="K139" s="22">
        <v>0</v>
      </c>
      <c r="L139" s="48">
        <f>J139*(1+K139/100)</f>
        <v>1.7</v>
      </c>
      <c r="M139" s="22">
        <v>0</v>
      </c>
      <c r="N139" s="23">
        <f>L139*M139</f>
        <v>0</v>
      </c>
      <c r="O139" s="49">
        <v>0.10095</v>
      </c>
      <c r="P139" s="50">
        <f>L139*O139</f>
        <v>0.17161499999999999</v>
      </c>
      <c r="Q139" s="49"/>
      <c r="R139" s="50">
        <f>L139*Q139</f>
        <v>0</v>
      </c>
      <c r="S139" s="23">
        <v>21</v>
      </c>
      <c r="T139" s="23">
        <f>N139*(S139/100)</f>
        <v>0</v>
      </c>
      <c r="U139" s="23">
        <f>N139+T139</f>
        <v>0</v>
      </c>
    </row>
    <row r="140" spans="6:21" s="51" customFormat="1" ht="10.8" outlineLevel="3" x14ac:dyDescent="0.25">
      <c r="F140" s="52"/>
      <c r="G140" s="53"/>
      <c r="H140" s="54" t="s">
        <v>174</v>
      </c>
      <c r="I140" s="53"/>
      <c r="J140" s="100">
        <v>1.7</v>
      </c>
      <c r="K140" s="55"/>
      <c r="L140" s="56"/>
      <c r="M140" s="55"/>
      <c r="N140" s="57"/>
      <c r="O140" s="58"/>
      <c r="P140" s="55"/>
      <c r="Q140" s="55"/>
      <c r="R140" s="55"/>
      <c r="S140" s="79" t="s">
        <v>1</v>
      </c>
      <c r="T140" s="55"/>
      <c r="U140" s="55"/>
    </row>
    <row r="141" spans="6:21" s="45" customFormat="1" ht="22.8" outlineLevel="2" x14ac:dyDescent="0.2">
      <c r="F141" s="20">
        <v>9</v>
      </c>
      <c r="G141" s="46" t="s">
        <v>114</v>
      </c>
      <c r="H141" s="47" t="s">
        <v>282</v>
      </c>
      <c r="I141" s="21" t="s">
        <v>7</v>
      </c>
      <c r="J141" s="99">
        <v>0.27200000000000002</v>
      </c>
      <c r="K141" s="22">
        <v>1</v>
      </c>
      <c r="L141" s="48">
        <f>J141*(1+K141/100)</f>
        <v>0.27472000000000002</v>
      </c>
      <c r="M141" s="22">
        <v>0</v>
      </c>
      <c r="N141" s="23">
        <f>L141*M141</f>
        <v>0</v>
      </c>
      <c r="O141" s="49">
        <v>2.18E-2</v>
      </c>
      <c r="P141" s="50">
        <f>L141*O141</f>
        <v>5.9888960000000005E-3</v>
      </c>
      <c r="Q141" s="49"/>
      <c r="R141" s="50">
        <f>L141*Q141</f>
        <v>0</v>
      </c>
      <c r="S141" s="23">
        <v>21</v>
      </c>
      <c r="T141" s="23">
        <f>N141*(S141/100)</f>
        <v>0</v>
      </c>
      <c r="U141" s="23">
        <f>N141+T141</f>
        <v>0</v>
      </c>
    </row>
    <row r="142" spans="6:21" s="51" customFormat="1" ht="10.8" outlineLevel="3" x14ac:dyDescent="0.25">
      <c r="F142" s="52"/>
      <c r="G142" s="53"/>
      <c r="H142" s="54" t="s">
        <v>19</v>
      </c>
      <c r="I142" s="53"/>
      <c r="J142" s="100">
        <v>0.27200000000000002</v>
      </c>
      <c r="K142" s="55"/>
      <c r="L142" s="56"/>
      <c r="M142" s="55"/>
      <c r="N142" s="57"/>
      <c r="O142" s="58"/>
      <c r="P142" s="55"/>
      <c r="Q142" s="55"/>
      <c r="R142" s="55"/>
      <c r="S142" s="79" t="s">
        <v>1</v>
      </c>
      <c r="T142" s="55"/>
      <c r="U142" s="55"/>
    </row>
    <row r="143" spans="6:21" s="45" customFormat="1" ht="22.8" outlineLevel="2" x14ac:dyDescent="0.2">
      <c r="F143" s="20">
        <v>10</v>
      </c>
      <c r="G143" s="46" t="s">
        <v>93</v>
      </c>
      <c r="H143" s="47" t="s">
        <v>264</v>
      </c>
      <c r="I143" s="21" t="s">
        <v>12</v>
      </c>
      <c r="J143" s="99">
        <v>3</v>
      </c>
      <c r="K143" s="22">
        <v>0</v>
      </c>
      <c r="L143" s="48">
        <f>J143*(1+K143/100)</f>
        <v>3</v>
      </c>
      <c r="M143" s="22">
        <v>0</v>
      </c>
      <c r="N143" s="23">
        <f>L143*M143</f>
        <v>0</v>
      </c>
      <c r="O143" s="49"/>
      <c r="P143" s="50">
        <f>L143*O143</f>
        <v>0</v>
      </c>
      <c r="Q143" s="49">
        <v>8.2000000000000003E-2</v>
      </c>
      <c r="R143" s="50">
        <f>L143*Q143</f>
        <v>0.246</v>
      </c>
      <c r="S143" s="23">
        <v>21</v>
      </c>
      <c r="T143" s="23">
        <f>N143*(S143/100)</f>
        <v>0</v>
      </c>
      <c r="U143" s="23">
        <f>N143+T143</f>
        <v>0</v>
      </c>
    </row>
    <row r="144" spans="6:21" s="51" customFormat="1" ht="10.8" outlineLevel="3" x14ac:dyDescent="0.25">
      <c r="F144" s="52"/>
      <c r="G144" s="53"/>
      <c r="H144" s="54" t="s">
        <v>121</v>
      </c>
      <c r="I144" s="53"/>
      <c r="J144" s="100">
        <v>3</v>
      </c>
      <c r="K144" s="55"/>
      <c r="L144" s="56"/>
      <c r="M144" s="55"/>
      <c r="N144" s="57"/>
      <c r="O144" s="58"/>
      <c r="P144" s="55"/>
      <c r="Q144" s="55"/>
      <c r="R144" s="55"/>
      <c r="S144" s="79" t="s">
        <v>1</v>
      </c>
      <c r="T144" s="55"/>
      <c r="U144" s="55"/>
    </row>
    <row r="145" spans="6:21" s="45" customFormat="1" ht="22.8" outlineLevel="2" x14ac:dyDescent="0.2">
      <c r="F145" s="20">
        <v>11</v>
      </c>
      <c r="G145" s="46" t="s">
        <v>95</v>
      </c>
      <c r="H145" s="47" t="s">
        <v>262</v>
      </c>
      <c r="I145" s="21" t="s">
        <v>12</v>
      </c>
      <c r="J145" s="99">
        <v>1</v>
      </c>
      <c r="K145" s="22">
        <v>0</v>
      </c>
      <c r="L145" s="48">
        <f>J145*(1+K145/100)</f>
        <v>1</v>
      </c>
      <c r="M145" s="22">
        <v>0</v>
      </c>
      <c r="N145" s="23">
        <f>L145*M145</f>
        <v>0</v>
      </c>
      <c r="O145" s="49"/>
      <c r="P145" s="50">
        <f>L145*O145</f>
        <v>0</v>
      </c>
      <c r="Q145" s="49">
        <v>0.187</v>
      </c>
      <c r="R145" s="50">
        <f>L145*Q145</f>
        <v>0.187</v>
      </c>
      <c r="S145" s="23">
        <v>21</v>
      </c>
      <c r="T145" s="23">
        <f>N145*(S145/100)</f>
        <v>0</v>
      </c>
      <c r="U145" s="23">
        <f>N145+T145</f>
        <v>0</v>
      </c>
    </row>
    <row r="146" spans="6:21" s="45" customFormat="1" ht="11.4" outlineLevel="2" x14ac:dyDescent="0.2">
      <c r="F146" s="20">
        <v>12</v>
      </c>
      <c r="G146" s="46" t="s">
        <v>94</v>
      </c>
      <c r="H146" s="47" t="s">
        <v>248</v>
      </c>
      <c r="I146" s="21" t="s">
        <v>12</v>
      </c>
      <c r="J146" s="99">
        <v>8</v>
      </c>
      <c r="K146" s="22">
        <v>0</v>
      </c>
      <c r="L146" s="48">
        <f>J146*(1+K146/100)</f>
        <v>8</v>
      </c>
      <c r="M146" s="22">
        <v>0</v>
      </c>
      <c r="N146" s="23">
        <f>L146*M146</f>
        <v>0</v>
      </c>
      <c r="O146" s="49"/>
      <c r="P146" s="50">
        <f>L146*O146</f>
        <v>0</v>
      </c>
      <c r="Q146" s="49">
        <v>4.0000000000000001E-3</v>
      </c>
      <c r="R146" s="50">
        <f>L146*Q146</f>
        <v>3.2000000000000001E-2</v>
      </c>
      <c r="S146" s="23">
        <v>21</v>
      </c>
      <c r="T146" s="23">
        <f>N146*(S146/100)</f>
        <v>0</v>
      </c>
      <c r="U146" s="23">
        <f>N146+T146</f>
        <v>0</v>
      </c>
    </row>
    <row r="147" spans="6:21" s="51" customFormat="1" ht="10.8" outlineLevel="3" x14ac:dyDescent="0.25">
      <c r="F147" s="52"/>
      <c r="G147" s="53"/>
      <c r="H147" s="54" t="s">
        <v>132</v>
      </c>
      <c r="I147" s="53"/>
      <c r="J147" s="100">
        <v>8</v>
      </c>
      <c r="K147" s="55"/>
      <c r="L147" s="56"/>
      <c r="M147" s="55"/>
      <c r="N147" s="57"/>
      <c r="O147" s="58"/>
      <c r="P147" s="55"/>
      <c r="Q147" s="55"/>
      <c r="R147" s="55"/>
      <c r="S147" s="79" t="s">
        <v>1</v>
      </c>
      <c r="T147" s="55"/>
      <c r="U147" s="55"/>
    </row>
    <row r="148" spans="6:21" s="45" customFormat="1" ht="22.8" outlineLevel="2" x14ac:dyDescent="0.2">
      <c r="F148" s="20">
        <v>13</v>
      </c>
      <c r="G148" s="46" t="s">
        <v>83</v>
      </c>
      <c r="H148" s="47" t="s">
        <v>247</v>
      </c>
      <c r="I148" s="21" t="s">
        <v>12</v>
      </c>
      <c r="J148" s="99">
        <v>9</v>
      </c>
      <c r="K148" s="22">
        <v>0</v>
      </c>
      <c r="L148" s="48">
        <f>J148*(1+K148/100)</f>
        <v>9</v>
      </c>
      <c r="M148" s="22">
        <v>0</v>
      </c>
      <c r="N148" s="23">
        <f>L148*M148</f>
        <v>0</v>
      </c>
      <c r="O148" s="49">
        <v>0.10940999999999999</v>
      </c>
      <c r="P148" s="50">
        <f>L148*O148</f>
        <v>0.98468999999999995</v>
      </c>
      <c r="Q148" s="49"/>
      <c r="R148" s="50">
        <f>L148*Q148</f>
        <v>0</v>
      </c>
      <c r="S148" s="23">
        <v>21</v>
      </c>
      <c r="T148" s="23">
        <f>N148*(S148/100)</f>
        <v>0</v>
      </c>
      <c r="U148" s="23">
        <f>N148+T148</f>
        <v>0</v>
      </c>
    </row>
    <row r="149" spans="6:21" s="51" customFormat="1" ht="10.8" outlineLevel="3" x14ac:dyDescent="0.25">
      <c r="F149" s="52"/>
      <c r="G149" s="53"/>
      <c r="H149" s="54" t="s">
        <v>126</v>
      </c>
      <c r="I149" s="53"/>
      <c r="J149" s="100">
        <v>5</v>
      </c>
      <c r="K149" s="55"/>
      <c r="L149" s="56"/>
      <c r="M149" s="55"/>
      <c r="N149" s="57"/>
      <c r="O149" s="58"/>
      <c r="P149" s="55"/>
      <c r="Q149" s="55"/>
      <c r="R149" s="55"/>
      <c r="S149" s="79" t="s">
        <v>1</v>
      </c>
      <c r="T149" s="55"/>
      <c r="U149" s="55"/>
    </row>
    <row r="150" spans="6:21" s="51" customFormat="1" ht="10.8" outlineLevel="3" x14ac:dyDescent="0.25">
      <c r="F150" s="52"/>
      <c r="G150" s="53"/>
      <c r="H150" s="54" t="s">
        <v>164</v>
      </c>
      <c r="I150" s="53"/>
      <c r="J150" s="100">
        <v>4</v>
      </c>
      <c r="K150" s="55"/>
      <c r="L150" s="56"/>
      <c r="M150" s="55"/>
      <c r="N150" s="57"/>
      <c r="O150" s="58"/>
      <c r="P150" s="55"/>
      <c r="Q150" s="55"/>
      <c r="R150" s="55"/>
      <c r="S150" s="79" t="s">
        <v>1</v>
      </c>
      <c r="T150" s="55"/>
      <c r="U150" s="55"/>
    </row>
    <row r="151" spans="6:21" s="45" customFormat="1" ht="11.4" outlineLevel="2" x14ac:dyDescent="0.2">
      <c r="F151" s="20">
        <v>14</v>
      </c>
      <c r="G151" s="46" t="s">
        <v>23</v>
      </c>
      <c r="H151" s="47" t="s">
        <v>215</v>
      </c>
      <c r="I151" s="21" t="s">
        <v>12</v>
      </c>
      <c r="J151" s="99">
        <v>5</v>
      </c>
      <c r="K151" s="22">
        <v>0</v>
      </c>
      <c r="L151" s="48">
        <f>J151*(1+K151/100)</f>
        <v>5</v>
      </c>
      <c r="M151" s="22">
        <v>0</v>
      </c>
      <c r="N151" s="23">
        <f>L151*M151</f>
        <v>0</v>
      </c>
      <c r="O151" s="49">
        <v>6.4999999999999997E-3</v>
      </c>
      <c r="P151" s="50">
        <f>L151*O151</f>
        <v>3.2500000000000001E-2</v>
      </c>
      <c r="Q151" s="49"/>
      <c r="R151" s="50">
        <f>L151*Q151</f>
        <v>0</v>
      </c>
      <c r="S151" s="23">
        <v>21</v>
      </c>
      <c r="T151" s="23">
        <f>N151*(S151/100)</f>
        <v>0</v>
      </c>
      <c r="U151" s="23">
        <f>N151+T151</f>
        <v>0</v>
      </c>
    </row>
    <row r="152" spans="6:21" s="45" customFormat="1" ht="11.4" outlineLevel="2" x14ac:dyDescent="0.2">
      <c r="F152" s="20">
        <v>15</v>
      </c>
      <c r="G152" s="46" t="s">
        <v>24</v>
      </c>
      <c r="H152" s="47" t="s">
        <v>192</v>
      </c>
      <c r="I152" s="21" t="s">
        <v>12</v>
      </c>
      <c r="J152" s="99">
        <v>5</v>
      </c>
      <c r="K152" s="22">
        <v>0</v>
      </c>
      <c r="L152" s="48">
        <f>J152*(1+K152/100)</f>
        <v>5</v>
      </c>
      <c r="M152" s="22">
        <v>0</v>
      </c>
      <c r="N152" s="23">
        <f>L152*M152</f>
        <v>0</v>
      </c>
      <c r="O152" s="49">
        <v>1.4999999999999999E-4</v>
      </c>
      <c r="P152" s="50">
        <f>L152*O152</f>
        <v>7.4999999999999991E-4</v>
      </c>
      <c r="Q152" s="49"/>
      <c r="R152" s="50">
        <f>L152*Q152</f>
        <v>0</v>
      </c>
      <c r="S152" s="23">
        <v>21</v>
      </c>
      <c r="T152" s="23">
        <f>N152*(S152/100)</f>
        <v>0</v>
      </c>
      <c r="U152" s="23">
        <f>N152+T152</f>
        <v>0</v>
      </c>
    </row>
    <row r="153" spans="6:21" s="45" customFormat="1" ht="22.8" outlineLevel="2" x14ac:dyDescent="0.2">
      <c r="F153" s="20">
        <v>16</v>
      </c>
      <c r="G153" s="46" t="s">
        <v>80</v>
      </c>
      <c r="H153" s="47" t="s">
        <v>268</v>
      </c>
      <c r="I153" s="21" t="s">
        <v>12</v>
      </c>
      <c r="J153" s="99">
        <v>2</v>
      </c>
      <c r="K153" s="22">
        <v>0</v>
      </c>
      <c r="L153" s="48">
        <f>J153*(1+K153/100)</f>
        <v>2</v>
      </c>
      <c r="M153" s="22">
        <v>0</v>
      </c>
      <c r="N153" s="23">
        <f>L153*M153</f>
        <v>0</v>
      </c>
      <c r="O153" s="49">
        <v>6.9999999999999999E-4</v>
      </c>
      <c r="P153" s="50">
        <f>L153*O153</f>
        <v>1.4E-3</v>
      </c>
      <c r="Q153" s="49"/>
      <c r="R153" s="50">
        <f>L153*Q153</f>
        <v>0</v>
      </c>
      <c r="S153" s="23">
        <v>21</v>
      </c>
      <c r="T153" s="23">
        <f>N153*(S153/100)</f>
        <v>0</v>
      </c>
      <c r="U153" s="23">
        <f>N153+T153</f>
        <v>0</v>
      </c>
    </row>
    <row r="154" spans="6:21" s="51" customFormat="1" ht="10.8" outlineLevel="3" x14ac:dyDescent="0.25">
      <c r="F154" s="52"/>
      <c r="G154" s="53"/>
      <c r="H154" s="54" t="s">
        <v>168</v>
      </c>
      <c r="I154" s="53"/>
      <c r="J154" s="100">
        <v>2</v>
      </c>
      <c r="K154" s="55"/>
      <c r="L154" s="56"/>
      <c r="M154" s="55"/>
      <c r="N154" s="57"/>
      <c r="O154" s="58"/>
      <c r="P154" s="55"/>
      <c r="Q154" s="55"/>
      <c r="R154" s="55"/>
      <c r="S154" s="79" t="s">
        <v>1</v>
      </c>
      <c r="T154" s="55"/>
      <c r="U154" s="55"/>
    </row>
    <row r="155" spans="6:21" s="45" customFormat="1" ht="22.8" outlineLevel="2" x14ac:dyDescent="0.2">
      <c r="F155" s="20">
        <v>17</v>
      </c>
      <c r="G155" s="46" t="s">
        <v>81</v>
      </c>
      <c r="H155" s="47" t="s">
        <v>269</v>
      </c>
      <c r="I155" s="21" t="s">
        <v>12</v>
      </c>
      <c r="J155" s="99">
        <v>7</v>
      </c>
      <c r="K155" s="22">
        <v>0</v>
      </c>
      <c r="L155" s="48">
        <f>J155*(1+K155/100)</f>
        <v>7</v>
      </c>
      <c r="M155" s="22">
        <v>0</v>
      </c>
      <c r="N155" s="23">
        <f>L155*M155</f>
        <v>0</v>
      </c>
      <c r="O155" s="49">
        <v>1.0499999999999999E-3</v>
      </c>
      <c r="P155" s="50">
        <f>L155*O155</f>
        <v>7.3499999999999998E-3</v>
      </c>
      <c r="Q155" s="49"/>
      <c r="R155" s="50">
        <f>L155*Q155</f>
        <v>0</v>
      </c>
      <c r="S155" s="23">
        <v>21</v>
      </c>
      <c r="T155" s="23">
        <f>N155*(S155/100)</f>
        <v>0</v>
      </c>
      <c r="U155" s="23">
        <f>N155+T155</f>
        <v>0</v>
      </c>
    </row>
    <row r="156" spans="6:21" s="45" customFormat="1" ht="11.4" outlineLevel="2" x14ac:dyDescent="0.2">
      <c r="F156" s="20">
        <v>18</v>
      </c>
      <c r="G156" s="46" t="s">
        <v>25</v>
      </c>
      <c r="H156" s="47" t="s">
        <v>255</v>
      </c>
      <c r="I156" s="21" t="s">
        <v>12</v>
      </c>
      <c r="J156" s="99">
        <v>7</v>
      </c>
      <c r="K156" s="22">
        <v>0</v>
      </c>
      <c r="L156" s="48">
        <f>J156*(1+K156/100)</f>
        <v>7</v>
      </c>
      <c r="M156" s="22">
        <v>0</v>
      </c>
      <c r="N156" s="23">
        <f>L156*M156</f>
        <v>0</v>
      </c>
      <c r="O156" s="49">
        <v>1.55E-2</v>
      </c>
      <c r="P156" s="50">
        <f>L156*O156</f>
        <v>0.1085</v>
      </c>
      <c r="Q156" s="49"/>
      <c r="R156" s="50">
        <f>L156*Q156</f>
        <v>0</v>
      </c>
      <c r="S156" s="23">
        <v>21</v>
      </c>
      <c r="T156" s="23">
        <f>N156*(S156/100)</f>
        <v>0</v>
      </c>
      <c r="U156" s="23">
        <f>N156+T156</f>
        <v>0</v>
      </c>
    </row>
    <row r="157" spans="6:21" s="51" customFormat="1" ht="10.8" outlineLevel="3" x14ac:dyDescent="0.25">
      <c r="F157" s="52"/>
      <c r="G157" s="53"/>
      <c r="H157" s="54" t="s">
        <v>103</v>
      </c>
      <c r="I157" s="53"/>
      <c r="J157" s="100">
        <v>4</v>
      </c>
      <c r="K157" s="55"/>
      <c r="L157" s="56"/>
      <c r="M157" s="55"/>
      <c r="N157" s="57"/>
      <c r="O157" s="58"/>
      <c r="P157" s="55"/>
      <c r="Q157" s="55"/>
      <c r="R157" s="55"/>
      <c r="S157" s="79" t="s">
        <v>1</v>
      </c>
      <c r="T157" s="55"/>
      <c r="U157" s="55"/>
    </row>
    <row r="158" spans="6:21" s="51" customFormat="1" ht="10.8" outlineLevel="3" x14ac:dyDescent="0.25">
      <c r="F158" s="52"/>
      <c r="G158" s="53"/>
      <c r="H158" s="54" t="s">
        <v>104</v>
      </c>
      <c r="I158" s="53"/>
      <c r="J158" s="100">
        <v>3</v>
      </c>
      <c r="K158" s="55"/>
      <c r="L158" s="56"/>
      <c r="M158" s="55"/>
      <c r="N158" s="57"/>
      <c r="O158" s="58"/>
      <c r="P158" s="55"/>
      <c r="Q158" s="55"/>
      <c r="R158" s="55"/>
      <c r="S158" s="79" t="s">
        <v>1</v>
      </c>
      <c r="T158" s="55"/>
      <c r="U158" s="55"/>
    </row>
    <row r="159" spans="6:21" s="45" customFormat="1" ht="11.4" outlineLevel="2" x14ac:dyDescent="0.2">
      <c r="F159" s="20">
        <v>19</v>
      </c>
      <c r="G159" s="46" t="s">
        <v>82</v>
      </c>
      <c r="H159" s="47" t="s">
        <v>252</v>
      </c>
      <c r="I159" s="21" t="s">
        <v>12</v>
      </c>
      <c r="J159" s="99">
        <v>2</v>
      </c>
      <c r="K159" s="22">
        <v>0</v>
      </c>
      <c r="L159" s="48">
        <f>J159*(1+K159/100)</f>
        <v>2</v>
      </c>
      <c r="M159" s="22">
        <v>0</v>
      </c>
      <c r="N159" s="23">
        <f>L159*M159</f>
        <v>0</v>
      </c>
      <c r="O159" s="49"/>
      <c r="P159" s="50">
        <f>L159*O159</f>
        <v>0</v>
      </c>
      <c r="Q159" s="49"/>
      <c r="R159" s="50">
        <f>L159*Q159</f>
        <v>0</v>
      </c>
      <c r="S159" s="23">
        <v>21</v>
      </c>
      <c r="T159" s="23">
        <f>N159*(S159/100)</f>
        <v>0</v>
      </c>
      <c r="U159" s="23">
        <f>N159+T159</f>
        <v>0</v>
      </c>
    </row>
    <row r="160" spans="6:21" s="45" customFormat="1" ht="11.4" outlineLevel="2" x14ac:dyDescent="0.2">
      <c r="F160" s="20">
        <v>20</v>
      </c>
      <c r="G160" s="46" t="s">
        <v>22</v>
      </c>
      <c r="H160" s="47" t="s">
        <v>203</v>
      </c>
      <c r="I160" s="21" t="s">
        <v>12</v>
      </c>
      <c r="J160" s="99">
        <v>1</v>
      </c>
      <c r="K160" s="22">
        <v>0</v>
      </c>
      <c r="L160" s="48">
        <f>J160*(1+K160/100)</f>
        <v>1</v>
      </c>
      <c r="M160" s="22">
        <v>0</v>
      </c>
      <c r="N160" s="23">
        <f>L160*M160</f>
        <v>0</v>
      </c>
      <c r="O160" s="49">
        <v>8.9999999999999993E-3</v>
      </c>
      <c r="P160" s="50">
        <f>L160*O160</f>
        <v>8.9999999999999993E-3</v>
      </c>
      <c r="Q160" s="49"/>
      <c r="R160" s="50">
        <f>L160*Q160</f>
        <v>0</v>
      </c>
      <c r="S160" s="23">
        <v>21</v>
      </c>
      <c r="T160" s="23">
        <f>N160*(S160/100)</f>
        <v>0</v>
      </c>
      <c r="U160" s="23">
        <f>N160+T160</f>
        <v>0</v>
      </c>
    </row>
    <row r="161" spans="6:21" s="45" customFormat="1" ht="11.4" outlineLevel="2" x14ac:dyDescent="0.2">
      <c r="F161" s="20">
        <v>21</v>
      </c>
      <c r="G161" s="46" t="s">
        <v>89</v>
      </c>
      <c r="H161" s="47" t="s">
        <v>235</v>
      </c>
      <c r="I161" s="21" t="s">
        <v>2</v>
      </c>
      <c r="J161" s="99">
        <v>4.2</v>
      </c>
      <c r="K161" s="22">
        <v>0</v>
      </c>
      <c r="L161" s="48">
        <f>J161*(1+K161/100)</f>
        <v>4.2</v>
      </c>
      <c r="M161" s="22">
        <v>0</v>
      </c>
      <c r="N161" s="23">
        <f>L161*M161</f>
        <v>0</v>
      </c>
      <c r="O161" s="49">
        <v>2.741E-2</v>
      </c>
      <c r="P161" s="50">
        <f>L161*O161</f>
        <v>0.115122</v>
      </c>
      <c r="Q161" s="49"/>
      <c r="R161" s="50">
        <f>L161*Q161</f>
        <v>0</v>
      </c>
      <c r="S161" s="23">
        <v>21</v>
      </c>
      <c r="T161" s="23">
        <f>N161*(S161/100)</f>
        <v>0</v>
      </c>
      <c r="U161" s="23">
        <f>N161+T161</f>
        <v>0</v>
      </c>
    </row>
    <row r="162" spans="6:21" s="51" customFormat="1" ht="21.6" outlineLevel="3" x14ac:dyDescent="0.25">
      <c r="F162" s="52"/>
      <c r="G162" s="53"/>
      <c r="H162" s="54" t="s">
        <v>270</v>
      </c>
      <c r="I162" s="53"/>
      <c r="J162" s="100">
        <v>4.2</v>
      </c>
      <c r="K162" s="55"/>
      <c r="L162" s="56"/>
      <c r="M162" s="55"/>
      <c r="N162" s="57"/>
      <c r="O162" s="58"/>
      <c r="P162" s="55"/>
      <c r="Q162" s="55"/>
      <c r="R162" s="55"/>
      <c r="S162" s="79" t="s">
        <v>1</v>
      </c>
      <c r="T162" s="55"/>
      <c r="U162" s="55"/>
    </row>
    <row r="163" spans="6:21" s="45" customFormat="1" ht="22.8" outlineLevel="2" x14ac:dyDescent="0.2">
      <c r="F163" s="20">
        <v>22</v>
      </c>
      <c r="G163" s="46" t="s">
        <v>84</v>
      </c>
      <c r="H163" s="47" t="s">
        <v>257</v>
      </c>
      <c r="I163" s="21" t="s">
        <v>2</v>
      </c>
      <c r="J163" s="99">
        <v>29.5</v>
      </c>
      <c r="K163" s="22">
        <v>0</v>
      </c>
      <c r="L163" s="48">
        <f>J163*(1+K163/100)</f>
        <v>29.5</v>
      </c>
      <c r="M163" s="22">
        <v>0</v>
      </c>
      <c r="N163" s="23">
        <f>L163*M163</f>
        <v>0</v>
      </c>
      <c r="O163" s="49">
        <v>1E-4</v>
      </c>
      <c r="P163" s="50">
        <f>L163*O163</f>
        <v>2.9499999999999999E-3</v>
      </c>
      <c r="Q163" s="49"/>
      <c r="R163" s="50">
        <f>L163*Q163</f>
        <v>0</v>
      </c>
      <c r="S163" s="23">
        <v>21</v>
      </c>
      <c r="T163" s="23">
        <f>N163*(S163/100)</f>
        <v>0</v>
      </c>
      <c r="U163" s="23">
        <f>N163+T163</f>
        <v>0</v>
      </c>
    </row>
    <row r="164" spans="6:21" s="51" customFormat="1" ht="10.8" outlineLevel="3" x14ac:dyDescent="0.25">
      <c r="F164" s="52"/>
      <c r="G164" s="53"/>
      <c r="H164" s="54" t="s">
        <v>110</v>
      </c>
      <c r="I164" s="53"/>
      <c r="J164" s="100">
        <v>29.5</v>
      </c>
      <c r="K164" s="55"/>
      <c r="L164" s="56"/>
      <c r="M164" s="55"/>
      <c r="N164" s="57"/>
      <c r="O164" s="58"/>
      <c r="P164" s="55"/>
      <c r="Q164" s="55"/>
      <c r="R164" s="55"/>
      <c r="S164" s="79" t="s">
        <v>1</v>
      </c>
      <c r="T164" s="55"/>
      <c r="U164" s="55"/>
    </row>
    <row r="165" spans="6:21" s="45" customFormat="1" ht="11.4" outlineLevel="2" x14ac:dyDescent="0.2">
      <c r="F165" s="20">
        <v>23</v>
      </c>
      <c r="G165" s="46" t="s">
        <v>85</v>
      </c>
      <c r="H165" s="47" t="s">
        <v>211</v>
      </c>
      <c r="I165" s="21" t="s">
        <v>2</v>
      </c>
      <c r="J165" s="99">
        <v>29.5</v>
      </c>
      <c r="K165" s="22">
        <v>0</v>
      </c>
      <c r="L165" s="48">
        <f>J165*(1+K165/100)</f>
        <v>29.5</v>
      </c>
      <c r="M165" s="22">
        <v>0</v>
      </c>
      <c r="N165" s="23">
        <f>L165*M165</f>
        <v>0</v>
      </c>
      <c r="O165" s="49"/>
      <c r="P165" s="50">
        <f>L165*O165</f>
        <v>0</v>
      </c>
      <c r="Q165" s="49"/>
      <c r="R165" s="50">
        <f>L165*Q165</f>
        <v>0</v>
      </c>
      <c r="S165" s="23">
        <v>21</v>
      </c>
      <c r="T165" s="23">
        <f>N165*(S165/100)</f>
        <v>0</v>
      </c>
      <c r="U165" s="23">
        <f>N165+T165</f>
        <v>0</v>
      </c>
    </row>
    <row r="166" spans="6:21" s="81" customFormat="1" ht="12.75" customHeight="1" outlineLevel="2" x14ac:dyDescent="0.25">
      <c r="F166" s="82"/>
      <c r="G166" s="83"/>
      <c r="H166" s="84"/>
      <c r="I166" s="83"/>
      <c r="J166" s="101"/>
      <c r="K166" s="86"/>
      <c r="L166" s="85"/>
      <c r="M166" s="86"/>
      <c r="N166" s="87"/>
      <c r="O166" s="88"/>
      <c r="P166" s="86"/>
      <c r="Q166" s="86"/>
      <c r="R166" s="86"/>
      <c r="S166" s="80" t="s">
        <v>1</v>
      </c>
      <c r="T166" s="86"/>
      <c r="U166" s="86"/>
    </row>
    <row r="167" spans="6:21" s="37" customFormat="1" ht="16.5" customHeight="1" outlineLevel="1" x14ac:dyDescent="0.25">
      <c r="F167" s="38"/>
      <c r="G167" s="39"/>
      <c r="H167" s="39" t="s">
        <v>161</v>
      </c>
      <c r="I167" s="6"/>
      <c r="J167" s="98"/>
      <c r="K167" s="41"/>
      <c r="L167" s="40"/>
      <c r="M167" s="41"/>
      <c r="N167" s="42">
        <f>SUBTOTAL(9,N168:N176)</f>
        <v>0</v>
      </c>
      <c r="O167" s="43"/>
      <c r="P167" s="44">
        <f>SUBTOTAL(9,P168:P176)</f>
        <v>0</v>
      </c>
      <c r="Q167" s="41"/>
      <c r="R167" s="44">
        <f>SUBTOTAL(9,R168:R176)</f>
        <v>0</v>
      </c>
      <c r="S167" s="78" t="s">
        <v>1</v>
      </c>
      <c r="T167" s="42">
        <f>SUBTOTAL(9,T168:T176)</f>
        <v>0</v>
      </c>
      <c r="U167" s="42">
        <f>SUBTOTAL(9,U168:U176)</f>
        <v>0</v>
      </c>
    </row>
    <row r="168" spans="6:21" s="45" customFormat="1" ht="11.4" outlineLevel="2" x14ac:dyDescent="0.2">
      <c r="F168" s="20">
        <v>1</v>
      </c>
      <c r="G168" s="46" t="s">
        <v>99</v>
      </c>
      <c r="H168" s="47" t="s">
        <v>226</v>
      </c>
      <c r="I168" s="21" t="s">
        <v>3</v>
      </c>
      <c r="J168" s="99">
        <v>13.684000000000001</v>
      </c>
      <c r="K168" s="22">
        <v>0</v>
      </c>
      <c r="L168" s="48">
        <f>J168*(1+K168/100)</f>
        <v>13.684000000000001</v>
      </c>
      <c r="M168" s="22">
        <v>0</v>
      </c>
      <c r="N168" s="23">
        <f>L168*M168</f>
        <v>0</v>
      </c>
      <c r="O168" s="49"/>
      <c r="P168" s="50">
        <f>L168*O168</f>
        <v>0</v>
      </c>
      <c r="Q168" s="49"/>
      <c r="R168" s="50">
        <f>L168*Q168</f>
        <v>0</v>
      </c>
      <c r="S168" s="23">
        <v>21</v>
      </c>
      <c r="T168" s="23">
        <f>N168*(S168/100)</f>
        <v>0</v>
      </c>
      <c r="U168" s="23">
        <f>N168+T168</f>
        <v>0</v>
      </c>
    </row>
    <row r="169" spans="6:21" s="51" customFormat="1" ht="10.8" outlineLevel="3" x14ac:dyDescent="0.25">
      <c r="F169" s="52"/>
      <c r="G169" s="53"/>
      <c r="H169" s="54" t="s">
        <v>181</v>
      </c>
      <c r="I169" s="53"/>
      <c r="J169" s="100">
        <v>13.684000000000001</v>
      </c>
      <c r="K169" s="55"/>
      <c r="L169" s="56"/>
      <c r="M169" s="55"/>
      <c r="N169" s="57"/>
      <c r="O169" s="58"/>
      <c r="P169" s="55"/>
      <c r="Q169" s="55"/>
      <c r="R169" s="55"/>
      <c r="S169" s="79" t="s">
        <v>1</v>
      </c>
      <c r="T169" s="55"/>
      <c r="U169" s="55"/>
    </row>
    <row r="170" spans="6:21" s="45" customFormat="1" ht="11.4" outlineLevel="2" x14ac:dyDescent="0.2">
      <c r="F170" s="20">
        <v>2</v>
      </c>
      <c r="G170" s="46" t="s">
        <v>100</v>
      </c>
      <c r="H170" s="47" t="s">
        <v>242</v>
      </c>
      <c r="I170" s="21" t="s">
        <v>3</v>
      </c>
      <c r="J170" s="99">
        <v>82.103999999999999</v>
      </c>
      <c r="K170" s="22">
        <v>0</v>
      </c>
      <c r="L170" s="48">
        <f>J170*(1+K170/100)</f>
        <v>82.103999999999999</v>
      </c>
      <c r="M170" s="22">
        <v>0</v>
      </c>
      <c r="N170" s="23">
        <f>L170*M170</f>
        <v>0</v>
      </c>
      <c r="O170" s="49"/>
      <c r="P170" s="50">
        <f>L170*O170</f>
        <v>0</v>
      </c>
      <c r="Q170" s="49"/>
      <c r="R170" s="50">
        <f>L170*Q170</f>
        <v>0</v>
      </c>
      <c r="S170" s="23">
        <v>21</v>
      </c>
      <c r="T170" s="23">
        <f>N170*(S170/100)</f>
        <v>0</v>
      </c>
      <c r="U170" s="23">
        <f>N170+T170</f>
        <v>0</v>
      </c>
    </row>
    <row r="171" spans="6:21" s="51" customFormat="1" ht="10.8" outlineLevel="3" x14ac:dyDescent="0.25">
      <c r="F171" s="52"/>
      <c r="G171" s="53"/>
      <c r="H171" s="54" t="s">
        <v>214</v>
      </c>
      <c r="I171" s="53"/>
      <c r="J171" s="100">
        <v>82.103999999999999</v>
      </c>
      <c r="K171" s="55"/>
      <c r="L171" s="56"/>
      <c r="M171" s="55"/>
      <c r="N171" s="57"/>
      <c r="O171" s="58"/>
      <c r="P171" s="55"/>
      <c r="Q171" s="55"/>
      <c r="R171" s="55"/>
      <c r="S171" s="79" t="s">
        <v>1</v>
      </c>
      <c r="T171" s="55"/>
      <c r="U171" s="55"/>
    </row>
    <row r="172" spans="6:21" s="45" customFormat="1" ht="22.8" outlineLevel="2" x14ac:dyDescent="0.2">
      <c r="F172" s="20">
        <v>3</v>
      </c>
      <c r="G172" s="46" t="s">
        <v>101</v>
      </c>
      <c r="H172" s="47" t="s">
        <v>277</v>
      </c>
      <c r="I172" s="21" t="s">
        <v>3</v>
      </c>
      <c r="J172" s="99">
        <v>82.103999999999999</v>
      </c>
      <c r="K172" s="22">
        <v>0</v>
      </c>
      <c r="L172" s="48">
        <f>J172*(1+K172/100)</f>
        <v>82.103999999999999</v>
      </c>
      <c r="M172" s="22">
        <v>0</v>
      </c>
      <c r="N172" s="23">
        <f>L172*M172</f>
        <v>0</v>
      </c>
      <c r="O172" s="49"/>
      <c r="P172" s="50">
        <f>L172*O172</f>
        <v>0</v>
      </c>
      <c r="Q172" s="49"/>
      <c r="R172" s="50">
        <f>L172*Q172</f>
        <v>0</v>
      </c>
      <c r="S172" s="23">
        <v>21</v>
      </c>
      <c r="T172" s="23">
        <f>N172*(S172/100)</f>
        <v>0</v>
      </c>
      <c r="U172" s="23">
        <f>N172+T172</f>
        <v>0</v>
      </c>
    </row>
    <row r="173" spans="6:21" s="45" customFormat="1" ht="11.4" outlineLevel="2" x14ac:dyDescent="0.2">
      <c r="F173" s="20">
        <v>4</v>
      </c>
      <c r="G173" s="46" t="s">
        <v>98</v>
      </c>
      <c r="H173" s="47" t="s">
        <v>227</v>
      </c>
      <c r="I173" s="21" t="s">
        <v>3</v>
      </c>
      <c r="J173" s="99">
        <v>493.32700000000006</v>
      </c>
      <c r="K173" s="22">
        <v>0</v>
      </c>
      <c r="L173" s="48">
        <f>J173*(1+K173/100)</f>
        <v>493.32700000000006</v>
      </c>
      <c r="M173" s="22">
        <v>0</v>
      </c>
      <c r="N173" s="23">
        <f>L173*M173</f>
        <v>0</v>
      </c>
      <c r="O173" s="49"/>
      <c r="P173" s="50">
        <f>L173*O173</f>
        <v>0</v>
      </c>
      <c r="Q173" s="49"/>
      <c r="R173" s="50">
        <f>L173*Q173</f>
        <v>0</v>
      </c>
      <c r="S173" s="23">
        <v>21</v>
      </c>
      <c r="T173" s="23">
        <f>N173*(S173/100)</f>
        <v>0</v>
      </c>
      <c r="U173" s="23">
        <f>N173+T173</f>
        <v>0</v>
      </c>
    </row>
    <row r="174" spans="6:21" s="51" customFormat="1" ht="10.8" outlineLevel="3" x14ac:dyDescent="0.25">
      <c r="F174" s="52"/>
      <c r="G174" s="53"/>
      <c r="H174" s="54" t="s">
        <v>147</v>
      </c>
      <c r="I174" s="53"/>
      <c r="J174" s="100">
        <v>493.32700000000006</v>
      </c>
      <c r="K174" s="55"/>
      <c r="L174" s="56"/>
      <c r="M174" s="55"/>
      <c r="N174" s="57"/>
      <c r="O174" s="58"/>
      <c r="P174" s="55"/>
      <c r="Q174" s="55"/>
      <c r="R174" s="55"/>
      <c r="S174" s="79" t="s">
        <v>1</v>
      </c>
      <c r="T174" s="55"/>
      <c r="U174" s="55"/>
    </row>
    <row r="175" spans="6:21" s="45" customFormat="1" ht="22.8" outlineLevel="2" x14ac:dyDescent="0.2">
      <c r="F175" s="20">
        <v>5</v>
      </c>
      <c r="G175" s="46" t="s">
        <v>102</v>
      </c>
      <c r="H175" s="47" t="s">
        <v>274</v>
      </c>
      <c r="I175" s="21" t="s">
        <v>3</v>
      </c>
      <c r="J175" s="99">
        <v>457.44350193600002</v>
      </c>
      <c r="K175" s="22">
        <v>0</v>
      </c>
      <c r="L175" s="48">
        <f>J175*(1+K175/100)</f>
        <v>457.44350193600002</v>
      </c>
      <c r="M175" s="22">
        <v>0</v>
      </c>
      <c r="N175" s="23">
        <f>L175*M175</f>
        <v>0</v>
      </c>
      <c r="O175" s="49"/>
      <c r="P175" s="50">
        <f>L175*O175</f>
        <v>0</v>
      </c>
      <c r="Q175" s="49"/>
      <c r="R175" s="50">
        <f>L175*Q175</f>
        <v>0</v>
      </c>
      <c r="S175" s="23">
        <v>21</v>
      </c>
      <c r="T175" s="23">
        <f>N175*(S175/100)</f>
        <v>0</v>
      </c>
      <c r="U175" s="23">
        <f>N175+T175</f>
        <v>0</v>
      </c>
    </row>
    <row r="176" spans="6:21" s="81" customFormat="1" ht="12.75" customHeight="1" outlineLevel="2" x14ac:dyDescent="0.25">
      <c r="F176" s="82"/>
      <c r="G176" s="83"/>
      <c r="H176" s="84"/>
      <c r="I176" s="83"/>
      <c r="J176" s="101"/>
      <c r="K176" s="86"/>
      <c r="L176" s="85"/>
      <c r="M176" s="86"/>
      <c r="N176" s="87"/>
      <c r="O176" s="88"/>
      <c r="P176" s="86"/>
      <c r="Q176" s="86"/>
      <c r="R176" s="86"/>
      <c r="S176" s="80" t="s">
        <v>1</v>
      </c>
      <c r="T176" s="86"/>
      <c r="U176" s="86"/>
    </row>
    <row r="177" spans="6:21" s="37" customFormat="1" ht="16.5" customHeight="1" outlineLevel="1" x14ac:dyDescent="0.25">
      <c r="F177" s="38"/>
      <c r="G177" s="39"/>
      <c r="H177" s="39" t="s">
        <v>190</v>
      </c>
      <c r="I177" s="6"/>
      <c r="J177" s="98"/>
      <c r="K177" s="41"/>
      <c r="L177" s="40"/>
      <c r="M177" s="41"/>
      <c r="N177" s="42">
        <f>SUBTOTAL(9,N178:N179)</f>
        <v>0</v>
      </c>
      <c r="O177" s="43"/>
      <c r="P177" s="44">
        <f>SUBTOTAL(9,P178:P179)</f>
        <v>0</v>
      </c>
      <c r="Q177" s="41"/>
      <c r="R177" s="44">
        <f>SUBTOTAL(9,R178:R179)</f>
        <v>0</v>
      </c>
      <c r="S177" s="78" t="s">
        <v>1</v>
      </c>
      <c r="T177" s="42">
        <f>SUBTOTAL(9,T178:T179)</f>
        <v>0</v>
      </c>
      <c r="U177" s="42">
        <f>SUBTOTAL(9,U178:U179)</f>
        <v>0</v>
      </c>
    </row>
    <row r="178" spans="6:21" s="45" customFormat="1" ht="11.4" outlineLevel="2" x14ac:dyDescent="0.2">
      <c r="F178" s="20">
        <v>1</v>
      </c>
      <c r="G178" s="46" t="s">
        <v>4</v>
      </c>
      <c r="H178" s="47" t="s">
        <v>159</v>
      </c>
      <c r="I178" s="21" t="s">
        <v>0</v>
      </c>
      <c r="J178" s="99">
        <v>3</v>
      </c>
      <c r="K178" s="22">
        <v>0</v>
      </c>
      <c r="L178" s="48">
        <f>J178*(1+K178/100)</f>
        <v>3</v>
      </c>
      <c r="M178" s="22">
        <v>0</v>
      </c>
      <c r="N178" s="23">
        <f>L178*M178</f>
        <v>0</v>
      </c>
      <c r="O178" s="49"/>
      <c r="P178" s="50">
        <f>L178*O178</f>
        <v>0</v>
      </c>
      <c r="Q178" s="49"/>
      <c r="R178" s="50">
        <f>L178*Q178</f>
        <v>0</v>
      </c>
      <c r="S178" s="23">
        <v>21</v>
      </c>
      <c r="T178" s="23">
        <f>N178*(S178/100)</f>
        <v>0</v>
      </c>
      <c r="U178" s="23">
        <f>N178+T178</f>
        <v>0</v>
      </c>
    </row>
    <row r="179" spans="6:21" s="81" customFormat="1" ht="12.75" customHeight="1" outlineLevel="2" x14ac:dyDescent="0.25">
      <c r="F179" s="82"/>
      <c r="G179" s="83"/>
      <c r="H179" s="84"/>
      <c r="I179" s="83"/>
      <c r="J179" s="101"/>
      <c r="K179" s="86"/>
      <c r="L179" s="85"/>
      <c r="M179" s="86"/>
      <c r="N179" s="87"/>
      <c r="O179" s="88"/>
      <c r="P179" s="86"/>
      <c r="Q179" s="86"/>
      <c r="R179" s="86"/>
      <c r="S179" s="80" t="s">
        <v>1</v>
      </c>
      <c r="T179" s="86"/>
      <c r="U179" s="86"/>
    </row>
    <row r="180" spans="6:21" s="81" customFormat="1" ht="12.75" customHeight="1" outlineLevel="1" x14ac:dyDescent="0.25">
      <c r="F180" s="82"/>
      <c r="G180" s="83"/>
      <c r="H180" s="84"/>
      <c r="I180" s="83"/>
      <c r="J180" s="101"/>
      <c r="K180" s="86"/>
      <c r="L180" s="85"/>
      <c r="M180" s="86"/>
      <c r="N180" s="87"/>
      <c r="O180" s="88"/>
      <c r="P180" s="86"/>
      <c r="Q180" s="86"/>
      <c r="R180" s="86"/>
      <c r="S180" s="80" t="s">
        <v>1</v>
      </c>
      <c r="T180" s="86"/>
      <c r="U180" s="86"/>
    </row>
    <row r="181" spans="6:21" s="81" customFormat="1" ht="12.75" customHeight="1" x14ac:dyDescent="0.25">
      <c r="F181" s="82"/>
      <c r="G181" s="83"/>
      <c r="H181" s="84"/>
      <c r="I181" s="83"/>
      <c r="J181" s="101"/>
      <c r="K181" s="86"/>
      <c r="L181" s="85"/>
      <c r="M181" s="86"/>
      <c r="N181" s="87"/>
      <c r="O181" s="88"/>
      <c r="P181" s="86"/>
      <c r="Q181" s="86"/>
      <c r="R181" s="86"/>
      <c r="S181" s="80" t="s">
        <v>1</v>
      </c>
      <c r="T181" s="86"/>
      <c r="U181" s="86"/>
    </row>
  </sheetData>
  <phoneticPr fontId="0" type="noConversion"/>
  <printOptions gridLines="1"/>
  <pageMargins left="0.39370078740157483" right="0.39370078740157483" top="0.59055118110236227" bottom="0.59055118110236227" header="0.39370078740157483" footer="0.39370078740157483"/>
  <pageSetup paperSize="9" scale="95" fitToHeight="9999" orientation="landscape" horizontalDpi="300" verticalDpi="300" r:id="rId1"/>
  <headerFooter alignWithMargins="0">
    <oddFooter>&amp;L&amp;8www.euroCALC.cz&amp;C&amp;8&amp;P z &amp;N&amp;R&amp;8&amp;D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81129D65B3EC4BA551177E409726AA" ma:contentTypeVersion="11" ma:contentTypeDescription="Vytvoří nový dokument" ma:contentTypeScope="" ma:versionID="dbfb176899040155828a64b5e5ddf2f0">
  <xsd:schema xmlns:xsd="http://www.w3.org/2001/XMLSchema" xmlns:xs="http://www.w3.org/2001/XMLSchema" xmlns:p="http://schemas.microsoft.com/office/2006/metadata/properties" xmlns:ns2="94b29fa1-0799-496f-89d3-40cc6edf14d0" xmlns:ns3="f39f5c44-e931-41e1-a79c-03a8048eec39" targetNamespace="http://schemas.microsoft.com/office/2006/metadata/properties" ma:root="true" ma:fieldsID="39e555703d3b7c94ebaada88703c3c9b" ns2:_="" ns3:_="">
    <xsd:import namespace="94b29fa1-0799-496f-89d3-40cc6edf14d0"/>
    <xsd:import namespace="f39f5c44-e931-41e1-a79c-03a8048eec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29fa1-0799-496f-89d3-40cc6edf14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849c82d3-e65e-42f8-a2ad-26ae24a60c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f5c44-e931-41e1-a79c-03a8048eec3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3e5820a-bf79-46d2-bc7e-4e02660a9b5d}" ma:internalName="TaxCatchAll" ma:showField="CatchAllData" ma:web="f39f5c44-e931-41e1-a79c-03a8048eec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9f5c44-e931-41e1-a79c-03a8048eec39" xsi:nil="true"/>
    <lcf76f155ced4ddcb4097134ff3c332f xmlns="94b29fa1-0799-496f-89d3-40cc6edf14d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80E65F-C611-4086-8B61-669800FC4A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b29fa1-0799-496f-89d3-40cc6edf14d0"/>
    <ds:schemaRef ds:uri="f39f5c44-e931-41e1-a79c-03a8048eec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6A1370-C678-438D-9821-676552D12BE2}">
  <ds:schemaRefs>
    <ds:schemaRef ds:uri="http://schemas.microsoft.com/office/2006/metadata/properties"/>
    <ds:schemaRef ds:uri="http://schemas.microsoft.com/office/infopath/2007/PartnerControls"/>
    <ds:schemaRef ds:uri="f39f5c44-e931-41e1-a79c-03a8048eec39"/>
    <ds:schemaRef ds:uri="94b29fa1-0799-496f-89d3-40cc6edf14d0"/>
  </ds:schemaRefs>
</ds:datastoreItem>
</file>

<file path=customXml/itemProps3.xml><?xml version="1.0" encoding="utf-8"?>
<ds:datastoreItem xmlns:ds="http://schemas.openxmlformats.org/officeDocument/2006/customXml" ds:itemID="{E834D9C7-0E1D-46C1-94FD-67CCCFB5A6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12</vt:i4>
      </vt:variant>
    </vt:vector>
  </HeadingPairs>
  <TitlesOfParts>
    <vt:vector size="14" baseType="lpstr">
      <vt:lpstr>Rekapitulace</vt:lpstr>
      <vt:lpstr>Zakazka</vt:lpstr>
      <vt:lpstr>__CENA__</vt:lpstr>
      <vt:lpstr>__MAIN__</vt:lpstr>
      <vt:lpstr>Rekapitulace!__MAIN2__</vt:lpstr>
      <vt:lpstr>__SAZBA__</vt:lpstr>
      <vt:lpstr>__T0__</vt:lpstr>
      <vt:lpstr>__T1__</vt:lpstr>
      <vt:lpstr>__T2__</vt:lpstr>
      <vt:lpstr>__T3__</vt:lpstr>
      <vt:lpstr>Rekapitulace!__TR0__</vt:lpstr>
      <vt:lpstr>Rekapitulace!__TR1__</vt:lpstr>
      <vt:lpstr>Zakazka!Názvy_tisku</vt:lpstr>
      <vt:lpstr>Zakazka!Oblast_tisku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Starý Jiří</cp:lastModifiedBy>
  <cp:lastPrinted>2020-12-03T15:21:00Z</cp:lastPrinted>
  <dcterms:created xsi:type="dcterms:W3CDTF">2007-10-16T11:08:58Z</dcterms:created>
  <dcterms:modified xsi:type="dcterms:W3CDTF">2024-01-25T13:30:08Z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0x0101004E81129D65B3EC4BA551177E409726AA</vt:lpwstr>
  </property>
</Properties>
</file>