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29B2EB8D-0AFF-4BB5-8977-C4368CB17B31}" xr6:coauthVersionLast="47" xr6:coauthVersionMax="47" xr10:uidLastSave="{00000000-0000-0000-0000-000000000000}"/>
  <bookViews>
    <workbookView xWindow="38290" yWindow="5440" windowWidth="25820" windowHeight="15620" tabRatio="500" xr2:uid="{00000000-000D-0000-FFFF-FFFF00000000}"/>
  </bookViews>
  <sheets>
    <sheet name="VARIANTA 1" sheetId="5" r:id="rId1"/>
  </sheets>
  <definedNames>
    <definedName name="_xlnm.Print_Area" localSheetId="0">'VARIANTA 1'!$B$3:$G$56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5" i="5" l="1"/>
  <c r="G49" i="5"/>
  <c r="G18" i="5"/>
  <c r="E41" i="5"/>
  <c r="G41" i="5" s="1"/>
  <c r="E40" i="5"/>
  <c r="G40" i="5" s="1"/>
  <c r="E39" i="5"/>
  <c r="G39" i="5" s="1"/>
  <c r="G19" i="5"/>
  <c r="E16" i="5"/>
  <c r="G16" i="5" s="1"/>
  <c r="E10" i="5"/>
  <c r="G10" i="5" s="1"/>
  <c r="E9" i="5"/>
  <c r="G9" i="5" s="1"/>
  <c r="E8" i="5"/>
  <c r="G8" i="5" s="1"/>
  <c r="E15" i="5"/>
  <c r="G15" i="5" s="1"/>
  <c r="G31" i="5"/>
  <c r="G32" i="5"/>
  <c r="E30" i="5"/>
  <c r="G30" i="5" s="1"/>
  <c r="E29" i="5"/>
  <c r="G29" i="5" s="1"/>
  <c r="E28" i="5"/>
  <c r="G28" i="5" s="1"/>
  <c r="E26" i="5"/>
  <c r="G26" i="5" s="1"/>
  <c r="E25" i="5"/>
  <c r="G25" i="5" s="1"/>
  <c r="E24" i="5"/>
  <c r="G24" i="5" s="1"/>
  <c r="E27" i="5"/>
  <c r="G27" i="5" s="1"/>
  <c r="G14" i="5" l="1"/>
  <c r="G38" i="5"/>
  <c r="G7" i="5"/>
  <c r="G23" i="5"/>
  <c r="G52" i="5" l="1"/>
  <c r="G53" i="5" l="1"/>
  <c r="G58" i="5" s="1"/>
  <c r="G54" i="5" l="1"/>
  <c r="G55" i="5" s="1"/>
  <c r="G59" i="5"/>
  <c r="G60" i="5" s="1"/>
</calcChain>
</file>

<file path=xl/sharedStrings.xml><?xml version="1.0" encoding="utf-8"?>
<sst xmlns="http://schemas.openxmlformats.org/spreadsheetml/2006/main" count="79" uniqueCount="50">
  <si>
    <t>Kč/m3</t>
  </si>
  <si>
    <t>Ostatní</t>
  </si>
  <si>
    <t>Kč/jedn.</t>
  </si>
  <si>
    <t>Cekem stavba bez DPH</t>
  </si>
  <si>
    <t>DPH 21%</t>
  </si>
  <si>
    <t>Celkem stavba včetně DPH</t>
  </si>
  <si>
    <t>k.v.</t>
  </si>
  <si>
    <t>Střecha</t>
  </si>
  <si>
    <t>soubor</t>
  </si>
  <si>
    <t>Cena je bez mobiliáře a interiérového vybavení</t>
  </si>
  <si>
    <r>
      <t xml:space="preserve">Jednotkové ceny za m3, m2 nebo bm jsou stanoveny dle Cenových ukazatelů ve stavebnictví pro rok 2022, které jsou dostupné na </t>
    </r>
    <r>
      <rPr>
        <sz val="8"/>
        <color rgb="FF0000FF"/>
        <rFont val="Calibri"/>
        <family val="2"/>
        <charset val="238"/>
        <scheme val="minor"/>
      </rPr>
      <t>http://www.cenovasoustava.cz/dok/ceny/thu_2022.html</t>
    </r>
  </si>
  <si>
    <r>
      <t>m</t>
    </r>
    <r>
      <rPr>
        <vertAlign val="superscript"/>
        <sz val="10.5"/>
        <color rgb="FF000000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</si>
  <si>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0.5"/>
        <color rgb="FF000000"/>
        <rFont val="Calibri"/>
        <family val="2"/>
        <charset val="238"/>
        <scheme val="minor"/>
      </rPr>
      <t>3</t>
    </r>
  </si>
  <si>
    <t>Celkem Projekční a inženýrská činnost včetně DPH</t>
  </si>
  <si>
    <t>Základy - předpoklad plošného založení</t>
  </si>
  <si>
    <t>Půdorys 1.NP</t>
  </si>
  <si>
    <t>Půdorys 2.NP</t>
  </si>
  <si>
    <t>Komunikace, parkování, terénní a sadové úpravy</t>
  </si>
  <si>
    <t>Půdorys 1.PP - sanace suterénu</t>
  </si>
  <si>
    <t>Spojovací krček</t>
  </si>
  <si>
    <t>Tělocvična</t>
  </si>
  <si>
    <t>Půdorys 3.NP</t>
  </si>
  <si>
    <t>Střechy</t>
  </si>
  <si>
    <t>Navazující zpevněné plochy</t>
  </si>
  <si>
    <t>Kč/m2/m3</t>
  </si>
  <si>
    <t>Terenní úpravy</t>
  </si>
  <si>
    <t>Inženýrské sítě, přeložky a přípojky</t>
  </si>
  <si>
    <t>Fotovoltaika, tepelná čerpadla, retence dešťových vod, apod.</t>
  </si>
  <si>
    <t>Fasády - zateplení a výměna prvků</t>
  </si>
  <si>
    <t>Demolice objektu garáží bytového domu Komenského č.p. 1200</t>
  </si>
  <si>
    <t>Úpravy okolí bytového domu Komenského č.p. 1200</t>
  </si>
  <si>
    <t>Demolice a přesun objektu technického zázemí obce na p.č. 501</t>
  </si>
  <si>
    <t>Související přeložky a přípojky inženýrských sítí (např. VO, dešťová kanalizace apod.)</t>
  </si>
  <si>
    <t>Přípojky a přeložky inženýrských sítí</t>
  </si>
  <si>
    <t>Revitalizace budovy bývalé školy a parku v Předklášteří - odhad investičních nákladů</t>
  </si>
  <si>
    <t>Nové oplocení nebo oprava stávající parkové zdi, vstupy do parku</t>
  </si>
  <si>
    <t>Demolice oplocení (kamených stěn), terénní úpravy</t>
  </si>
  <si>
    <t>Projekční a inženýrská činnost 6% z IN</t>
  </si>
  <si>
    <t>Vedlejší a ostatní náklady - 1% z IN</t>
  </si>
  <si>
    <t>I.etapa</t>
  </si>
  <si>
    <t>II.etapa</t>
  </si>
  <si>
    <t>3.1 ZÁZEMÍ PRO KULTURNÍ AKCE</t>
  </si>
  <si>
    <t xml:space="preserve">3.2 PROPOJENÍ VEŘEJNÝCH PROSTRANSTVÍ </t>
  </si>
  <si>
    <t>3.3 BUDOVA BÝVALÉ ŠKOLY</t>
  </si>
  <si>
    <t>III.etapa</t>
  </si>
  <si>
    <t>IV.etapa</t>
  </si>
  <si>
    <t>V.etapa</t>
  </si>
  <si>
    <t>3.4 AUTOBUSOVÁ ZASTÁVKA</t>
  </si>
  <si>
    <t>3.5 PARKOVÁ ZELEŇ A ZAŘÍZENÍ PARKU</t>
  </si>
  <si>
    <t>Stavebně technické a ostatní průzkumy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</si>
</sst>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#,##0\ _K_č"/>
    <numFmt numFmtId="166" formatCode="_-* #,##0\ &quot;Kč&quot;_-;\-* #,##0\ &quot;Kč&quot;_-;_-* &quot;-&quot;??\ &quot;Kč&quot;_-;_-@_-"/>
  </numFmts>
  <fonts count="20" x14ac:knownFonts="1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238"/>
    </font>
    <font>
      <sz val="10.5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5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0000FF"/>
      <name val="Calibri"/>
      <family val="2"/>
      <charset val="238"/>
      <scheme val="minor"/>
    </font>
    <font>
      <b/>
      <sz val="10.5"/>
      <color rgb="FF000000"/>
      <name val="Calibri"/>
      <family val="2"/>
      <charset val="238"/>
      <scheme val="minor"/>
    </font>
    <font>
      <vertAlign val="superscript"/>
      <sz val="10.5"/>
      <color rgb="FF00000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8"/>
      <color rgb="FF000000"/>
      <name val="Calibri"/>
      <family val="2"/>
      <charset val="238"/>
      <scheme val="minor"/>
    </font>
    <font>
      <i/>
      <sz val="10.5"/>
      <name val="Calibri"/>
      <family val="2"/>
      <charset val="238"/>
      <scheme val="minor"/>
    </font>
    <font>
      <i/>
      <sz val="10.5"/>
      <color rgb="FF000000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99999"/>
        <bgColor rgb="FFB2B2B2"/>
      </patternFill>
    </fill>
    <fill>
      <patternFill patternType="solid">
        <fgColor rgb="FFDDDDDD"/>
        <bgColor rgb="FFD9D9D9"/>
      </patternFill>
    </fill>
    <fill>
      <patternFill patternType="solid">
        <fgColor rgb="FFFFFF00"/>
        <bgColor rgb="FFB2B2B2"/>
      </patternFill>
    </fill>
    <fill>
      <patternFill patternType="solid">
        <fgColor theme="5" tint="0.79998168889431442"/>
        <bgColor rgb="FFB2B2B2"/>
      </patternFill>
    </fill>
    <fill>
      <patternFill patternType="solid">
        <fgColor theme="9" tint="0.79998168889431442"/>
        <bgColor rgb="FFB2B2B2"/>
      </patternFill>
    </fill>
    <fill>
      <patternFill patternType="solid">
        <fgColor theme="2" tint="-9.9978637043366805E-2"/>
        <bgColor rgb="FFB2B2B2"/>
      </patternFill>
    </fill>
    <fill>
      <patternFill patternType="solid">
        <fgColor theme="4" tint="0.79998168889431442"/>
        <bgColor rgb="FFB2B2B2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2" fillId="0" borderId="0" xfId="1" applyFont="1"/>
    <xf numFmtId="0" fontId="3" fillId="0" borderId="0" xfId="0" applyFont="1"/>
    <xf numFmtId="0" fontId="5" fillId="0" borderId="0" xfId="0" applyFont="1"/>
    <xf numFmtId="0" fontId="5" fillId="0" borderId="0" xfId="1" applyFont="1"/>
    <xf numFmtId="0" fontId="10" fillId="0" borderId="1" xfId="1" applyFont="1" applyBorder="1"/>
    <xf numFmtId="0" fontId="10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/>
    </xf>
    <xf numFmtId="165" fontId="2" fillId="3" borderId="1" xfId="1" applyNumberFormat="1" applyFont="1" applyFill="1" applyBorder="1"/>
    <xf numFmtId="0" fontId="12" fillId="0" borderId="0" xfId="1" applyFont="1"/>
    <xf numFmtId="0" fontId="13" fillId="0" borderId="0" xfId="1" applyFont="1" applyAlignment="1">
      <alignment horizontal="center"/>
    </xf>
    <xf numFmtId="0" fontId="14" fillId="0" borderId="0" xfId="1" applyFont="1"/>
    <xf numFmtId="0" fontId="2" fillId="0" borderId="2" xfId="1" applyFont="1" applyBorder="1"/>
    <xf numFmtId="0" fontId="2" fillId="0" borderId="3" xfId="1" applyFont="1" applyBorder="1" applyAlignment="1">
      <alignment horizontal="center"/>
    </xf>
    <xf numFmtId="165" fontId="10" fillId="0" borderId="9" xfId="1" applyNumberFormat="1" applyFont="1" applyBorder="1" applyAlignment="1">
      <alignment horizontal="right"/>
    </xf>
    <xf numFmtId="0" fontId="2" fillId="0" borderId="4" xfId="1" applyFont="1" applyBorder="1"/>
    <xf numFmtId="0" fontId="2" fillId="0" borderId="0" xfId="1" applyFont="1" applyAlignment="1">
      <alignment horizontal="center"/>
    </xf>
    <xf numFmtId="165" fontId="10" fillId="0" borderId="5" xfId="1" applyNumberFormat="1" applyFont="1" applyBorder="1" applyAlignment="1">
      <alignment horizontal="right"/>
    </xf>
    <xf numFmtId="0" fontId="17" fillId="2" borderId="6" xfId="1" applyFont="1" applyFill="1" applyBorder="1"/>
    <xf numFmtId="0" fontId="17" fillId="2" borderId="7" xfId="1" applyFont="1" applyFill="1" applyBorder="1" applyAlignment="1">
      <alignment horizontal="center"/>
    </xf>
    <xf numFmtId="166" fontId="17" fillId="2" borderId="7" xfId="1" applyNumberFormat="1" applyFont="1" applyFill="1" applyBorder="1"/>
    <xf numFmtId="164" fontId="18" fillId="4" borderId="8" xfId="1" applyNumberFormat="1" applyFont="1" applyFill="1" applyBorder="1"/>
    <xf numFmtId="0" fontId="8" fillId="6" borderId="1" xfId="1" applyFont="1" applyFill="1" applyBorder="1"/>
    <xf numFmtId="0" fontId="2" fillId="6" borderId="1" xfId="1" applyFont="1" applyFill="1" applyBorder="1" applyAlignment="1">
      <alignment horizontal="center"/>
    </xf>
    <xf numFmtId="0" fontId="10" fillId="6" borderId="1" xfId="1" applyFont="1" applyFill="1" applyBorder="1" applyAlignment="1">
      <alignment horizontal="center"/>
    </xf>
    <xf numFmtId="164" fontId="8" fillId="6" borderId="1" xfId="1" applyNumberFormat="1" applyFont="1" applyFill="1" applyBorder="1"/>
    <xf numFmtId="0" fontId="8" fillId="7" borderId="1" xfId="1" applyFont="1" applyFill="1" applyBorder="1"/>
    <xf numFmtId="0" fontId="2" fillId="7" borderId="1" xfId="1" applyFont="1" applyFill="1" applyBorder="1" applyAlignment="1">
      <alignment horizontal="center"/>
    </xf>
    <xf numFmtId="0" fontId="8" fillId="7" borderId="1" xfId="1" applyFont="1" applyFill="1" applyBorder="1" applyAlignment="1">
      <alignment horizontal="center"/>
    </xf>
    <xf numFmtId="164" fontId="8" fillId="7" borderId="1" xfId="1" applyNumberFormat="1" applyFont="1" applyFill="1" applyBorder="1"/>
    <xf numFmtId="0" fontId="8" fillId="8" borderId="1" xfId="1" applyFont="1" applyFill="1" applyBorder="1"/>
    <xf numFmtId="0" fontId="2" fillId="8" borderId="1" xfId="1" applyFont="1" applyFill="1" applyBorder="1" applyAlignment="1">
      <alignment horizontal="center"/>
    </xf>
    <xf numFmtId="0" fontId="10" fillId="8" borderId="1" xfId="1" applyFont="1" applyFill="1" applyBorder="1" applyAlignment="1">
      <alignment horizontal="center"/>
    </xf>
    <xf numFmtId="164" fontId="8" fillId="8" borderId="1" xfId="1" applyNumberFormat="1" applyFont="1" applyFill="1" applyBorder="1"/>
    <xf numFmtId="0" fontId="2" fillId="0" borderId="0" xfId="1" applyFont="1" applyAlignment="1">
      <alignment horizontal="right"/>
    </xf>
    <xf numFmtId="3" fontId="2" fillId="0" borderId="0" xfId="1" applyNumberFormat="1" applyFont="1"/>
    <xf numFmtId="0" fontId="19" fillId="0" borderId="1" xfId="1" applyFont="1" applyBorder="1"/>
    <xf numFmtId="0" fontId="19" fillId="0" borderId="1" xfId="1" applyFont="1" applyBorder="1" applyAlignment="1">
      <alignment horizontal="center"/>
    </xf>
    <xf numFmtId="165" fontId="10" fillId="3" borderId="1" xfId="1" applyNumberFormat="1" applyFont="1" applyFill="1" applyBorder="1"/>
    <xf numFmtId="0" fontId="2" fillId="0" borderId="10" xfId="1" applyFont="1" applyBorder="1"/>
    <xf numFmtId="0" fontId="2" fillId="0" borderId="11" xfId="1" applyFont="1" applyBorder="1" applyAlignment="1">
      <alignment horizontal="center"/>
    </xf>
    <xf numFmtId="165" fontId="10" fillId="0" borderId="12" xfId="1" applyNumberFormat="1" applyFont="1" applyBorder="1" applyAlignment="1">
      <alignment horizontal="right"/>
    </xf>
    <xf numFmtId="0" fontId="2" fillId="0" borderId="13" xfId="1" applyFont="1" applyBorder="1"/>
    <xf numFmtId="165" fontId="10" fillId="0" borderId="14" xfId="1" applyNumberFormat="1" applyFont="1" applyBorder="1" applyAlignment="1">
      <alignment horizontal="right"/>
    </xf>
    <xf numFmtId="0" fontId="16" fillId="2" borderId="15" xfId="1" applyFont="1" applyFill="1" applyBorder="1"/>
    <xf numFmtId="0" fontId="8" fillId="2" borderId="16" xfId="1" applyFont="1" applyFill="1" applyBorder="1" applyAlignment="1">
      <alignment horizontal="center"/>
    </xf>
    <xf numFmtId="166" fontId="8" fillId="2" borderId="16" xfId="1" applyNumberFormat="1" applyFont="1" applyFill="1" applyBorder="1"/>
    <xf numFmtId="164" fontId="15" fillId="4" borderId="17" xfId="1" applyNumberFormat="1" applyFont="1" applyFill="1" applyBorder="1"/>
    <xf numFmtId="165" fontId="2" fillId="0" borderId="0" xfId="1" applyNumberFormat="1" applyFont="1"/>
    <xf numFmtId="0" fontId="16" fillId="0" borderId="0" xfId="0" applyFont="1"/>
    <xf numFmtId="0" fontId="19" fillId="0" borderId="0" xfId="1" applyFont="1"/>
    <xf numFmtId="0" fontId="19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4" fillId="5" borderId="0" xfId="1" applyFont="1" applyFill="1" applyAlignment="1">
      <alignment horizontal="left" vertical="center"/>
    </xf>
    <xf numFmtId="0" fontId="6" fillId="0" borderId="0" xfId="1" applyFont="1" applyAlignment="1">
      <alignment horizontal="left" vertical="center" wrapText="1"/>
    </xf>
    <xf numFmtId="0" fontId="5" fillId="0" borderId="0" xfId="0" applyFont="1"/>
  </cellXfs>
  <cellStyles count="2">
    <cellStyle name="Excel Built-in Explanatory Text" xfId="1" xr:uid="{00000000-0005-0000-0000-000000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99999"/>
      <rgbColor rgb="FF003366"/>
      <rgbColor rgb="FF339966"/>
      <rgbColor rgb="FF003300"/>
      <rgbColor rgb="FF333300"/>
      <rgbColor rgb="FFCD1719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enovasoustava.cz/dok/ceny/thu_202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AMG60"/>
  <sheetViews>
    <sheetView tabSelected="1" topLeftCell="A7" zoomScale="70" zoomScaleNormal="70" workbookViewId="0">
      <selection activeCell="K41" sqref="K41"/>
    </sheetView>
  </sheetViews>
  <sheetFormatPr defaultColWidth="8.83203125" defaultRowHeight="14.5" x14ac:dyDescent="0.35"/>
  <cols>
    <col min="1" max="1" width="5" style="2" customWidth="1"/>
    <col min="2" max="2" width="61.25" style="2" bestFit="1" customWidth="1"/>
    <col min="3" max="3" width="8.83203125" style="2"/>
    <col min="4" max="4" width="7.33203125" style="2" customWidth="1"/>
    <col min="5" max="5" width="8.83203125" style="2"/>
    <col min="6" max="6" width="11.75" style="2" customWidth="1"/>
    <col min="7" max="7" width="19.08203125" style="2" bestFit="1" customWidth="1"/>
    <col min="8" max="8" width="11.83203125" style="2" bestFit="1" customWidth="1"/>
    <col min="9" max="9" width="15.83203125" style="2" bestFit="1" customWidth="1"/>
    <col min="10" max="10" width="11.25" style="2" bestFit="1" customWidth="1"/>
    <col min="11" max="1021" width="8.83203125" style="2"/>
    <col min="1022" max="16384" width="8.83203125" style="3"/>
  </cols>
  <sheetData>
    <row r="1" spans="1:1021" x14ac:dyDescent="0.35">
      <c r="A1" s="1"/>
      <c r="B1" s="1"/>
      <c r="C1" s="1"/>
      <c r="D1" s="1"/>
      <c r="E1" s="1"/>
      <c r="F1" s="1"/>
      <c r="G1" s="1"/>
    </row>
    <row r="2" spans="1:1021" x14ac:dyDescent="0.35">
      <c r="A2" s="1"/>
      <c r="B2" s="1"/>
      <c r="C2" s="1"/>
      <c r="D2" s="1"/>
      <c r="E2" s="1"/>
      <c r="F2" s="1"/>
      <c r="G2" s="1"/>
    </row>
    <row r="3" spans="1:1021" ht="19.5" x14ac:dyDescent="0.35">
      <c r="A3" s="1"/>
      <c r="B3" s="55" t="s">
        <v>34</v>
      </c>
      <c r="C3" s="55"/>
      <c r="D3" s="55"/>
      <c r="E3" s="55"/>
      <c r="F3" s="55"/>
      <c r="G3" s="55"/>
    </row>
    <row r="4" spans="1:1021" s="4" customFormat="1" ht="10.5" x14ac:dyDescent="0.25">
      <c r="B4" s="56" t="s">
        <v>10</v>
      </c>
      <c r="C4" s="57"/>
      <c r="D4" s="57"/>
      <c r="E4" s="57"/>
      <c r="F4" s="57"/>
      <c r="G4" s="57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  <c r="AAB4" s="5"/>
      <c r="AAC4" s="5"/>
      <c r="AAD4" s="5"/>
      <c r="AAE4" s="5"/>
      <c r="AAF4" s="5"/>
      <c r="AAG4" s="5"/>
      <c r="AAH4" s="5"/>
      <c r="AAI4" s="5"/>
      <c r="AAJ4" s="5"/>
      <c r="AAK4" s="5"/>
      <c r="AAL4" s="5"/>
      <c r="AAM4" s="5"/>
      <c r="AAN4" s="5"/>
      <c r="AAO4" s="5"/>
      <c r="AAP4" s="5"/>
      <c r="AAQ4" s="5"/>
      <c r="AAR4" s="5"/>
      <c r="AAS4" s="5"/>
      <c r="AAT4" s="5"/>
      <c r="AAU4" s="5"/>
      <c r="AAV4" s="5"/>
      <c r="AAW4" s="5"/>
      <c r="AAX4" s="5"/>
      <c r="AAY4" s="5"/>
      <c r="AAZ4" s="5"/>
      <c r="ABA4" s="5"/>
      <c r="ABB4" s="5"/>
      <c r="ABC4" s="5"/>
      <c r="ABD4" s="5"/>
      <c r="ABE4" s="5"/>
      <c r="ABF4" s="5"/>
      <c r="ABG4" s="5"/>
      <c r="ABH4" s="5"/>
      <c r="ABI4" s="5"/>
      <c r="ABJ4" s="5"/>
      <c r="ABK4" s="5"/>
      <c r="ABL4" s="5"/>
      <c r="ABM4" s="5"/>
      <c r="ABN4" s="5"/>
      <c r="ABO4" s="5"/>
      <c r="ABP4" s="5"/>
      <c r="ABQ4" s="5"/>
      <c r="ABR4" s="5"/>
      <c r="ABS4" s="5"/>
      <c r="ABT4" s="5"/>
      <c r="ABU4" s="5"/>
      <c r="ABV4" s="5"/>
      <c r="ABW4" s="5"/>
      <c r="ABX4" s="5"/>
      <c r="ABY4" s="5"/>
      <c r="ABZ4" s="5"/>
      <c r="ACA4" s="5"/>
      <c r="ACB4" s="5"/>
      <c r="ACC4" s="5"/>
      <c r="ACD4" s="5"/>
      <c r="ACE4" s="5"/>
      <c r="ACF4" s="5"/>
      <c r="ACG4" s="5"/>
      <c r="ACH4" s="5"/>
      <c r="ACI4" s="5"/>
      <c r="ACJ4" s="5"/>
      <c r="ACK4" s="5"/>
      <c r="ACL4" s="5"/>
      <c r="ACM4" s="5"/>
      <c r="ACN4" s="5"/>
      <c r="ACO4" s="5"/>
      <c r="ACP4" s="5"/>
      <c r="ACQ4" s="5"/>
      <c r="ACR4" s="5"/>
      <c r="ACS4" s="5"/>
      <c r="ACT4" s="5"/>
      <c r="ACU4" s="5"/>
      <c r="ACV4" s="5"/>
      <c r="ACW4" s="5"/>
      <c r="ACX4" s="5"/>
      <c r="ACY4" s="5"/>
      <c r="ACZ4" s="5"/>
      <c r="ADA4" s="5"/>
      <c r="ADB4" s="5"/>
      <c r="ADC4" s="5"/>
      <c r="ADD4" s="5"/>
      <c r="ADE4" s="5"/>
      <c r="ADF4" s="5"/>
      <c r="ADG4" s="5"/>
      <c r="ADH4" s="5"/>
      <c r="ADI4" s="5"/>
      <c r="ADJ4" s="5"/>
      <c r="ADK4" s="5"/>
      <c r="ADL4" s="5"/>
      <c r="ADM4" s="5"/>
      <c r="ADN4" s="5"/>
      <c r="ADO4" s="5"/>
      <c r="ADP4" s="5"/>
      <c r="ADQ4" s="5"/>
      <c r="ADR4" s="5"/>
      <c r="ADS4" s="5"/>
      <c r="ADT4" s="5"/>
      <c r="ADU4" s="5"/>
      <c r="ADV4" s="5"/>
      <c r="ADW4" s="5"/>
      <c r="ADX4" s="5"/>
      <c r="ADY4" s="5"/>
      <c r="ADZ4" s="5"/>
      <c r="AEA4" s="5"/>
      <c r="AEB4" s="5"/>
      <c r="AEC4" s="5"/>
      <c r="AED4" s="5"/>
      <c r="AEE4" s="5"/>
      <c r="AEF4" s="5"/>
      <c r="AEG4" s="5"/>
      <c r="AEH4" s="5"/>
      <c r="AEI4" s="5"/>
      <c r="AEJ4" s="5"/>
      <c r="AEK4" s="5"/>
      <c r="AEL4" s="5"/>
      <c r="AEM4" s="5"/>
      <c r="AEN4" s="5"/>
      <c r="AEO4" s="5"/>
      <c r="AEP4" s="5"/>
      <c r="AEQ4" s="5"/>
      <c r="AER4" s="5"/>
      <c r="AES4" s="5"/>
      <c r="AET4" s="5"/>
      <c r="AEU4" s="5"/>
      <c r="AEV4" s="5"/>
      <c r="AEW4" s="5"/>
      <c r="AEX4" s="5"/>
      <c r="AEY4" s="5"/>
      <c r="AEZ4" s="5"/>
      <c r="AFA4" s="5"/>
      <c r="AFB4" s="5"/>
      <c r="AFC4" s="5"/>
      <c r="AFD4" s="5"/>
      <c r="AFE4" s="5"/>
      <c r="AFF4" s="5"/>
      <c r="AFG4" s="5"/>
      <c r="AFH4" s="5"/>
      <c r="AFI4" s="5"/>
      <c r="AFJ4" s="5"/>
      <c r="AFK4" s="5"/>
      <c r="AFL4" s="5"/>
      <c r="AFM4" s="5"/>
      <c r="AFN4" s="5"/>
      <c r="AFO4" s="5"/>
      <c r="AFP4" s="5"/>
      <c r="AFQ4" s="5"/>
      <c r="AFR4" s="5"/>
      <c r="AFS4" s="5"/>
      <c r="AFT4" s="5"/>
      <c r="AFU4" s="5"/>
      <c r="AFV4" s="5"/>
      <c r="AFW4" s="5"/>
      <c r="AFX4" s="5"/>
      <c r="AFY4" s="5"/>
      <c r="AFZ4" s="5"/>
      <c r="AGA4" s="5"/>
      <c r="AGB4" s="5"/>
      <c r="AGC4" s="5"/>
      <c r="AGD4" s="5"/>
      <c r="AGE4" s="5"/>
      <c r="AGF4" s="5"/>
      <c r="AGG4" s="5"/>
      <c r="AGH4" s="5"/>
      <c r="AGI4" s="5"/>
      <c r="AGJ4" s="5"/>
      <c r="AGK4" s="5"/>
      <c r="AGL4" s="5"/>
      <c r="AGM4" s="5"/>
      <c r="AGN4" s="5"/>
      <c r="AGO4" s="5"/>
      <c r="AGP4" s="5"/>
      <c r="AGQ4" s="5"/>
      <c r="AGR4" s="5"/>
      <c r="AGS4" s="5"/>
      <c r="AGT4" s="5"/>
      <c r="AGU4" s="5"/>
      <c r="AGV4" s="5"/>
      <c r="AGW4" s="5"/>
      <c r="AGX4" s="5"/>
      <c r="AGY4" s="5"/>
      <c r="AGZ4" s="5"/>
      <c r="AHA4" s="5"/>
      <c r="AHB4" s="5"/>
      <c r="AHC4" s="5"/>
      <c r="AHD4" s="5"/>
      <c r="AHE4" s="5"/>
      <c r="AHF4" s="5"/>
      <c r="AHG4" s="5"/>
      <c r="AHH4" s="5"/>
      <c r="AHI4" s="5"/>
      <c r="AHJ4" s="5"/>
      <c r="AHK4" s="5"/>
      <c r="AHL4" s="5"/>
      <c r="AHM4" s="5"/>
      <c r="AHN4" s="5"/>
      <c r="AHO4" s="5"/>
      <c r="AHP4" s="5"/>
      <c r="AHQ4" s="5"/>
      <c r="AHR4" s="5"/>
      <c r="AHS4" s="5"/>
      <c r="AHT4" s="5"/>
      <c r="AHU4" s="5"/>
      <c r="AHV4" s="5"/>
      <c r="AHW4" s="5"/>
      <c r="AHX4" s="5"/>
      <c r="AHY4" s="5"/>
      <c r="AHZ4" s="5"/>
      <c r="AIA4" s="5"/>
      <c r="AIB4" s="5"/>
      <c r="AIC4" s="5"/>
      <c r="AID4" s="5"/>
      <c r="AIE4" s="5"/>
      <c r="AIF4" s="5"/>
      <c r="AIG4" s="5"/>
      <c r="AIH4" s="5"/>
      <c r="AII4" s="5"/>
      <c r="AIJ4" s="5"/>
      <c r="AIK4" s="5"/>
      <c r="AIL4" s="5"/>
      <c r="AIM4" s="5"/>
      <c r="AIN4" s="5"/>
      <c r="AIO4" s="5"/>
      <c r="AIP4" s="5"/>
      <c r="AIQ4" s="5"/>
      <c r="AIR4" s="5"/>
      <c r="AIS4" s="5"/>
      <c r="AIT4" s="5"/>
      <c r="AIU4" s="5"/>
      <c r="AIV4" s="5"/>
      <c r="AIW4" s="5"/>
      <c r="AIX4" s="5"/>
      <c r="AIY4" s="5"/>
      <c r="AIZ4" s="5"/>
      <c r="AJA4" s="5"/>
      <c r="AJB4" s="5"/>
      <c r="AJC4" s="5"/>
      <c r="AJD4" s="5"/>
      <c r="AJE4" s="5"/>
      <c r="AJF4" s="5"/>
      <c r="AJG4" s="5"/>
      <c r="AJH4" s="5"/>
      <c r="AJI4" s="5"/>
      <c r="AJJ4" s="5"/>
      <c r="AJK4" s="5"/>
      <c r="AJL4" s="5"/>
      <c r="AJM4" s="5"/>
      <c r="AJN4" s="5"/>
      <c r="AJO4" s="5"/>
      <c r="AJP4" s="5"/>
      <c r="AJQ4" s="5"/>
      <c r="AJR4" s="5"/>
      <c r="AJS4" s="5"/>
      <c r="AJT4" s="5"/>
      <c r="AJU4" s="5"/>
      <c r="AJV4" s="5"/>
      <c r="AJW4" s="5"/>
      <c r="AJX4" s="5"/>
      <c r="AJY4" s="5"/>
      <c r="AJZ4" s="5"/>
      <c r="AKA4" s="5"/>
      <c r="AKB4" s="5"/>
      <c r="AKC4" s="5"/>
      <c r="AKD4" s="5"/>
      <c r="AKE4" s="5"/>
      <c r="AKF4" s="5"/>
      <c r="AKG4" s="5"/>
      <c r="AKH4" s="5"/>
      <c r="AKI4" s="5"/>
      <c r="AKJ4" s="5"/>
      <c r="AKK4" s="5"/>
      <c r="AKL4" s="5"/>
      <c r="AKM4" s="5"/>
      <c r="AKN4" s="5"/>
      <c r="AKO4" s="5"/>
      <c r="AKP4" s="5"/>
      <c r="AKQ4" s="5"/>
      <c r="AKR4" s="5"/>
      <c r="AKS4" s="5"/>
      <c r="AKT4" s="5"/>
      <c r="AKU4" s="5"/>
      <c r="AKV4" s="5"/>
      <c r="AKW4" s="5"/>
      <c r="AKX4" s="5"/>
      <c r="AKY4" s="5"/>
      <c r="AKZ4" s="5"/>
      <c r="ALA4" s="5"/>
      <c r="ALB4" s="5"/>
      <c r="ALC4" s="5"/>
      <c r="ALD4" s="5"/>
      <c r="ALE4" s="5"/>
      <c r="ALF4" s="5"/>
      <c r="ALG4" s="5"/>
      <c r="ALH4" s="5"/>
      <c r="ALI4" s="5"/>
      <c r="ALJ4" s="5"/>
      <c r="ALK4" s="5"/>
      <c r="ALL4" s="5"/>
      <c r="ALM4" s="5"/>
      <c r="ALN4" s="5"/>
      <c r="ALO4" s="5"/>
      <c r="ALP4" s="5"/>
      <c r="ALQ4" s="5"/>
      <c r="ALR4" s="5"/>
      <c r="ALS4" s="5"/>
      <c r="ALT4" s="5"/>
      <c r="ALU4" s="5"/>
      <c r="ALV4" s="5"/>
      <c r="ALW4" s="5"/>
      <c r="ALX4" s="5"/>
      <c r="ALY4" s="5"/>
      <c r="ALZ4" s="5"/>
      <c r="AMA4" s="5"/>
      <c r="AMB4" s="5"/>
      <c r="AMC4" s="5"/>
      <c r="AMD4" s="5"/>
      <c r="AME4" s="5"/>
      <c r="AMF4" s="5"/>
      <c r="AMG4" s="5"/>
    </row>
    <row r="5" spans="1:1021" x14ac:dyDescent="0.35">
      <c r="A5" s="1"/>
      <c r="B5" s="1"/>
      <c r="C5" s="1"/>
      <c r="D5" s="1"/>
      <c r="E5" s="1"/>
      <c r="F5" s="1"/>
      <c r="G5" s="1"/>
    </row>
    <row r="6" spans="1:1021" ht="18.5" x14ac:dyDescent="0.45">
      <c r="A6" s="1"/>
      <c r="B6" s="51" t="s">
        <v>39</v>
      </c>
      <c r="C6" s="1"/>
      <c r="D6" s="1"/>
      <c r="E6" s="1"/>
      <c r="F6" s="1"/>
      <c r="G6" s="1"/>
    </row>
    <row r="7" spans="1:1021" ht="15.5" x14ac:dyDescent="0.35">
      <c r="A7" s="1"/>
      <c r="B7" s="32" t="s">
        <v>41</v>
      </c>
      <c r="C7" s="33" t="s">
        <v>11</v>
      </c>
      <c r="D7" s="33" t="s">
        <v>6</v>
      </c>
      <c r="E7" s="33" t="s">
        <v>12</v>
      </c>
      <c r="F7" s="34" t="s">
        <v>0</v>
      </c>
      <c r="G7" s="35">
        <f>SUM(G8:G11)</f>
        <v>5560000</v>
      </c>
    </row>
    <row r="8" spans="1:1021" x14ac:dyDescent="0.35">
      <c r="B8" s="6" t="s">
        <v>14</v>
      </c>
      <c r="C8" s="7">
        <v>120</v>
      </c>
      <c r="D8" s="7">
        <v>0.5</v>
      </c>
      <c r="E8" s="7">
        <f t="shared" ref="E8:E10" si="0">C8*D8</f>
        <v>60</v>
      </c>
      <c r="F8" s="9">
        <v>4000</v>
      </c>
      <c r="G8" s="40">
        <f t="shared" ref="G8:G10" si="1">F8*E8</f>
        <v>240000</v>
      </c>
    </row>
    <row r="9" spans="1:1021" x14ac:dyDescent="0.35">
      <c r="B9" s="6" t="s">
        <v>15</v>
      </c>
      <c r="C9" s="7">
        <v>120</v>
      </c>
      <c r="D9" s="7">
        <v>3</v>
      </c>
      <c r="E9" s="7">
        <f t="shared" si="0"/>
        <v>360</v>
      </c>
      <c r="F9" s="9">
        <v>9500</v>
      </c>
      <c r="G9" s="40">
        <f t="shared" si="1"/>
        <v>3420000</v>
      </c>
    </row>
    <row r="10" spans="1:1021" x14ac:dyDescent="0.35">
      <c r="B10" s="6" t="s">
        <v>7</v>
      </c>
      <c r="C10" s="7">
        <v>120</v>
      </c>
      <c r="D10" s="7">
        <v>2.5</v>
      </c>
      <c r="E10" s="7">
        <f t="shared" si="0"/>
        <v>300</v>
      </c>
      <c r="F10" s="9">
        <v>3000</v>
      </c>
      <c r="G10" s="40">
        <f t="shared" si="1"/>
        <v>900000</v>
      </c>
    </row>
    <row r="11" spans="1:1021" x14ac:dyDescent="0.35">
      <c r="B11" s="6" t="s">
        <v>33</v>
      </c>
      <c r="C11" s="7"/>
      <c r="D11" s="8"/>
      <c r="E11" s="8"/>
      <c r="F11" s="9" t="s">
        <v>8</v>
      </c>
      <c r="G11" s="10">
        <v>1000000</v>
      </c>
    </row>
    <row r="12" spans="1:1021" x14ac:dyDescent="0.35">
      <c r="A12" s="1"/>
      <c r="B12" s="1"/>
      <c r="C12" s="1"/>
      <c r="D12" s="1"/>
      <c r="E12" s="1"/>
      <c r="F12" s="1"/>
      <c r="G12" s="1"/>
    </row>
    <row r="13" spans="1:1021" ht="18.5" x14ac:dyDescent="0.45">
      <c r="A13" s="1"/>
      <c r="B13" s="51" t="s">
        <v>40</v>
      </c>
      <c r="C13" s="1"/>
      <c r="D13" s="1"/>
      <c r="E13" s="1"/>
      <c r="F13" s="1"/>
      <c r="G13" s="1"/>
    </row>
    <row r="14" spans="1:1021" ht="15.5" x14ac:dyDescent="0.35">
      <c r="A14" s="1"/>
      <c r="B14" s="24" t="s">
        <v>42</v>
      </c>
      <c r="C14" s="25" t="s">
        <v>11</v>
      </c>
      <c r="D14" s="25" t="s">
        <v>6</v>
      </c>
      <c r="E14" s="25" t="s">
        <v>12</v>
      </c>
      <c r="F14" s="26" t="s">
        <v>24</v>
      </c>
      <c r="G14" s="27">
        <f>SUM(G15:G20)</f>
        <v>9109800</v>
      </c>
    </row>
    <row r="15" spans="1:1021" x14ac:dyDescent="0.35">
      <c r="B15" s="6" t="s">
        <v>29</v>
      </c>
      <c r="C15" s="7">
        <v>124</v>
      </c>
      <c r="D15" s="8">
        <v>3</v>
      </c>
      <c r="E15" s="8">
        <f t="shared" ref="E15" si="2">C15*D15</f>
        <v>372</v>
      </c>
      <c r="F15" s="9">
        <v>900</v>
      </c>
      <c r="G15" s="10">
        <f t="shared" ref="G15" si="3">F15*E15</f>
        <v>334800</v>
      </c>
    </row>
    <row r="16" spans="1:1021" x14ac:dyDescent="0.35">
      <c r="B16" s="6" t="s">
        <v>31</v>
      </c>
      <c r="C16" s="7">
        <v>275</v>
      </c>
      <c r="D16" s="8">
        <v>5</v>
      </c>
      <c r="E16" s="8">
        <f t="shared" ref="E16" si="4">C16*D16</f>
        <v>1375</v>
      </c>
      <c r="F16" s="9">
        <v>900</v>
      </c>
      <c r="G16" s="10">
        <f t="shared" ref="G16" si="5">F16*E16</f>
        <v>1237500</v>
      </c>
    </row>
    <row r="17" spans="1:7" x14ac:dyDescent="0.35">
      <c r="B17" s="6" t="s">
        <v>36</v>
      </c>
      <c r="C17" s="7"/>
      <c r="D17" s="8"/>
      <c r="E17" s="8"/>
      <c r="F17" s="9" t="s">
        <v>8</v>
      </c>
      <c r="G17" s="10">
        <v>500000</v>
      </c>
    </row>
    <row r="18" spans="1:7" x14ac:dyDescent="0.35">
      <c r="B18" s="6" t="s">
        <v>17</v>
      </c>
      <c r="C18" s="7">
        <v>525</v>
      </c>
      <c r="D18" s="8"/>
      <c r="E18" s="8"/>
      <c r="F18" s="9">
        <v>3500</v>
      </c>
      <c r="G18" s="10">
        <f>C18*F18</f>
        <v>1837500</v>
      </c>
    </row>
    <row r="19" spans="1:7" x14ac:dyDescent="0.35">
      <c r="B19" s="6" t="s">
        <v>30</v>
      </c>
      <c r="C19" s="7">
        <v>3200</v>
      </c>
      <c r="D19" s="8"/>
      <c r="E19" s="8"/>
      <c r="F19" s="9">
        <v>1000</v>
      </c>
      <c r="G19" s="10">
        <f>C19*F19</f>
        <v>3200000</v>
      </c>
    </row>
    <row r="20" spans="1:7" x14ac:dyDescent="0.35">
      <c r="B20" s="6" t="s">
        <v>32</v>
      </c>
      <c r="C20" s="7"/>
      <c r="D20" s="8"/>
      <c r="E20" s="8"/>
      <c r="F20" s="9" t="s">
        <v>8</v>
      </c>
      <c r="G20" s="10">
        <v>2000000</v>
      </c>
    </row>
    <row r="21" spans="1:7" x14ac:dyDescent="0.35">
      <c r="A21" s="1"/>
      <c r="B21" s="1"/>
      <c r="C21" s="1"/>
      <c r="D21" s="1"/>
      <c r="E21" s="1"/>
      <c r="F21" s="1"/>
      <c r="G21" s="1"/>
    </row>
    <row r="22" spans="1:7" ht="18.5" x14ac:dyDescent="0.45">
      <c r="A22" s="1"/>
      <c r="B22" s="51" t="s">
        <v>44</v>
      </c>
      <c r="C22" s="1"/>
      <c r="D22" s="1"/>
      <c r="E22" s="1"/>
      <c r="F22" s="1"/>
      <c r="G22" s="1"/>
    </row>
    <row r="23" spans="1:7" ht="15.5" x14ac:dyDescent="0.35">
      <c r="A23" s="1"/>
      <c r="B23" s="24" t="s">
        <v>43</v>
      </c>
      <c r="C23" s="25" t="s">
        <v>11</v>
      </c>
      <c r="D23" s="25" t="s">
        <v>6</v>
      </c>
      <c r="E23" s="25" t="s">
        <v>12</v>
      </c>
      <c r="F23" s="26" t="s">
        <v>24</v>
      </c>
      <c r="G23" s="27">
        <f>SUM(G24:G35)</f>
        <v>89420000</v>
      </c>
    </row>
    <row r="24" spans="1:7" x14ac:dyDescent="0.35">
      <c r="B24" s="6" t="s">
        <v>18</v>
      </c>
      <c r="C24" s="7">
        <v>535</v>
      </c>
      <c r="D24" s="8">
        <v>4</v>
      </c>
      <c r="E24" s="8">
        <f t="shared" ref="E24" si="6">C24*D24</f>
        <v>2140</v>
      </c>
      <c r="F24" s="9">
        <v>5500</v>
      </c>
      <c r="G24" s="10">
        <f t="shared" ref="G24" si="7">F24*E24</f>
        <v>11770000</v>
      </c>
    </row>
    <row r="25" spans="1:7" x14ac:dyDescent="0.35">
      <c r="B25" s="6" t="s">
        <v>15</v>
      </c>
      <c r="C25" s="7">
        <v>525</v>
      </c>
      <c r="D25" s="8">
        <v>3.4</v>
      </c>
      <c r="E25" s="8">
        <f t="shared" ref="E25" si="8">C25*D25</f>
        <v>1785</v>
      </c>
      <c r="F25" s="9">
        <v>8500</v>
      </c>
      <c r="G25" s="10">
        <f t="shared" ref="G25" si="9">F25*E25</f>
        <v>15172500</v>
      </c>
    </row>
    <row r="26" spans="1:7" x14ac:dyDescent="0.35">
      <c r="B26" s="6" t="s">
        <v>19</v>
      </c>
      <c r="C26" s="7">
        <v>155</v>
      </c>
      <c r="D26" s="8">
        <v>3.8</v>
      </c>
      <c r="E26" s="8">
        <f t="shared" ref="E26" si="10">C26*D26</f>
        <v>589</v>
      </c>
      <c r="F26" s="9">
        <v>8500</v>
      </c>
      <c r="G26" s="10">
        <f t="shared" ref="G26" si="11">F26*E26</f>
        <v>5006500</v>
      </c>
    </row>
    <row r="27" spans="1:7" x14ac:dyDescent="0.35">
      <c r="B27" s="6" t="s">
        <v>20</v>
      </c>
      <c r="C27" s="7">
        <v>155</v>
      </c>
      <c r="D27" s="8">
        <v>6.4</v>
      </c>
      <c r="E27" s="8">
        <f t="shared" ref="E27:E28" si="12">C27*D27</f>
        <v>992</v>
      </c>
      <c r="F27" s="9">
        <v>5500</v>
      </c>
      <c r="G27" s="10">
        <f t="shared" ref="G27:G28" si="13">F27*E27</f>
        <v>5456000</v>
      </c>
    </row>
    <row r="28" spans="1:7" x14ac:dyDescent="0.35">
      <c r="B28" s="6" t="s">
        <v>16</v>
      </c>
      <c r="C28" s="7">
        <v>525</v>
      </c>
      <c r="D28" s="8">
        <v>3.4</v>
      </c>
      <c r="E28" s="8">
        <f t="shared" si="12"/>
        <v>1785</v>
      </c>
      <c r="F28" s="9">
        <v>8500</v>
      </c>
      <c r="G28" s="10">
        <f t="shared" si="13"/>
        <v>15172500</v>
      </c>
    </row>
    <row r="29" spans="1:7" x14ac:dyDescent="0.35">
      <c r="B29" s="6" t="s">
        <v>21</v>
      </c>
      <c r="C29" s="7">
        <v>525</v>
      </c>
      <c r="D29" s="8">
        <v>3.4</v>
      </c>
      <c r="E29" s="8">
        <f t="shared" ref="E29:E30" si="14">C29*D29</f>
        <v>1785</v>
      </c>
      <c r="F29" s="9">
        <v>8500</v>
      </c>
      <c r="G29" s="10">
        <f t="shared" ref="G29:G30" si="15">F29*E29</f>
        <v>15172500</v>
      </c>
    </row>
    <row r="30" spans="1:7" x14ac:dyDescent="0.35">
      <c r="B30" s="6" t="s">
        <v>22</v>
      </c>
      <c r="C30" s="7">
        <v>860</v>
      </c>
      <c r="D30" s="8">
        <v>0.5</v>
      </c>
      <c r="E30" s="8">
        <f t="shared" si="14"/>
        <v>430</v>
      </c>
      <c r="F30" s="9">
        <v>6500</v>
      </c>
      <c r="G30" s="10">
        <f t="shared" si="15"/>
        <v>2795000</v>
      </c>
    </row>
    <row r="31" spans="1:7" x14ac:dyDescent="0.35">
      <c r="B31" s="6" t="s">
        <v>28</v>
      </c>
      <c r="C31" s="7">
        <v>1750</v>
      </c>
      <c r="D31" s="8"/>
      <c r="E31" s="8"/>
      <c r="F31" s="9">
        <v>3500</v>
      </c>
      <c r="G31" s="10">
        <f>F31*C31</f>
        <v>6125000</v>
      </c>
    </row>
    <row r="32" spans="1:7" x14ac:dyDescent="0.35">
      <c r="B32" s="6" t="s">
        <v>23</v>
      </c>
      <c r="C32" s="7">
        <v>500</v>
      </c>
      <c r="D32" s="8"/>
      <c r="E32" s="8"/>
      <c r="F32" s="9">
        <v>3500</v>
      </c>
      <c r="G32" s="10">
        <f>F32*C32</f>
        <v>1750000</v>
      </c>
    </row>
    <row r="33" spans="1:8" x14ac:dyDescent="0.35">
      <c r="B33" s="6" t="s">
        <v>25</v>
      </c>
      <c r="C33" s="7"/>
      <c r="D33" s="8"/>
      <c r="E33" s="8"/>
      <c r="F33" s="9" t="s">
        <v>8</v>
      </c>
      <c r="G33" s="10">
        <v>1000000</v>
      </c>
    </row>
    <row r="34" spans="1:8" x14ac:dyDescent="0.35">
      <c r="B34" s="6" t="s">
        <v>26</v>
      </c>
      <c r="C34" s="7"/>
      <c r="D34" s="7"/>
      <c r="E34" s="7"/>
      <c r="F34" s="9" t="s">
        <v>8</v>
      </c>
      <c r="G34" s="40">
        <v>6000000</v>
      </c>
    </row>
    <row r="35" spans="1:8" x14ac:dyDescent="0.35">
      <c r="B35" s="6" t="s">
        <v>27</v>
      </c>
      <c r="C35" s="7"/>
      <c r="D35" s="8"/>
      <c r="E35" s="8"/>
      <c r="F35" s="9" t="s">
        <v>8</v>
      </c>
      <c r="G35" s="10">
        <v>4000000</v>
      </c>
    </row>
    <row r="36" spans="1:8" x14ac:dyDescent="0.35">
      <c r="A36" s="1"/>
      <c r="B36" s="1"/>
      <c r="C36" s="1"/>
      <c r="D36" s="1"/>
      <c r="E36" s="1"/>
      <c r="F36" s="1"/>
      <c r="G36" s="1"/>
    </row>
    <row r="37" spans="1:8" ht="18.5" x14ac:dyDescent="0.45">
      <c r="A37" s="1"/>
      <c r="B37" s="51" t="s">
        <v>45</v>
      </c>
      <c r="C37" s="1"/>
      <c r="D37" s="1"/>
      <c r="E37" s="1"/>
      <c r="F37" s="1"/>
      <c r="G37" s="1"/>
    </row>
    <row r="38" spans="1:8" ht="15.5" x14ac:dyDescent="0.35">
      <c r="A38" s="1"/>
      <c r="B38" s="32" t="s">
        <v>47</v>
      </c>
      <c r="C38" s="33" t="s">
        <v>11</v>
      </c>
      <c r="D38" s="33" t="s">
        <v>6</v>
      </c>
      <c r="E38" s="33" t="s">
        <v>12</v>
      </c>
      <c r="F38" s="34" t="s">
        <v>0</v>
      </c>
      <c r="G38" s="35">
        <f>SUM(G39:G42)</f>
        <v>3120000</v>
      </c>
    </row>
    <row r="39" spans="1:8" x14ac:dyDescent="0.35">
      <c r="B39" s="6" t="s">
        <v>14</v>
      </c>
      <c r="C39" s="7">
        <v>35</v>
      </c>
      <c r="D39" s="7">
        <v>0.5</v>
      </c>
      <c r="E39" s="7">
        <f t="shared" ref="E39:E40" si="16">C39*D39</f>
        <v>17.5</v>
      </c>
      <c r="F39" s="9">
        <v>4000</v>
      </c>
      <c r="G39" s="40">
        <f t="shared" ref="G39:G40" si="17">F39*E39</f>
        <v>70000</v>
      </c>
    </row>
    <row r="40" spans="1:8" x14ac:dyDescent="0.35">
      <c r="B40" s="6" t="s">
        <v>15</v>
      </c>
      <c r="C40" s="7">
        <v>35</v>
      </c>
      <c r="D40" s="7">
        <v>3</v>
      </c>
      <c r="E40" s="7">
        <f t="shared" si="16"/>
        <v>105</v>
      </c>
      <c r="F40" s="9">
        <v>9500</v>
      </c>
      <c r="G40" s="40">
        <f t="shared" si="17"/>
        <v>997500</v>
      </c>
    </row>
    <row r="41" spans="1:8" x14ac:dyDescent="0.35">
      <c r="B41" s="6" t="s">
        <v>7</v>
      </c>
      <c r="C41" s="7">
        <v>35</v>
      </c>
      <c r="D41" s="7">
        <v>0.5</v>
      </c>
      <c r="E41" s="7">
        <f t="shared" ref="E41" si="18">C41*D41</f>
        <v>17.5</v>
      </c>
      <c r="F41" s="9">
        <v>3000</v>
      </c>
      <c r="G41" s="40">
        <f t="shared" ref="G41" si="19">F41*E41</f>
        <v>52500</v>
      </c>
    </row>
    <row r="42" spans="1:8" x14ac:dyDescent="0.35">
      <c r="B42" s="6" t="s">
        <v>35</v>
      </c>
      <c r="C42" s="7"/>
      <c r="D42" s="7"/>
      <c r="E42" s="7"/>
      <c r="F42" s="9"/>
      <c r="G42" s="40">
        <v>2000000</v>
      </c>
    </row>
    <row r="43" spans="1:8" x14ac:dyDescent="0.35">
      <c r="B43" s="52"/>
      <c r="C43" s="53"/>
      <c r="D43" s="53"/>
      <c r="E43" s="53"/>
      <c r="F43" s="54"/>
    </row>
    <row r="44" spans="1:8" ht="18.5" x14ac:dyDescent="0.45">
      <c r="A44" s="1"/>
      <c r="B44" s="51" t="s">
        <v>46</v>
      </c>
      <c r="C44" s="1"/>
      <c r="D44" s="1"/>
      <c r="E44" s="1"/>
      <c r="F44" s="1"/>
      <c r="G44" s="1"/>
    </row>
    <row r="45" spans="1:8" ht="15.5" x14ac:dyDescent="0.35">
      <c r="A45" s="1"/>
      <c r="B45" s="32" t="s">
        <v>48</v>
      </c>
      <c r="C45" s="33" t="s">
        <v>11</v>
      </c>
      <c r="D45" s="33" t="s">
        <v>6</v>
      </c>
      <c r="E45" s="33" t="s">
        <v>12</v>
      </c>
      <c r="F45" s="34" t="s">
        <v>0</v>
      </c>
      <c r="G45" s="35">
        <f>SUM(G46:G46)</f>
        <v>5000000</v>
      </c>
      <c r="H45" s="52"/>
    </row>
    <row r="46" spans="1:8" x14ac:dyDescent="0.35">
      <c r="B46" s="38"/>
      <c r="C46" s="39"/>
      <c r="D46" s="39"/>
      <c r="E46" s="39"/>
      <c r="F46" s="9" t="s">
        <v>8</v>
      </c>
      <c r="G46" s="40">
        <v>5000000</v>
      </c>
    </row>
    <row r="47" spans="1:8" x14ac:dyDescent="0.35">
      <c r="B47" s="52"/>
      <c r="C47" s="53"/>
      <c r="D47" s="53"/>
      <c r="E47" s="53"/>
      <c r="F47" s="54"/>
    </row>
    <row r="48" spans="1:8" x14ac:dyDescent="0.35">
      <c r="A48" s="1"/>
      <c r="B48" s="1"/>
      <c r="C48" s="1"/>
      <c r="D48" s="1"/>
      <c r="E48" s="1"/>
      <c r="F48" s="1"/>
      <c r="G48" s="1"/>
    </row>
    <row r="49" spans="1:10" s="2" customFormat="1" ht="15.5" x14ac:dyDescent="0.35">
      <c r="A49" s="1"/>
      <c r="B49" s="28" t="s">
        <v>1</v>
      </c>
      <c r="C49" s="29" t="s">
        <v>11</v>
      </c>
      <c r="D49" s="29"/>
      <c r="E49" s="29" t="s">
        <v>12</v>
      </c>
      <c r="F49" s="30" t="s">
        <v>2</v>
      </c>
      <c r="G49" s="31">
        <f>SUM(G50:G50)</f>
        <v>3500000</v>
      </c>
    </row>
    <row r="50" spans="1:10" x14ac:dyDescent="0.35">
      <c r="A50" s="1"/>
      <c r="B50" s="6" t="s">
        <v>49</v>
      </c>
      <c r="C50" s="7"/>
      <c r="D50" s="8"/>
      <c r="E50" s="8"/>
      <c r="F50" s="9" t="s">
        <v>8</v>
      </c>
      <c r="G50" s="10">
        <v>3500000</v>
      </c>
    </row>
    <row r="51" spans="1:10" s="2" customFormat="1" ht="14" x14ac:dyDescent="0.35">
      <c r="B51" s="11"/>
      <c r="C51" s="12"/>
      <c r="D51" s="12"/>
      <c r="E51" s="12"/>
      <c r="F51" s="12"/>
      <c r="G51" s="13"/>
    </row>
    <row r="52" spans="1:10" s="2" customFormat="1" ht="14" x14ac:dyDescent="0.35">
      <c r="B52" s="41" t="s">
        <v>3</v>
      </c>
      <c r="C52" s="42"/>
      <c r="D52" s="42"/>
      <c r="E52" s="42"/>
      <c r="F52" s="42"/>
      <c r="G52" s="43">
        <f>SUM(G49+G38+G7+G45+G23+G14)</f>
        <v>115709800</v>
      </c>
    </row>
    <row r="53" spans="1:10" s="2" customFormat="1" ht="14" x14ac:dyDescent="0.35">
      <c r="B53" s="44" t="s">
        <v>38</v>
      </c>
      <c r="C53" s="18"/>
      <c r="D53" s="18"/>
      <c r="E53" s="18"/>
      <c r="F53" s="18"/>
      <c r="G53" s="45">
        <f>G52*0.01</f>
        <v>1157098</v>
      </c>
      <c r="H53" s="50"/>
    </row>
    <row r="54" spans="1:10" s="2" customFormat="1" ht="14" x14ac:dyDescent="0.35">
      <c r="B54" s="44" t="s">
        <v>4</v>
      </c>
      <c r="C54" s="18"/>
      <c r="D54" s="18"/>
      <c r="E54" s="18"/>
      <c r="F54" s="18"/>
      <c r="G54" s="45">
        <f>SUM(G52+G53)*0.21</f>
        <v>24542048.579999998</v>
      </c>
      <c r="I54" s="36"/>
    </row>
    <row r="55" spans="1:10" s="2" customFormat="1" ht="19.5" x14ac:dyDescent="0.45">
      <c r="B55" s="46" t="s">
        <v>5</v>
      </c>
      <c r="C55" s="47"/>
      <c r="D55" s="47"/>
      <c r="E55" s="47"/>
      <c r="F55" s="48"/>
      <c r="G55" s="49">
        <f>SUM(G52:G54)</f>
        <v>141408946.57999998</v>
      </c>
      <c r="J55" s="37"/>
    </row>
    <row r="56" spans="1:10" x14ac:dyDescent="0.35">
      <c r="B56" s="2" t="s">
        <v>9</v>
      </c>
    </row>
    <row r="57" spans="1:10" ht="15" thickBot="1" x14ac:dyDescent="0.4">
      <c r="J57" s="37"/>
    </row>
    <row r="58" spans="1:10" x14ac:dyDescent="0.35">
      <c r="B58" s="14" t="s">
        <v>37</v>
      </c>
      <c r="C58" s="15"/>
      <c r="D58" s="15"/>
      <c r="E58" s="15"/>
      <c r="F58" s="15"/>
      <c r="G58" s="16">
        <f>(G52+G53)*0.01*6</f>
        <v>7012013.8799999999</v>
      </c>
    </row>
    <row r="59" spans="1:10" x14ac:dyDescent="0.35">
      <c r="B59" s="17" t="s">
        <v>4</v>
      </c>
      <c r="C59" s="18"/>
      <c r="D59" s="18"/>
      <c r="E59" s="18"/>
      <c r="F59" s="18"/>
      <c r="G59" s="19">
        <f>SUM(G58:G58)*0.21</f>
        <v>1472522.9147999999</v>
      </c>
    </row>
    <row r="60" spans="1:10" ht="16" thickBot="1" x14ac:dyDescent="0.4">
      <c r="B60" s="20" t="s">
        <v>13</v>
      </c>
      <c r="C60" s="21"/>
      <c r="D60" s="21"/>
      <c r="E60" s="21"/>
      <c r="F60" s="22"/>
      <c r="G60" s="23">
        <f>SUM(G58:G59)</f>
        <v>8484536.7948000003</v>
      </c>
    </row>
  </sheetData>
  <mergeCells count="2">
    <mergeCell ref="B3:G3"/>
    <mergeCell ref="B4:G4"/>
  </mergeCells>
  <hyperlinks>
    <hyperlink ref="B4" r:id="rId1" display="http://www.cenovasoustava.cz/dok/ceny/thu_2022.html" xr:uid="{00000000-0004-0000-0000-000000000000}"/>
  </hyperlinks>
  <pageMargins left="0.78749999999999998" right="0.78749999999999998" top="0.78749999999999998" bottom="0.78749999999999998" header="0.51180555555555496" footer="0.51180555555555496"/>
  <pageSetup paperSize="9" scale="65" firstPageNumber="0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VARIANTA 1</vt:lpstr>
      <vt:lpstr>'VARIANTA 1'!Oblast_tisku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2022-10-11T07:52:58Z</dcterms:created>
  <dcterms:modified xsi:type="dcterms:W3CDTF">2024-02-14T14:14:38Z</dcterms:modified>
</cp:coreProperties>
</file>