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8827"/>
  <workbookPr defaultThemeVersion="124226"/>
  <mc:AlternateContent xmlns:mc="http://schemas.openxmlformats.org/markup-compatibility/2006">
    <mc:Choice Requires="x15">
      <x15ac:absPath xmlns:x15ac="http://schemas.microsoft.com/office/spreadsheetml/2010/11/ac" url="K:\Kanalizace\9 křížů_benzínka\"/>
    </mc:Choice>
  </mc:AlternateContent>
  <bookViews>
    <workbookView xWindow="0" yWindow="0" windowWidth="12735" windowHeight="9240" tabRatio="855"/>
  </bookViews>
  <sheets>
    <sheet name="Stavba" sheetId="1" r:id="rId1"/>
    <sheet name="00 SO00 KL" sheetId="2" r:id="rId2"/>
    <sheet name="00 SO00 Rek" sheetId="3" r:id="rId3"/>
    <sheet name="00 SO00 Pol" sheetId="4" r:id="rId4"/>
    <sheet name="01 SO 01.B1 KL" sheetId="5" r:id="rId5"/>
    <sheet name="01 SO 01.B1 Rek" sheetId="6" r:id="rId6"/>
    <sheet name="01 SO 01.B1 Pol" sheetId="7" r:id="rId7"/>
    <sheet name="01 SO 01.B2 KL" sheetId="8" r:id="rId8"/>
    <sheet name="01 SO 01.B2 Rek" sheetId="9" r:id="rId9"/>
    <sheet name="01 SO 01.B2 Pol" sheetId="10" r:id="rId10"/>
    <sheet name="01 SO 01.D1 KL" sheetId="11" r:id="rId11"/>
    <sheet name="01 SO 01.D1 Rek" sheetId="12" r:id="rId12"/>
    <sheet name="01 SO 01.D1 Pol" sheetId="13" r:id="rId13"/>
    <sheet name="01 SO 01.D2 KL" sheetId="14" r:id="rId14"/>
    <sheet name="01 SO 01.D2 Rek" sheetId="15" r:id="rId15"/>
    <sheet name="01 SO 01.D2 Pol" sheetId="16" r:id="rId16"/>
    <sheet name="02 SO02.S1 KL" sheetId="17" r:id="rId17"/>
    <sheet name="02 SO02.S1 Rek" sheetId="18" r:id="rId18"/>
    <sheet name="02 SO02.S1 Pol" sheetId="19" r:id="rId19"/>
    <sheet name="02 SO02.S2 KL" sheetId="20" r:id="rId20"/>
    <sheet name="02 SO02.S2 Rek" sheetId="21" r:id="rId21"/>
    <sheet name="02 SO02.S2 Pol" sheetId="22" r:id="rId22"/>
    <sheet name="PS01 KL" sheetId="23" r:id="rId23"/>
    <sheet name="PS01 Rek" sheetId="24" r:id="rId24"/>
    <sheet name="PS01 Pol" sheetId="25" r:id="rId25"/>
    <sheet name="PS 01.1" sheetId="26" r:id="rId26"/>
    <sheet name="PS 01.2 PRS+MaR" sheetId="27" r:id="rId27"/>
  </sheets>
  <externalReferences>
    <externalReference r:id="rId28"/>
    <externalReference r:id="rId29"/>
  </externalReferences>
  <definedNames>
    <definedName name="CelkemObjekty" localSheetId="0">Stavba!$F$34</definedName>
    <definedName name="CenaCelkem">'[1]Pokyny pro tvorbu rozpočtu '!#REF!</definedName>
    <definedName name="CenaCelkemBezDPH">'[1]Pokyny pro tvorbu rozpočtu '!#REF!</definedName>
    <definedName name="cisloobjektu">'[1]Pokyny pro tvorbu rozpočtu '!#REF!</definedName>
    <definedName name="CisloRozpoctu">'[2]Krycí list'!$C$2</definedName>
    <definedName name="CisloStavby" localSheetId="0">Stavba!$D$5</definedName>
    <definedName name="cislostavby">'[2]Krycí list'!$A$7</definedName>
    <definedName name="CisloStavebnihoRozpoctu">'[1]Pokyny pro tvorbu rozpočtu '!#REF!</definedName>
    <definedName name="dadresa" localSheetId="0">Stavba!$D$8</definedName>
    <definedName name="dadresa">'[1]Pokyny pro tvorbu rozpočtu '!#REF!</definedName>
    <definedName name="DIČ" localSheetId="0">Stavba!$K$8</definedName>
    <definedName name="dmisto" localSheetId="0">Stavba!$D$9</definedName>
    <definedName name="dmisto">'[1]Pokyny pro tvorbu rozpočtu '!#REF!</definedName>
    <definedName name="DPHSni">'[1]Pokyny pro tvorbu rozpočtu '!#REF!</definedName>
    <definedName name="DPHZakl">'[1]Pokyny pro tvorbu rozpočtu '!#REF!</definedName>
    <definedName name="dpsc" localSheetId="0">Stavba!$C$9</definedName>
    <definedName name="IČO" localSheetId="0">Stavba!$K$7</definedName>
    <definedName name="Mena">'[1]Pokyny pro tvorbu rozpočtu '!#REF!</definedName>
    <definedName name="MistoStavby">'[1]Pokyny pro tvorbu rozpočtu '!#REF!</definedName>
    <definedName name="NazevObjektu" localSheetId="0">Stavba!$C$29</definedName>
    <definedName name="nazevobjektu">'[1]Pokyny pro tvorbu rozpočtu '!#REF!</definedName>
    <definedName name="NazevRozpoctu">'[2]Krycí list'!$D$2</definedName>
    <definedName name="NazevStavby" localSheetId="0">Stavba!$E$5</definedName>
    <definedName name="nazevstavby">'[2]Krycí list'!$C$7</definedName>
    <definedName name="NazevStavebnihoRozpoctu">'[1]Pokyny pro tvorbu rozpočtu '!#REF!</definedName>
    <definedName name="_xlnm.Print_Titles" localSheetId="3">'00 SO00 Pol'!$1:$6</definedName>
    <definedName name="_xlnm.Print_Titles" localSheetId="2">'00 SO00 Rek'!$1:$6</definedName>
    <definedName name="_xlnm.Print_Titles" localSheetId="6">'01 SO 01.B1 Pol'!$1:$6</definedName>
    <definedName name="_xlnm.Print_Titles" localSheetId="5">'01 SO 01.B1 Rek'!$1:$6</definedName>
    <definedName name="_xlnm.Print_Titles" localSheetId="9">'01 SO 01.B2 Pol'!$1:$6</definedName>
    <definedName name="_xlnm.Print_Titles" localSheetId="8">'01 SO 01.B2 Rek'!$1:$6</definedName>
    <definedName name="_xlnm.Print_Titles" localSheetId="12">'01 SO 01.D1 Pol'!$1:$6</definedName>
    <definedName name="_xlnm.Print_Titles" localSheetId="11">'01 SO 01.D1 Rek'!$1:$6</definedName>
    <definedName name="_xlnm.Print_Titles" localSheetId="15">'01 SO 01.D2 Pol'!$1:$6</definedName>
    <definedName name="_xlnm.Print_Titles" localSheetId="14">'01 SO 01.D2 Rek'!$1:$6</definedName>
    <definedName name="_xlnm.Print_Titles" localSheetId="18">'02 SO02.S1 Pol'!$1:$6</definedName>
    <definedName name="_xlnm.Print_Titles" localSheetId="17">'02 SO02.S1 Rek'!$1:$6</definedName>
    <definedName name="_xlnm.Print_Titles" localSheetId="21">'02 SO02.S2 Pol'!$1:$6</definedName>
    <definedName name="_xlnm.Print_Titles" localSheetId="20">'02 SO02.S2 Rek'!$1:$6</definedName>
    <definedName name="_xlnm.Print_Titles" localSheetId="25">'PS 01.1'!$A:$D,'PS 01.1'!$6:$7</definedName>
    <definedName name="_xlnm.Print_Titles" localSheetId="24">'PS01 Pol'!$1:$6</definedName>
    <definedName name="_xlnm.Print_Titles" localSheetId="23">'PS01 Rek'!$1:$6</definedName>
    <definedName name="oadresa">'[1]Pokyny pro tvorbu rozpočtu '!#REF!</definedName>
    <definedName name="Objednatel" localSheetId="0">Stavba!$D$11</definedName>
    <definedName name="Objekt" localSheetId="0">Stavba!$B$29</definedName>
    <definedName name="_xlnm.Print_Area" localSheetId="1">'00 SO00 KL'!$A$1:$G$45</definedName>
    <definedName name="_xlnm.Print_Area" localSheetId="3">'00 SO00 Pol'!$A$1:$K$28</definedName>
    <definedName name="_xlnm.Print_Area" localSheetId="2">'00 SO00 Rek'!$A$1:$I$22</definedName>
    <definedName name="_xlnm.Print_Area" localSheetId="4">'01 SO 01.B1 KL'!$A$1:$G$45</definedName>
    <definedName name="_xlnm.Print_Area" localSheetId="6">'01 SO 01.B1 Pol'!$A$1:$K$68</definedName>
    <definedName name="_xlnm.Print_Area" localSheetId="5">'01 SO 01.B1 Rek'!$A$1:$I$29</definedName>
    <definedName name="_xlnm.Print_Area" localSheetId="7">'01 SO 01.B2 KL'!$A$1:$G$45</definedName>
    <definedName name="_xlnm.Print_Area" localSheetId="9">'01 SO 01.B2 Pol'!$A$1:$K$57</definedName>
    <definedName name="_xlnm.Print_Area" localSheetId="8">'01 SO 01.B2 Rek'!$A$1:$I$26</definedName>
    <definedName name="_xlnm.Print_Area" localSheetId="10">'01 SO 01.D1 KL'!$A$1:$G$44</definedName>
    <definedName name="_xlnm.Print_Area" localSheetId="12">'01 SO 01.D1 Pol'!$A$1:$K$20</definedName>
    <definedName name="_xlnm.Print_Area" localSheetId="11">'01 SO 01.D1 Rek'!$A$1:$I$23</definedName>
    <definedName name="_xlnm.Print_Area" localSheetId="13">'01 SO 01.D2 KL'!$A$1:$G$44</definedName>
    <definedName name="_xlnm.Print_Area" localSheetId="15">'01 SO 01.D2 Pol'!$A$1:$K$23</definedName>
    <definedName name="_xlnm.Print_Area" localSheetId="14">'01 SO 01.D2 Rek'!$A$1:$I$23</definedName>
    <definedName name="_xlnm.Print_Area" localSheetId="16">'02 SO02.S1 KL'!$A$1:$G$45</definedName>
    <definedName name="_xlnm.Print_Area" localSheetId="18">'02 SO02.S1 Pol'!$A$1:$K$114</definedName>
    <definedName name="_xlnm.Print_Area" localSheetId="17">'02 SO02.S1 Rek'!$A$1:$I$30</definedName>
    <definedName name="_xlnm.Print_Area" localSheetId="19">'02 SO02.S2 KL'!$A$1:$G$44</definedName>
    <definedName name="_xlnm.Print_Area" localSheetId="21">'02 SO02.S2 Pol'!$A$1:$K$128</definedName>
    <definedName name="_xlnm.Print_Area" localSheetId="20">'02 SO02.S2 Rek'!$A$1:$I$39</definedName>
    <definedName name="_xlnm.Print_Area" localSheetId="25">'PS 01.1'!$A$1:$G$56</definedName>
    <definedName name="_xlnm.Print_Area" localSheetId="26">'PS 01.2 PRS+MaR'!$A$1:$K$84</definedName>
    <definedName name="_xlnm.Print_Area" localSheetId="22">'PS01 KL'!$A$1:$G$44</definedName>
    <definedName name="_xlnm.Print_Area" localSheetId="24">'PS01 Pol'!$A$1:$K$12</definedName>
    <definedName name="_xlnm.Print_Area" localSheetId="23">'PS01 Rek'!$A$1:$I$23</definedName>
    <definedName name="_xlnm.Print_Area" localSheetId="0">Stavba!$B$1:$J$53</definedName>
    <definedName name="odic" localSheetId="0">Stavba!$K$12</definedName>
    <definedName name="oico" localSheetId="0">Stavba!$K$11</definedName>
    <definedName name="omisto" localSheetId="0">Stavba!$D$13</definedName>
    <definedName name="onazev" localSheetId="0">Stavba!$D$12</definedName>
    <definedName name="opsc" localSheetId="0">Stavba!$C$13</definedName>
    <definedName name="padresa">'[1]Pokyny pro tvorbu rozpočtu '!#REF!</definedName>
    <definedName name="pdic">'[1]Pokyny pro tvorbu rozpočtu '!#REF!</definedName>
    <definedName name="pico">'[1]Pokyny pro tvorbu rozpočtu '!#REF!</definedName>
    <definedName name="pmisto">'[1]Pokyny pro tvorbu rozpočtu '!#REF!</definedName>
    <definedName name="PocetMJ">#REF!</definedName>
    <definedName name="PoptavkaID">'[1]Pokyny pro tvorbu rozpočtu '!#REF!</definedName>
    <definedName name="pPSC">'[1]Pokyny pro tvorbu rozpočtu '!#REF!</definedName>
    <definedName name="Projektant">'[1]Pokyny pro tvorbu rozpočtu '!#REF!</definedName>
    <definedName name="SazbaDPH1" localSheetId="0">Stavba!$D$19</definedName>
    <definedName name="SazbaDPH1">'[2]Krycí list'!$C$30</definedName>
    <definedName name="SazbaDPH2" localSheetId="0">Stavba!$D$21</definedName>
    <definedName name="SazbaDPH2">'[2]Krycí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solver_lin" localSheetId="3" hidden="1">0</definedName>
    <definedName name="solver_lin" localSheetId="6" hidden="1">0</definedName>
    <definedName name="solver_lin" localSheetId="9" hidden="1">0</definedName>
    <definedName name="solver_lin" localSheetId="12" hidden="1">0</definedName>
    <definedName name="solver_lin" localSheetId="15" hidden="1">0</definedName>
    <definedName name="solver_lin" localSheetId="18" hidden="1">0</definedName>
    <definedName name="solver_lin" localSheetId="21" hidden="1">0</definedName>
    <definedName name="solver_lin" localSheetId="24" hidden="1">0</definedName>
    <definedName name="solver_num" localSheetId="3" hidden="1">0</definedName>
    <definedName name="solver_num" localSheetId="6" hidden="1">0</definedName>
    <definedName name="solver_num" localSheetId="9" hidden="1">0</definedName>
    <definedName name="solver_num" localSheetId="12" hidden="1">0</definedName>
    <definedName name="solver_num" localSheetId="15" hidden="1">0</definedName>
    <definedName name="solver_num" localSheetId="18" hidden="1">0</definedName>
    <definedName name="solver_num" localSheetId="21" hidden="1">0</definedName>
    <definedName name="solver_num" localSheetId="24" hidden="1">0</definedName>
    <definedName name="solver_opt" localSheetId="3" hidden="1">'00 SO00 Pol'!#REF!</definedName>
    <definedName name="solver_opt" localSheetId="6" hidden="1">'01 SO 01.B1 Pol'!#REF!</definedName>
    <definedName name="solver_opt" localSheetId="9" hidden="1">'01 SO 01.B2 Pol'!#REF!</definedName>
    <definedName name="solver_opt" localSheetId="12" hidden="1">'01 SO 01.D1 Pol'!#REF!</definedName>
    <definedName name="solver_opt" localSheetId="15" hidden="1">'01 SO 01.D2 Pol'!#REF!</definedName>
    <definedName name="solver_opt" localSheetId="18" hidden="1">'02 SO02.S1 Pol'!#REF!</definedName>
    <definedName name="solver_opt" localSheetId="21" hidden="1">'02 SO02.S2 Pol'!#REF!</definedName>
    <definedName name="solver_opt" localSheetId="24" hidden="1">'PS01 Pol'!#REF!</definedName>
    <definedName name="solver_typ" localSheetId="3" hidden="1">1</definedName>
    <definedName name="solver_typ" localSheetId="6" hidden="1">1</definedName>
    <definedName name="solver_typ" localSheetId="9" hidden="1">1</definedName>
    <definedName name="solver_typ" localSheetId="12" hidden="1">1</definedName>
    <definedName name="solver_typ" localSheetId="15" hidden="1">1</definedName>
    <definedName name="solver_typ" localSheetId="18" hidden="1">1</definedName>
    <definedName name="solver_typ" localSheetId="21" hidden="1">1</definedName>
    <definedName name="solver_typ" localSheetId="24" hidden="1">1</definedName>
    <definedName name="solver_val" localSheetId="3" hidden="1">0</definedName>
    <definedName name="solver_val" localSheetId="6" hidden="1">0</definedName>
    <definedName name="solver_val" localSheetId="9" hidden="1">0</definedName>
    <definedName name="solver_val" localSheetId="12" hidden="1">0</definedName>
    <definedName name="solver_val" localSheetId="15" hidden="1">0</definedName>
    <definedName name="solver_val" localSheetId="18" hidden="1">0</definedName>
    <definedName name="solver_val" localSheetId="21" hidden="1">0</definedName>
    <definedName name="solver_val" localSheetId="24" hidden="1">0</definedName>
    <definedName name="SoucetDilu" localSheetId="0">Stavba!#REF!</definedName>
    <definedName name="StavbaCelkem" localSheetId="0">Stavba!$H$34</definedName>
    <definedName name="Vypracoval">'[1]Pokyny pro tvorbu rozpočtu '!#REF!</definedName>
    <definedName name="ZakladDPHSni">'[1]Pokyny pro tvorbu rozpočtu '!#REF!</definedName>
    <definedName name="ZakladDPHZakl">'[1]Pokyny pro tvorbu rozpočtu '!#REF!</definedName>
    <definedName name="Zaokrouhleni">'[1]Pokyny pro tvorbu rozpočtu '!#REF!</definedName>
    <definedName name="Zhotovitel" localSheetId="0">Stavba!$D$7</definedName>
    <definedName name="Zhotovitel">'[1]Pokyny pro tvorbu rozpočtu '!#REF!</definedName>
  </definedNames>
  <calcPr calcId="162913" iterateDelta="1E-4"/>
</workbook>
</file>

<file path=xl/calcChain.xml><?xml version="1.0" encoding="utf-8"?>
<calcChain xmlns="http://schemas.openxmlformats.org/spreadsheetml/2006/main">
  <c r="G52" i="26" l="1"/>
  <c r="G51" i="26"/>
  <c r="G49" i="26"/>
  <c r="AZ76" i="27" l="1"/>
  <c r="AZ75" i="27"/>
  <c r="AZ74" i="27"/>
  <c r="AZ73" i="27"/>
  <c r="AZ72" i="27"/>
  <c r="AZ71" i="27"/>
  <c r="U64" i="27"/>
  <c r="Q64" i="27"/>
  <c r="O64" i="27"/>
  <c r="K64" i="27"/>
  <c r="I64" i="27"/>
  <c r="G64" i="27"/>
  <c r="M64" i="27" s="1"/>
  <c r="G63" i="27"/>
  <c r="G62" i="27"/>
  <c r="G61" i="27"/>
  <c r="G60" i="27"/>
  <c r="G59" i="27"/>
  <c r="G58" i="27"/>
  <c r="G57" i="27"/>
  <c r="G56" i="27"/>
  <c r="G55" i="27"/>
  <c r="G54" i="27"/>
  <c r="G53" i="27"/>
  <c r="G51" i="27"/>
  <c r="G50" i="27"/>
  <c r="G49" i="27"/>
  <c r="U48" i="27"/>
  <c r="Q48" i="27"/>
  <c r="O48" i="27"/>
  <c r="K48" i="27"/>
  <c r="I48" i="27"/>
  <c r="G48" i="27"/>
  <c r="M48" i="27" s="1"/>
  <c r="G47" i="27"/>
  <c r="U46" i="27"/>
  <c r="Q46" i="27"/>
  <c r="O46" i="27"/>
  <c r="K46" i="27"/>
  <c r="I46" i="27"/>
  <c r="G46" i="27"/>
  <c r="M46" i="27" s="1"/>
  <c r="U45" i="27"/>
  <c r="Q45" i="27"/>
  <c r="O45" i="27"/>
  <c r="K45" i="27"/>
  <c r="I45" i="27"/>
  <c r="G45" i="27"/>
  <c r="M45" i="27" s="1"/>
  <c r="G43" i="27"/>
  <c r="G42" i="27"/>
  <c r="G41" i="27"/>
  <c r="U40" i="27"/>
  <c r="Q40" i="27"/>
  <c r="O40" i="27"/>
  <c r="K40" i="27"/>
  <c r="K7" i="27" s="1"/>
  <c r="I40" i="27"/>
  <c r="G40" i="27"/>
  <c r="M40" i="27" s="1"/>
  <c r="G39" i="27"/>
  <c r="G38" i="27"/>
  <c r="G37" i="27"/>
  <c r="G36" i="27"/>
  <c r="G35" i="27"/>
  <c r="G34" i="27"/>
  <c r="G33" i="27"/>
  <c r="G32" i="27"/>
  <c r="G31" i="27"/>
  <c r="G30" i="27"/>
  <c r="G29" i="27"/>
  <c r="G28" i="27"/>
  <c r="G27" i="27"/>
  <c r="G26" i="27"/>
  <c r="G25" i="27"/>
  <c r="G24" i="27"/>
  <c r="G23" i="27"/>
  <c r="G22" i="27"/>
  <c r="G21" i="27"/>
  <c r="G20" i="27"/>
  <c r="G19" i="27"/>
  <c r="G18" i="27"/>
  <c r="G17" i="27"/>
  <c r="G16" i="27"/>
  <c r="G14" i="27"/>
  <c r="G13" i="27"/>
  <c r="G12" i="27"/>
  <c r="G11" i="27"/>
  <c r="G10" i="27"/>
  <c r="G9" i="27"/>
  <c r="G8" i="27"/>
  <c r="G7" i="27"/>
  <c r="F8" i="25" s="1"/>
  <c r="O7" i="27" l="1"/>
  <c r="Q7" i="27"/>
  <c r="I7" i="27"/>
  <c r="U7" i="27"/>
  <c r="M7" i="27"/>
  <c r="E41" i="19" l="1"/>
  <c r="E40" i="19"/>
  <c r="E38" i="19" s="1"/>
  <c r="E16" i="10"/>
  <c r="G47" i="26" l="1"/>
  <c r="G45" i="26"/>
  <c r="G43" i="26"/>
  <c r="G41" i="26"/>
  <c r="G39" i="26"/>
  <c r="G36" i="26"/>
  <c r="G33" i="26"/>
  <c r="G30" i="26"/>
  <c r="G27" i="26"/>
  <c r="G25" i="26"/>
  <c r="G22" i="26"/>
  <c r="G19" i="26"/>
  <c r="G16" i="26"/>
  <c r="G13" i="26"/>
  <c r="G10" i="26"/>
  <c r="G56" i="26" l="1"/>
  <c r="F11" i="25" s="1"/>
  <c r="I13" i="3"/>
  <c r="I14" i="3"/>
  <c r="I15" i="3"/>
  <c r="I16" i="3"/>
  <c r="I17" i="3"/>
  <c r="I18" i="3"/>
  <c r="I19" i="3"/>
  <c r="I20" i="3"/>
  <c r="H21" i="3" l="1"/>
  <c r="F3" i="4"/>
  <c r="E67" i="7"/>
  <c r="I21" i="24"/>
  <c r="D21" i="23"/>
  <c r="I20" i="24"/>
  <c r="G21" i="23" s="1"/>
  <c r="D20" i="23"/>
  <c r="I19" i="24"/>
  <c r="G20" i="23" s="1"/>
  <c r="D19" i="23"/>
  <c r="I18" i="24"/>
  <c r="G19" i="23" s="1"/>
  <c r="D18" i="23"/>
  <c r="I17" i="24"/>
  <c r="G18" i="23" s="1"/>
  <c r="D17" i="23"/>
  <c r="I16" i="24"/>
  <c r="G17" i="23" s="1"/>
  <c r="D16" i="23"/>
  <c r="I15" i="24"/>
  <c r="G16" i="23" s="1"/>
  <c r="D15" i="23"/>
  <c r="I14" i="24"/>
  <c r="G15" i="23" s="1"/>
  <c r="BE11" i="25"/>
  <c r="BE12" i="25" s="1"/>
  <c r="I8" i="24" s="1"/>
  <c r="BC11" i="25"/>
  <c r="BC12" i="25" s="1"/>
  <c r="G8" i="24" s="1"/>
  <c r="BB11" i="25"/>
  <c r="BB12" i="25" s="1"/>
  <c r="F8" i="24" s="1"/>
  <c r="BA11" i="25"/>
  <c r="BA12" i="25" s="1"/>
  <c r="E8" i="24" s="1"/>
  <c r="K11" i="25"/>
  <c r="K12" i="25" s="1"/>
  <c r="I11" i="25"/>
  <c r="G11" i="25"/>
  <c r="BD11" i="25" s="1"/>
  <c r="BD12" i="25" s="1"/>
  <c r="H8" i="24" s="1"/>
  <c r="B8" i="24"/>
  <c r="A8" i="24"/>
  <c r="I12" i="25"/>
  <c r="BE8" i="25"/>
  <c r="BE9" i="25" s="1"/>
  <c r="I7" i="24" s="1"/>
  <c r="BC8" i="25"/>
  <c r="BC9" i="25" s="1"/>
  <c r="G7" i="24" s="1"/>
  <c r="BB8" i="25"/>
  <c r="BB9" i="25" s="1"/>
  <c r="F7" i="24" s="1"/>
  <c r="BA8" i="25"/>
  <c r="BA9" i="25" s="1"/>
  <c r="E7" i="24" s="1"/>
  <c r="K8" i="25"/>
  <c r="I8" i="25"/>
  <c r="I9" i="25" s="1"/>
  <c r="G8" i="25"/>
  <c r="BD8" i="25" s="1"/>
  <c r="BD9" i="25" s="1"/>
  <c r="H7" i="24" s="1"/>
  <c r="B7" i="24"/>
  <c r="A7" i="24"/>
  <c r="K9" i="25"/>
  <c r="E4" i="25"/>
  <c r="F3" i="25"/>
  <c r="C33" i="23"/>
  <c r="F33" i="23" s="1"/>
  <c r="C31" i="23"/>
  <c r="G7" i="23"/>
  <c r="I37" i="21"/>
  <c r="D21" i="20"/>
  <c r="I36" i="21"/>
  <c r="G21" i="20" s="1"/>
  <c r="D20" i="20"/>
  <c r="I35" i="21"/>
  <c r="G20" i="20" s="1"/>
  <c r="D19" i="20"/>
  <c r="I34" i="21"/>
  <c r="G19" i="20" s="1"/>
  <c r="D18" i="20"/>
  <c r="I33" i="21"/>
  <c r="G18" i="20" s="1"/>
  <c r="D17" i="20"/>
  <c r="I32" i="21"/>
  <c r="G17" i="20" s="1"/>
  <c r="D16" i="20"/>
  <c r="I31" i="21"/>
  <c r="G16" i="20" s="1"/>
  <c r="D15" i="20"/>
  <c r="I30" i="21"/>
  <c r="H38" i="21" s="1"/>
  <c r="G23" i="20" s="1"/>
  <c r="BE118" i="22"/>
  <c r="BE128" i="22" s="1"/>
  <c r="I24" i="21" s="1"/>
  <c r="BC118" i="22"/>
  <c r="BB118" i="22"/>
  <c r="BB128" i="22" s="1"/>
  <c r="F24" i="21" s="1"/>
  <c r="BA118" i="22"/>
  <c r="K118" i="22"/>
  <c r="K128" i="22" s="1"/>
  <c r="I118" i="22"/>
  <c r="G118" i="22"/>
  <c r="BD118" i="22" s="1"/>
  <c r="BD128" i="22" s="1"/>
  <c r="H24" i="21" s="1"/>
  <c r="B24" i="21"/>
  <c r="A24" i="21"/>
  <c r="BC128" i="22"/>
  <c r="G24" i="21" s="1"/>
  <c r="BA128" i="22"/>
  <c r="E24" i="21" s="1"/>
  <c r="I128" i="22"/>
  <c r="BE115" i="22"/>
  <c r="BE116" i="22" s="1"/>
  <c r="I23" i="21" s="1"/>
  <c r="BC115" i="22"/>
  <c r="BC116" i="22" s="1"/>
  <c r="G23" i="21" s="1"/>
  <c r="BB115" i="22"/>
  <c r="BB116" i="22" s="1"/>
  <c r="F23" i="21" s="1"/>
  <c r="BA115" i="22"/>
  <c r="BA116" i="22" s="1"/>
  <c r="E23" i="21" s="1"/>
  <c r="K115" i="22"/>
  <c r="K116" i="22" s="1"/>
  <c r="I115" i="22"/>
  <c r="I116" i="22" s="1"/>
  <c r="G115" i="22"/>
  <c r="BD115" i="22" s="1"/>
  <c r="BD116" i="22" s="1"/>
  <c r="H23" i="21" s="1"/>
  <c r="B23" i="21"/>
  <c r="A23" i="21"/>
  <c r="BE110" i="22"/>
  <c r="BE113" i="22" s="1"/>
  <c r="I22" i="21" s="1"/>
  <c r="BD110" i="22"/>
  <c r="BD113" i="22" s="1"/>
  <c r="H22" i="21" s="1"/>
  <c r="BC110" i="22"/>
  <c r="BA110" i="22"/>
  <c r="K110" i="22"/>
  <c r="K113" i="22" s="1"/>
  <c r="I110" i="22"/>
  <c r="I113" i="22" s="1"/>
  <c r="G110" i="22"/>
  <c r="G113" i="22" s="1"/>
  <c r="B22" i="21"/>
  <c r="A22" i="21"/>
  <c r="BC113" i="22"/>
  <c r="G22" i="21" s="1"/>
  <c r="BA113" i="22"/>
  <c r="E22" i="21" s="1"/>
  <c r="BE105" i="22"/>
  <c r="BE108" i="22" s="1"/>
  <c r="I21" i="21" s="1"/>
  <c r="BD105" i="22"/>
  <c r="BD108" i="22" s="1"/>
  <c r="H21" i="21" s="1"/>
  <c r="BC105" i="22"/>
  <c r="BC108" i="22" s="1"/>
  <c r="G21" i="21" s="1"/>
  <c r="BA105" i="22"/>
  <c r="BA108" i="22" s="1"/>
  <c r="E21" i="21" s="1"/>
  <c r="K105" i="22"/>
  <c r="K108" i="22" s="1"/>
  <c r="I105" i="22"/>
  <c r="I108" i="22" s="1"/>
  <c r="G105" i="22"/>
  <c r="BB105" i="22" s="1"/>
  <c r="BB108" i="22" s="1"/>
  <c r="F21" i="21" s="1"/>
  <c r="B21" i="21"/>
  <c r="A21" i="21"/>
  <c r="BE102" i="22"/>
  <c r="BE103" i="22" s="1"/>
  <c r="I20" i="21" s="1"/>
  <c r="BD102" i="22"/>
  <c r="BD103" i="22" s="1"/>
  <c r="H20" i="21" s="1"/>
  <c r="BC102" i="22"/>
  <c r="BA102" i="22"/>
  <c r="BA103" i="22" s="1"/>
  <c r="E20" i="21" s="1"/>
  <c r="K102" i="22"/>
  <c r="K103" i="22" s="1"/>
  <c r="I102" i="22"/>
  <c r="I103" i="22" s="1"/>
  <c r="G102" i="22"/>
  <c r="BB102" i="22" s="1"/>
  <c r="BB103" i="22" s="1"/>
  <c r="F20" i="21" s="1"/>
  <c r="B20" i="21"/>
  <c r="A20" i="21"/>
  <c r="BC103" i="22"/>
  <c r="G20" i="21" s="1"/>
  <c r="BE99" i="22"/>
  <c r="BD99" i="22"/>
  <c r="BC99" i="22"/>
  <c r="BA99" i="22"/>
  <c r="K99" i="22"/>
  <c r="I99" i="22"/>
  <c r="G99" i="22"/>
  <c r="BB99" i="22" s="1"/>
  <c r="BE96" i="22"/>
  <c r="BD96" i="22"/>
  <c r="BC96" i="22"/>
  <c r="BA96" i="22"/>
  <c r="K96" i="22"/>
  <c r="I96" i="22"/>
  <c r="G96" i="22"/>
  <c r="BB96" i="22" s="1"/>
  <c r="B19" i="21"/>
  <c r="A19" i="21"/>
  <c r="K100" i="22"/>
  <c r="BE93" i="22"/>
  <c r="BD93" i="22"/>
  <c r="BC93" i="22"/>
  <c r="BA93" i="22"/>
  <c r="K93" i="22"/>
  <c r="I93" i="22"/>
  <c r="G93" i="22"/>
  <c r="BB93" i="22" s="1"/>
  <c r="BE90" i="22"/>
  <c r="BE94" i="22" s="1"/>
  <c r="I18" i="21" s="1"/>
  <c r="BD90" i="22"/>
  <c r="BC90" i="22"/>
  <c r="BA90" i="22"/>
  <c r="K90" i="22"/>
  <c r="I90" i="22"/>
  <c r="G90" i="22"/>
  <c r="B18" i="21"/>
  <c r="A18" i="21"/>
  <c r="BA94" i="22"/>
  <c r="E18" i="21" s="1"/>
  <c r="BE85" i="22"/>
  <c r="BE88" i="22" s="1"/>
  <c r="I17" i="21" s="1"/>
  <c r="BD85" i="22"/>
  <c r="BC85" i="22"/>
  <c r="BC88" i="22" s="1"/>
  <c r="G17" i="21" s="1"/>
  <c r="BA85" i="22"/>
  <c r="BA88" i="22" s="1"/>
  <c r="E17" i="21" s="1"/>
  <c r="K85" i="22"/>
  <c r="I85" i="22"/>
  <c r="I88" i="22" s="1"/>
  <c r="G85" i="22"/>
  <c r="BB85" i="22" s="1"/>
  <c r="BB88" i="22" s="1"/>
  <c r="F17" i="21" s="1"/>
  <c r="B17" i="21"/>
  <c r="A17" i="21"/>
  <c r="BD88" i="22"/>
  <c r="H17" i="21" s="1"/>
  <c r="K88" i="22"/>
  <c r="BE80" i="22"/>
  <c r="BE83" i="22" s="1"/>
  <c r="I16" i="21" s="1"/>
  <c r="BD80" i="22"/>
  <c r="BD83" i="22" s="1"/>
  <c r="H16" i="21" s="1"/>
  <c r="BC80" i="22"/>
  <c r="BC83" i="22" s="1"/>
  <c r="G16" i="21" s="1"/>
  <c r="BA80" i="22"/>
  <c r="BA83" i="22" s="1"/>
  <c r="E16" i="21" s="1"/>
  <c r="K80" i="22"/>
  <c r="K83" i="22" s="1"/>
  <c r="I80" i="22"/>
  <c r="G80" i="22"/>
  <c r="BB80" i="22" s="1"/>
  <c r="BB83" i="22" s="1"/>
  <c r="F16" i="21" s="1"/>
  <c r="B16" i="21"/>
  <c r="A16" i="21"/>
  <c r="I83" i="22"/>
  <c r="BE77" i="22"/>
  <c r="BD77" i="22"/>
  <c r="BC77" i="22"/>
  <c r="BA77" i="22"/>
  <c r="K77" i="22"/>
  <c r="I77" i="22"/>
  <c r="G77" i="22"/>
  <c r="BB77" i="22" s="1"/>
  <c r="BE74" i="22"/>
  <c r="BD74" i="22"/>
  <c r="BC74" i="22"/>
  <c r="BA74" i="22"/>
  <c r="K74" i="22"/>
  <c r="I74" i="22"/>
  <c r="G74" i="22"/>
  <c r="BB74" i="22" s="1"/>
  <c r="BE71" i="22"/>
  <c r="BD71" i="22"/>
  <c r="BC71" i="22"/>
  <c r="BA71" i="22"/>
  <c r="K71" i="22"/>
  <c r="I71" i="22"/>
  <c r="G71" i="22"/>
  <c r="BB71" i="22" s="1"/>
  <c r="BE68" i="22"/>
  <c r="BE78" i="22" s="1"/>
  <c r="I15" i="21" s="1"/>
  <c r="BD68" i="22"/>
  <c r="BC68" i="22"/>
  <c r="BA68" i="22"/>
  <c r="K68" i="22"/>
  <c r="K78" i="22" s="1"/>
  <c r="I68" i="22"/>
  <c r="G68" i="22"/>
  <c r="BB68" i="22" s="1"/>
  <c r="B15" i="21"/>
  <c r="A15" i="21"/>
  <c r="BE65" i="22"/>
  <c r="BE66" i="22" s="1"/>
  <c r="I14" i="21" s="1"/>
  <c r="BD65" i="22"/>
  <c r="BD66" i="22" s="1"/>
  <c r="H14" i="21" s="1"/>
  <c r="BC65" i="22"/>
  <c r="BC66" i="22" s="1"/>
  <c r="G14" i="21" s="1"/>
  <c r="BB65" i="22"/>
  <c r="BB66" i="22" s="1"/>
  <c r="F14" i="21" s="1"/>
  <c r="K65" i="22"/>
  <c r="K66" i="22" s="1"/>
  <c r="I65" i="22"/>
  <c r="G65" i="22"/>
  <c r="G66" i="22" s="1"/>
  <c r="B14" i="21"/>
  <c r="A14" i="21"/>
  <c r="I66" i="22"/>
  <c r="BE60" i="22"/>
  <c r="BE63" i="22" s="1"/>
  <c r="I13" i="21" s="1"/>
  <c r="BD60" i="22"/>
  <c r="BD63" i="22" s="1"/>
  <c r="H13" i="21" s="1"/>
  <c r="BC60" i="22"/>
  <c r="BC63" i="22" s="1"/>
  <c r="G13" i="21" s="1"/>
  <c r="BB60" i="22"/>
  <c r="BB63" i="22" s="1"/>
  <c r="F13" i="21" s="1"/>
  <c r="BA60" i="22"/>
  <c r="BA63" i="22" s="1"/>
  <c r="E13" i="21" s="1"/>
  <c r="K60" i="22"/>
  <c r="K63" i="22" s="1"/>
  <c r="I60" i="22"/>
  <c r="I63" i="22" s="1"/>
  <c r="G60" i="22"/>
  <c r="G63" i="22" s="1"/>
  <c r="B13" i="21"/>
  <c r="A13" i="21"/>
  <c r="BE54" i="22"/>
  <c r="BE58" i="22" s="1"/>
  <c r="I12" i="21" s="1"/>
  <c r="BD54" i="22"/>
  <c r="BD58" i="22" s="1"/>
  <c r="H12" i="21" s="1"/>
  <c r="BC54" i="22"/>
  <c r="BC58" i="22" s="1"/>
  <c r="G12" i="21" s="1"/>
  <c r="BB54" i="22"/>
  <c r="BB58" i="22" s="1"/>
  <c r="F12" i="21" s="1"/>
  <c r="K54" i="22"/>
  <c r="K58" i="22" s="1"/>
  <c r="I54" i="22"/>
  <c r="G54" i="22"/>
  <c r="BA54" i="22" s="1"/>
  <c r="BA58" i="22" s="1"/>
  <c r="E12" i="21" s="1"/>
  <c r="B12" i="21"/>
  <c r="A12" i="21"/>
  <c r="I58" i="22"/>
  <c r="BE49" i="22"/>
  <c r="BE52" i="22" s="1"/>
  <c r="I11" i="21" s="1"/>
  <c r="BD49" i="22"/>
  <c r="BC49" i="22"/>
  <c r="BC52" i="22" s="1"/>
  <c r="G11" i="21" s="1"/>
  <c r="BB49" i="22"/>
  <c r="BB52" i="22" s="1"/>
  <c r="F11" i="21" s="1"/>
  <c r="K49" i="22"/>
  <c r="I49" i="22"/>
  <c r="I52" i="22" s="1"/>
  <c r="G49" i="22"/>
  <c r="BA49" i="22" s="1"/>
  <c r="BA52" i="22" s="1"/>
  <c r="E11" i="21" s="1"/>
  <c r="B11" i="21"/>
  <c r="A11" i="21"/>
  <c r="BD52" i="22"/>
  <c r="H11" i="21" s="1"/>
  <c r="K52" i="22"/>
  <c r="BE44" i="22"/>
  <c r="BD44" i="22"/>
  <c r="BC44" i="22"/>
  <c r="BB44" i="22"/>
  <c r="K44" i="22"/>
  <c r="I44" i="22"/>
  <c r="G44" i="22"/>
  <c r="BA44" i="22" s="1"/>
  <c r="BE41" i="22"/>
  <c r="BE47" i="22" s="1"/>
  <c r="I10" i="21" s="1"/>
  <c r="BD41" i="22"/>
  <c r="BC41" i="22"/>
  <c r="BB41" i="22"/>
  <c r="K41" i="22"/>
  <c r="I41" i="22"/>
  <c r="G41" i="22"/>
  <c r="B10" i="21"/>
  <c r="A10" i="21"/>
  <c r="I47" i="22"/>
  <c r="BE36" i="22"/>
  <c r="BD36" i="22"/>
  <c r="BC36" i="22"/>
  <c r="BB36" i="22"/>
  <c r="K36" i="22"/>
  <c r="I36" i="22"/>
  <c r="G36" i="22"/>
  <c r="BA36" i="22" s="1"/>
  <c r="BE33" i="22"/>
  <c r="BD33" i="22"/>
  <c r="BC33" i="22"/>
  <c r="BB33" i="22"/>
  <c r="K33" i="22"/>
  <c r="I33" i="22"/>
  <c r="G33" i="22"/>
  <c r="BA33" i="22" s="1"/>
  <c r="BE30" i="22"/>
  <c r="BD30" i="22"/>
  <c r="BC30" i="22"/>
  <c r="BB30" i="22"/>
  <c r="K30" i="22"/>
  <c r="I30" i="22"/>
  <c r="G30" i="22"/>
  <c r="BA30" i="22" s="1"/>
  <c r="BE27" i="22"/>
  <c r="BD27" i="22"/>
  <c r="BC27" i="22"/>
  <c r="BB27" i="22"/>
  <c r="K27" i="22"/>
  <c r="I27" i="22"/>
  <c r="G27" i="22"/>
  <c r="BA27" i="22" s="1"/>
  <c r="BE24" i="22"/>
  <c r="BD24" i="22"/>
  <c r="BC24" i="22"/>
  <c r="BB24" i="22"/>
  <c r="K24" i="22"/>
  <c r="I24" i="22"/>
  <c r="I39" i="22" s="1"/>
  <c r="G24" i="22"/>
  <c r="BA24" i="22" s="1"/>
  <c r="B9" i="21"/>
  <c r="A9" i="21"/>
  <c r="BE19" i="22"/>
  <c r="BD19" i="22"/>
  <c r="BC19" i="22"/>
  <c r="BB19" i="22"/>
  <c r="K19" i="22"/>
  <c r="I19" i="22"/>
  <c r="G19" i="22"/>
  <c r="BA19" i="22" s="1"/>
  <c r="BE16" i="22"/>
  <c r="BD16" i="22"/>
  <c r="BC16" i="22"/>
  <c r="BB16" i="22"/>
  <c r="K16" i="22"/>
  <c r="I16" i="22"/>
  <c r="G16" i="22"/>
  <c r="BA16" i="22" s="1"/>
  <c r="BE13" i="22"/>
  <c r="BD13" i="22"/>
  <c r="BC13" i="22"/>
  <c r="BC22" i="22" s="1"/>
  <c r="G8" i="21" s="1"/>
  <c r="BB13" i="22"/>
  <c r="K13" i="22"/>
  <c r="I13" i="22"/>
  <c r="G13" i="22"/>
  <c r="BA13" i="22" s="1"/>
  <c r="B8" i="21"/>
  <c r="A8" i="21"/>
  <c r="I22" i="22"/>
  <c r="BE8" i="22"/>
  <c r="BE11" i="22" s="1"/>
  <c r="I7" i="21" s="1"/>
  <c r="BD8" i="22"/>
  <c r="BD11" i="22" s="1"/>
  <c r="H7" i="21" s="1"/>
  <c r="BC8" i="22"/>
  <c r="BC11" i="22" s="1"/>
  <c r="G7" i="21" s="1"/>
  <c r="BB8" i="22"/>
  <c r="BB11" i="22" s="1"/>
  <c r="F7" i="21" s="1"/>
  <c r="K8" i="22"/>
  <c r="I8" i="22"/>
  <c r="I11" i="22" s="1"/>
  <c r="G8" i="22"/>
  <c r="BA8" i="22" s="1"/>
  <c r="BA11" i="22" s="1"/>
  <c r="E7" i="21" s="1"/>
  <c r="B7" i="21"/>
  <c r="A7" i="21"/>
  <c r="K11" i="22"/>
  <c r="E4" i="22"/>
  <c r="F3" i="22"/>
  <c r="C33" i="20"/>
  <c r="F33" i="20" s="1"/>
  <c r="C31" i="20"/>
  <c r="G7" i="20"/>
  <c r="I28" i="18"/>
  <c r="D21" i="17"/>
  <c r="I27" i="18"/>
  <c r="G21" i="17" s="1"/>
  <c r="D20" i="17"/>
  <c r="I26" i="18"/>
  <c r="G20" i="17" s="1"/>
  <c r="D19" i="17"/>
  <c r="I25" i="18"/>
  <c r="G19" i="17" s="1"/>
  <c r="D18" i="17"/>
  <c r="I24" i="18"/>
  <c r="G18" i="17" s="1"/>
  <c r="D17" i="17"/>
  <c r="I23" i="18"/>
  <c r="G17" i="17" s="1"/>
  <c r="D16" i="17"/>
  <c r="I22" i="18"/>
  <c r="G16" i="17" s="1"/>
  <c r="D15" i="17"/>
  <c r="I21" i="18"/>
  <c r="BE105" i="19"/>
  <c r="BE114" i="19" s="1"/>
  <c r="I15" i="18" s="1"/>
  <c r="BC105" i="19"/>
  <c r="BB105" i="19"/>
  <c r="BB114" i="19" s="1"/>
  <c r="F15" i="18" s="1"/>
  <c r="BA105" i="19"/>
  <c r="K105" i="19"/>
  <c r="K114" i="19" s="1"/>
  <c r="I105" i="19"/>
  <c r="G105" i="19"/>
  <c r="BD105" i="19" s="1"/>
  <c r="BD114" i="19" s="1"/>
  <c r="H15" i="18" s="1"/>
  <c r="B15" i="18"/>
  <c r="A15" i="18"/>
  <c r="BC114" i="19"/>
  <c r="G15" i="18" s="1"/>
  <c r="BA114" i="19"/>
  <c r="E15" i="18" s="1"/>
  <c r="I114" i="19"/>
  <c r="BE100" i="19"/>
  <c r="BE103" i="19" s="1"/>
  <c r="I14" i="18" s="1"/>
  <c r="BD100" i="19"/>
  <c r="BC100" i="19"/>
  <c r="BC103" i="19" s="1"/>
  <c r="G14" i="18" s="1"/>
  <c r="BA100" i="19"/>
  <c r="BA103" i="19" s="1"/>
  <c r="E14" i="18" s="1"/>
  <c r="K100" i="19"/>
  <c r="I100" i="19"/>
  <c r="I103" i="19" s="1"/>
  <c r="G100" i="19"/>
  <c r="BB100" i="19" s="1"/>
  <c r="BB103" i="19" s="1"/>
  <c r="F14" i="18" s="1"/>
  <c r="B14" i="18"/>
  <c r="A14" i="18"/>
  <c r="BD103" i="19"/>
  <c r="H14" i="18" s="1"/>
  <c r="K103" i="19"/>
  <c r="BE97" i="19"/>
  <c r="BE98" i="19" s="1"/>
  <c r="I13" i="18" s="1"/>
  <c r="BD97" i="19"/>
  <c r="BD98" i="19" s="1"/>
  <c r="H13" i="18" s="1"/>
  <c r="BC97" i="19"/>
  <c r="BB97" i="19"/>
  <c r="BB98" i="19" s="1"/>
  <c r="F13" i="18" s="1"/>
  <c r="B13" i="18"/>
  <c r="A13" i="18"/>
  <c r="BC98" i="19"/>
  <c r="G13" i="18" s="1"/>
  <c r="BE92" i="19"/>
  <c r="BD92" i="19"/>
  <c r="BD95" i="19" s="1"/>
  <c r="H12" i="18" s="1"/>
  <c r="BC92" i="19"/>
  <c r="BB92" i="19"/>
  <c r="K92" i="19"/>
  <c r="I92" i="19"/>
  <c r="G92" i="19"/>
  <c r="BA92" i="19" s="1"/>
  <c r="BE89" i="19"/>
  <c r="BD89" i="19"/>
  <c r="BC89" i="19"/>
  <c r="BC95" i="19" s="1"/>
  <c r="G12" i="18" s="1"/>
  <c r="BB89" i="19"/>
  <c r="K89" i="19"/>
  <c r="I89" i="19"/>
  <c r="G89" i="19"/>
  <c r="BA89" i="19" s="1"/>
  <c r="B12" i="18"/>
  <c r="A12" i="18"/>
  <c r="K95" i="19"/>
  <c r="BE84" i="19"/>
  <c r="BD84" i="19"/>
  <c r="BD87" i="19" s="1"/>
  <c r="H11" i="18" s="1"/>
  <c r="BC84" i="19"/>
  <c r="BC87" i="19" s="1"/>
  <c r="G11" i="18" s="1"/>
  <c r="BB84" i="19"/>
  <c r="BB87" i="19" s="1"/>
  <c r="F11" i="18" s="1"/>
  <c r="K84" i="19"/>
  <c r="K87" i="19" s="1"/>
  <c r="I84" i="19"/>
  <c r="G84" i="19"/>
  <c r="BA84" i="19" s="1"/>
  <c r="BA87" i="19" s="1"/>
  <c r="E11" i="18" s="1"/>
  <c r="B11" i="18"/>
  <c r="A11" i="18"/>
  <c r="BE87" i="19"/>
  <c r="I11" i="18" s="1"/>
  <c r="I87" i="19"/>
  <c r="BE78" i="19"/>
  <c r="BD78" i="19"/>
  <c r="BC78" i="19"/>
  <c r="BB78" i="19"/>
  <c r="K78" i="19"/>
  <c r="I78" i="19"/>
  <c r="G78" i="19"/>
  <c r="BA78" i="19" s="1"/>
  <c r="BE75" i="19"/>
  <c r="BD75" i="19"/>
  <c r="BC75" i="19"/>
  <c r="BB75" i="19"/>
  <c r="K75" i="19"/>
  <c r="K82" i="19" s="1"/>
  <c r="I75" i="19"/>
  <c r="G75" i="19"/>
  <c r="BA75" i="19" s="1"/>
  <c r="BE72" i="19"/>
  <c r="BD72" i="19"/>
  <c r="BC72" i="19"/>
  <c r="BB72" i="19"/>
  <c r="K72" i="19"/>
  <c r="I72" i="19"/>
  <c r="G72" i="19"/>
  <c r="BA72" i="19" s="1"/>
  <c r="BE69" i="19"/>
  <c r="BD69" i="19"/>
  <c r="BC69" i="19"/>
  <c r="BB69" i="19"/>
  <c r="K69" i="19"/>
  <c r="I69" i="19"/>
  <c r="G69" i="19"/>
  <c r="BA69" i="19" s="1"/>
  <c r="B10" i="18"/>
  <c r="A10" i="18"/>
  <c r="BE64" i="19"/>
  <c r="BD64" i="19"/>
  <c r="BC64" i="19"/>
  <c r="BB64" i="19"/>
  <c r="K64" i="19"/>
  <c r="I64" i="19"/>
  <c r="G64" i="19"/>
  <c r="BA64" i="19" s="1"/>
  <c r="BE61" i="19"/>
  <c r="BD61" i="19"/>
  <c r="BC61" i="19"/>
  <c r="BB61" i="19"/>
  <c r="K61" i="19"/>
  <c r="I61" i="19"/>
  <c r="G61" i="19"/>
  <c r="BA61" i="19" s="1"/>
  <c r="BE58" i="19"/>
  <c r="BD58" i="19"/>
  <c r="BC58" i="19"/>
  <c r="BB58" i="19"/>
  <c r="K58" i="19"/>
  <c r="I58" i="19"/>
  <c r="G58" i="19"/>
  <c r="BA58" i="19" s="1"/>
  <c r="BE54" i="19"/>
  <c r="BD54" i="19"/>
  <c r="BC54" i="19"/>
  <c r="BB54" i="19"/>
  <c r="K54" i="19"/>
  <c r="I54" i="19"/>
  <c r="G54" i="19"/>
  <c r="BA54" i="19" s="1"/>
  <c r="BE51" i="19"/>
  <c r="BD51" i="19"/>
  <c r="BC51" i="19"/>
  <c r="BB51" i="19"/>
  <c r="K51" i="19"/>
  <c r="I51" i="19"/>
  <c r="I67" i="19" s="1"/>
  <c r="G51" i="19"/>
  <c r="BA51" i="19" s="1"/>
  <c r="BE48" i="19"/>
  <c r="BD48" i="19"/>
  <c r="BC48" i="19"/>
  <c r="BB48" i="19"/>
  <c r="K48" i="19"/>
  <c r="I48" i="19"/>
  <c r="G48" i="19"/>
  <c r="B9" i="18"/>
  <c r="A9" i="18"/>
  <c r="BE42" i="19"/>
  <c r="BD42" i="19"/>
  <c r="BC42" i="19"/>
  <c r="BB42" i="19"/>
  <c r="K42" i="19"/>
  <c r="I42" i="19"/>
  <c r="G42" i="19"/>
  <c r="BA42" i="19" s="1"/>
  <c r="BE38" i="19"/>
  <c r="BD38" i="19"/>
  <c r="BC38" i="19"/>
  <c r="BB38" i="19"/>
  <c r="K38" i="19"/>
  <c r="K46" i="19" s="1"/>
  <c r="I38" i="19"/>
  <c r="G38" i="19"/>
  <c r="BA38" i="19" s="1"/>
  <c r="BE34" i="19"/>
  <c r="BD34" i="19"/>
  <c r="BC34" i="19"/>
  <c r="BB34" i="19"/>
  <c r="K34" i="19"/>
  <c r="I34" i="19"/>
  <c r="G34" i="19"/>
  <c r="BA34" i="19" s="1"/>
  <c r="BE30" i="19"/>
  <c r="BD30" i="19"/>
  <c r="BC30" i="19"/>
  <c r="BB30" i="19"/>
  <c r="BB46" i="19" s="1"/>
  <c r="F8" i="18" s="1"/>
  <c r="K30" i="19"/>
  <c r="I30" i="19"/>
  <c r="G30" i="19"/>
  <c r="BA30" i="19" s="1"/>
  <c r="BE27" i="19"/>
  <c r="BE46" i="19" s="1"/>
  <c r="I8" i="18" s="1"/>
  <c r="BD27" i="19"/>
  <c r="BC27" i="19"/>
  <c r="BB27" i="19"/>
  <c r="BA27" i="19"/>
  <c r="K27" i="19"/>
  <c r="I27" i="19"/>
  <c r="G27" i="19"/>
  <c r="B8" i="18"/>
  <c r="A8" i="18"/>
  <c r="BE22" i="19"/>
  <c r="BD22" i="19"/>
  <c r="BC22" i="19"/>
  <c r="BB22" i="19"/>
  <c r="K22" i="19"/>
  <c r="I22" i="19"/>
  <c r="G22" i="19"/>
  <c r="BA22" i="19" s="1"/>
  <c r="BE17" i="19"/>
  <c r="BD17" i="19"/>
  <c r="BC17" i="19"/>
  <c r="BB17" i="19"/>
  <c r="K17" i="19"/>
  <c r="I17" i="19"/>
  <c r="G17" i="19"/>
  <c r="BA17" i="19" s="1"/>
  <c r="BE14" i="19"/>
  <c r="BD14" i="19"/>
  <c r="BC14" i="19"/>
  <c r="BB14" i="19"/>
  <c r="K14" i="19"/>
  <c r="I14" i="19"/>
  <c r="G14" i="19"/>
  <c r="BA14" i="19" s="1"/>
  <c r="BE11" i="19"/>
  <c r="BD11" i="19"/>
  <c r="BC11" i="19"/>
  <c r="BB11" i="19"/>
  <c r="K11" i="19"/>
  <c r="I11" i="19"/>
  <c r="G11" i="19"/>
  <c r="BA11" i="19" s="1"/>
  <c r="BE8" i="19"/>
  <c r="BD8" i="19"/>
  <c r="BC8" i="19"/>
  <c r="BB8" i="19"/>
  <c r="K8" i="19"/>
  <c r="I8" i="19"/>
  <c r="G8" i="19"/>
  <c r="BA8" i="19" s="1"/>
  <c r="B7" i="18"/>
  <c r="A7" i="18"/>
  <c r="I25" i="19"/>
  <c r="E4" i="19"/>
  <c r="F3" i="19"/>
  <c r="C33" i="17"/>
  <c r="F33" i="17" s="1"/>
  <c r="C31" i="17"/>
  <c r="G7" i="17"/>
  <c r="I21" i="15"/>
  <c r="D21" i="14"/>
  <c r="I20" i="15"/>
  <c r="G21" i="14" s="1"/>
  <c r="D20" i="14"/>
  <c r="I19" i="15"/>
  <c r="G20" i="14" s="1"/>
  <c r="D19" i="14"/>
  <c r="I18" i="15"/>
  <c r="G19" i="14" s="1"/>
  <c r="D18" i="14"/>
  <c r="I17" i="15"/>
  <c r="G18" i="14" s="1"/>
  <c r="D17" i="14"/>
  <c r="I16" i="15"/>
  <c r="G17" i="14" s="1"/>
  <c r="D16" i="14"/>
  <c r="I15" i="15"/>
  <c r="G16" i="14" s="1"/>
  <c r="D15" i="14"/>
  <c r="I14" i="15"/>
  <c r="BE22" i="16"/>
  <c r="BD22" i="16"/>
  <c r="BC22" i="16"/>
  <c r="BB22" i="16"/>
  <c r="BE21" i="16"/>
  <c r="BD21" i="16"/>
  <c r="BC21" i="16"/>
  <c r="BB21" i="16"/>
  <c r="BE20" i="16"/>
  <c r="BD20" i="16"/>
  <c r="BC20" i="16"/>
  <c r="BB20" i="16"/>
  <c r="BE19" i="16"/>
  <c r="BD19" i="16"/>
  <c r="BC19" i="16"/>
  <c r="BB19" i="16"/>
  <c r="BE18" i="16"/>
  <c r="BD18" i="16"/>
  <c r="BC18" i="16"/>
  <c r="BB18" i="16"/>
  <c r="BE17" i="16"/>
  <c r="BD17" i="16"/>
  <c r="BC17" i="16"/>
  <c r="BB17" i="16"/>
  <c r="B8" i="15"/>
  <c r="A8" i="15"/>
  <c r="BE14" i="16"/>
  <c r="BD14" i="16"/>
  <c r="BC14" i="16"/>
  <c r="BB14" i="16"/>
  <c r="K14" i="16"/>
  <c r="E17" i="16" s="1"/>
  <c r="I14" i="16"/>
  <c r="G14" i="16"/>
  <c r="BA14" i="16" s="1"/>
  <c r="BE13" i="16"/>
  <c r="BD13" i="16"/>
  <c r="BC13" i="16"/>
  <c r="BB13" i="16"/>
  <c r="K13" i="16"/>
  <c r="I13" i="16"/>
  <c r="G13" i="16"/>
  <c r="BA13" i="16" s="1"/>
  <c r="BE12" i="16"/>
  <c r="BD12" i="16"/>
  <c r="BC12" i="16"/>
  <c r="BB12" i="16"/>
  <c r="K12" i="16"/>
  <c r="I12" i="16"/>
  <c r="G12" i="16"/>
  <c r="BA12" i="16" s="1"/>
  <c r="BE11" i="16"/>
  <c r="BD11" i="16"/>
  <c r="BC11" i="16"/>
  <c r="BB11" i="16"/>
  <c r="K11" i="16"/>
  <c r="I11" i="16"/>
  <c r="G11" i="16"/>
  <c r="BA11" i="16" s="1"/>
  <c r="BE10" i="16"/>
  <c r="BD10" i="16"/>
  <c r="BC10" i="16"/>
  <c r="BB10" i="16"/>
  <c r="K10" i="16"/>
  <c r="I10" i="16"/>
  <c r="G10" i="16"/>
  <c r="BA10" i="16" s="1"/>
  <c r="BE9" i="16"/>
  <c r="BD9" i="16"/>
  <c r="BC9" i="16"/>
  <c r="BB9" i="16"/>
  <c r="K9" i="16"/>
  <c r="I9" i="16"/>
  <c r="G9" i="16"/>
  <c r="BA9" i="16" s="1"/>
  <c r="BE8" i="16"/>
  <c r="BD8" i="16"/>
  <c r="BC8" i="16"/>
  <c r="BB8" i="16"/>
  <c r="K8" i="16"/>
  <c r="I8" i="16"/>
  <c r="G8" i="16"/>
  <c r="BA8" i="16" s="1"/>
  <c r="B7" i="15"/>
  <c r="A7" i="15"/>
  <c r="E4" i="16"/>
  <c r="F3" i="16"/>
  <c r="C33" i="14"/>
  <c r="F33" i="14" s="1"/>
  <c r="C31" i="14"/>
  <c r="G7" i="14"/>
  <c r="I21" i="12"/>
  <c r="D21" i="11"/>
  <c r="I20" i="12"/>
  <c r="G21" i="11" s="1"/>
  <c r="D20" i="11"/>
  <c r="I19" i="12"/>
  <c r="G20" i="11" s="1"/>
  <c r="D19" i="11"/>
  <c r="I18" i="12"/>
  <c r="G19" i="11" s="1"/>
  <c r="D18" i="11"/>
  <c r="I17" i="12"/>
  <c r="G18" i="11" s="1"/>
  <c r="D17" i="11"/>
  <c r="I16" i="12"/>
  <c r="G17" i="11" s="1"/>
  <c r="D16" i="11"/>
  <c r="I15" i="12"/>
  <c r="G16" i="11" s="1"/>
  <c r="D15" i="11"/>
  <c r="I14" i="12"/>
  <c r="BE19" i="13"/>
  <c r="BD19" i="13"/>
  <c r="BC19" i="13"/>
  <c r="BB19" i="13"/>
  <c r="K19" i="13"/>
  <c r="I19" i="13"/>
  <c r="G19" i="13"/>
  <c r="BA19" i="13" s="1"/>
  <c r="BE18" i="13"/>
  <c r="BD18" i="13"/>
  <c r="BC18" i="13"/>
  <c r="BB18" i="13"/>
  <c r="K18" i="13"/>
  <c r="I18" i="13"/>
  <c r="G18" i="13"/>
  <c r="BA18" i="13" s="1"/>
  <c r="BE17" i="13"/>
  <c r="BD17" i="13"/>
  <c r="BC17" i="13"/>
  <c r="BB17" i="13"/>
  <c r="K17" i="13"/>
  <c r="I17" i="13"/>
  <c r="G17" i="13"/>
  <c r="BA17" i="13" s="1"/>
  <c r="BE16" i="13"/>
  <c r="BD16" i="13"/>
  <c r="BC16" i="13"/>
  <c r="BB16" i="13"/>
  <c r="K16" i="13"/>
  <c r="I16" i="13"/>
  <c r="G16" i="13"/>
  <c r="BA16" i="13" s="1"/>
  <c r="BE15" i="13"/>
  <c r="BD15" i="13"/>
  <c r="BD20" i="13" s="1"/>
  <c r="H8" i="12" s="1"/>
  <c r="BC15" i="13"/>
  <c r="BB15" i="13"/>
  <c r="K15" i="13"/>
  <c r="K20" i="13" s="1"/>
  <c r="I15" i="13"/>
  <c r="I20" i="13" s="1"/>
  <c r="G15" i="13"/>
  <c r="BA15" i="13" s="1"/>
  <c r="B8" i="12"/>
  <c r="A8" i="12"/>
  <c r="BC20" i="13"/>
  <c r="G8" i="12" s="1"/>
  <c r="BE12" i="13"/>
  <c r="BD12" i="13"/>
  <c r="BC12" i="13"/>
  <c r="BB12" i="13"/>
  <c r="K12" i="13"/>
  <c r="I12" i="13"/>
  <c r="G12" i="13"/>
  <c r="BA12" i="13" s="1"/>
  <c r="BE11" i="13"/>
  <c r="BD11" i="13"/>
  <c r="BC11" i="13"/>
  <c r="BB11" i="13"/>
  <c r="K11" i="13"/>
  <c r="I11" i="13"/>
  <c r="G11" i="13"/>
  <c r="BA11" i="13" s="1"/>
  <c r="BE10" i="13"/>
  <c r="BD10" i="13"/>
  <c r="BC10" i="13"/>
  <c r="BB10" i="13"/>
  <c r="K10" i="13"/>
  <c r="I10" i="13"/>
  <c r="I13" i="13" s="1"/>
  <c r="G10" i="13"/>
  <c r="BA10" i="13" s="1"/>
  <c r="BE9" i="13"/>
  <c r="BD9" i="13"/>
  <c r="BC9" i="13"/>
  <c r="BB9" i="13"/>
  <c r="K9" i="13"/>
  <c r="I9" i="13"/>
  <c r="G9" i="13"/>
  <c r="BA9" i="13" s="1"/>
  <c r="BE8" i="13"/>
  <c r="BD8" i="13"/>
  <c r="BC8" i="13"/>
  <c r="BB8" i="13"/>
  <c r="K8" i="13"/>
  <c r="K13" i="13" s="1"/>
  <c r="I8" i="13"/>
  <c r="G8" i="13"/>
  <c r="BA8" i="13" s="1"/>
  <c r="B7" i="12"/>
  <c r="A7" i="12"/>
  <c r="E4" i="13"/>
  <c r="F3" i="13"/>
  <c r="C33" i="11"/>
  <c r="F33" i="11" s="1"/>
  <c r="C31" i="11"/>
  <c r="G7" i="11"/>
  <c r="I24" i="9"/>
  <c r="D21" i="8"/>
  <c r="I23" i="9"/>
  <c r="G21" i="8" s="1"/>
  <c r="D20" i="8"/>
  <c r="I22" i="9"/>
  <c r="G20" i="8" s="1"/>
  <c r="D19" i="8"/>
  <c r="I21" i="9"/>
  <c r="G19" i="8" s="1"/>
  <c r="D18" i="8"/>
  <c r="I20" i="9"/>
  <c r="G18" i="8" s="1"/>
  <c r="D17" i="8"/>
  <c r="I19" i="9"/>
  <c r="G17" i="8" s="1"/>
  <c r="D16" i="8"/>
  <c r="I18" i="9"/>
  <c r="G16" i="8" s="1"/>
  <c r="D15" i="8"/>
  <c r="I17" i="9"/>
  <c r="G15" i="8" s="1"/>
  <c r="BE56" i="10"/>
  <c r="BD56" i="10"/>
  <c r="BC56" i="10"/>
  <c r="BB56" i="10"/>
  <c r="K56" i="10"/>
  <c r="I56" i="10"/>
  <c r="G56" i="10"/>
  <c r="BA56" i="10" s="1"/>
  <c r="BE55" i="10"/>
  <c r="BD55" i="10"/>
  <c r="BC55" i="10"/>
  <c r="BB55" i="10"/>
  <c r="K55" i="10"/>
  <c r="I55" i="10"/>
  <c r="G55" i="10"/>
  <c r="BA55" i="10" s="1"/>
  <c r="BE54" i="10"/>
  <c r="BD54" i="10"/>
  <c r="BC54" i="10"/>
  <c r="BB54" i="10"/>
  <c r="K54" i="10"/>
  <c r="I54" i="10"/>
  <c r="I57" i="10" s="1"/>
  <c r="G54" i="10"/>
  <c r="BA54" i="10" s="1"/>
  <c r="BE53" i="10"/>
  <c r="BD53" i="10"/>
  <c r="BC53" i="10"/>
  <c r="BB53" i="10"/>
  <c r="BB57" i="10" s="1"/>
  <c r="F11" i="9" s="1"/>
  <c r="K53" i="10"/>
  <c r="I53" i="10"/>
  <c r="G53" i="10"/>
  <c r="BA53" i="10" s="1"/>
  <c r="BE52" i="10"/>
  <c r="BE57" i="10" s="1"/>
  <c r="I11" i="9" s="1"/>
  <c r="BD52" i="10"/>
  <c r="BC52" i="10"/>
  <c r="BB52" i="10"/>
  <c r="K52" i="10"/>
  <c r="K57" i="10" s="1"/>
  <c r="I52" i="10"/>
  <c r="G52" i="10"/>
  <c r="BA52" i="10" s="1"/>
  <c r="B11" i="9"/>
  <c r="A11" i="9"/>
  <c r="BE41" i="10"/>
  <c r="BC41" i="10"/>
  <c r="BC50" i="10" s="1"/>
  <c r="G10" i="9" s="1"/>
  <c r="BB41" i="10"/>
  <c r="BA41" i="10"/>
  <c r="K41" i="10"/>
  <c r="I41" i="10"/>
  <c r="I50" i="10" s="1"/>
  <c r="G41" i="10"/>
  <c r="BD41" i="10" s="1"/>
  <c r="BD50" i="10" s="1"/>
  <c r="H10" i="9" s="1"/>
  <c r="B10" i="9"/>
  <c r="A10" i="9"/>
  <c r="BE50" i="10"/>
  <c r="I10" i="9" s="1"/>
  <c r="BB50" i="10"/>
  <c r="F10" i="9" s="1"/>
  <c r="BA50" i="10"/>
  <c r="E10" i="9" s="1"/>
  <c r="K50" i="10"/>
  <c r="BE36" i="10"/>
  <c r="BD36" i="10"/>
  <c r="BC36" i="10"/>
  <c r="BB36" i="10"/>
  <c r="K36" i="10"/>
  <c r="I36" i="10"/>
  <c r="G36" i="10"/>
  <c r="BA36" i="10" s="1"/>
  <c r="BE33" i="10"/>
  <c r="BD33" i="10"/>
  <c r="BD39" i="10" s="1"/>
  <c r="H9" i="9" s="1"/>
  <c r="BC33" i="10"/>
  <c r="BB33" i="10"/>
  <c r="K33" i="10"/>
  <c r="I33" i="10"/>
  <c r="I39" i="10" s="1"/>
  <c r="G33" i="10"/>
  <c r="B9" i="9"/>
  <c r="A9" i="9"/>
  <c r="BE39" i="10"/>
  <c r="I9" i="9" s="1"/>
  <c r="BE28" i="10"/>
  <c r="BE31" i="10" s="1"/>
  <c r="I8" i="9" s="1"/>
  <c r="BD28" i="10"/>
  <c r="BD31" i="10" s="1"/>
  <c r="H8" i="9" s="1"/>
  <c r="BC28" i="10"/>
  <c r="BC31" i="10" s="1"/>
  <c r="G8" i="9" s="1"/>
  <c r="BB28" i="10"/>
  <c r="K28" i="10"/>
  <c r="I28" i="10"/>
  <c r="I31" i="10" s="1"/>
  <c r="G28" i="10"/>
  <c r="BA28" i="10" s="1"/>
  <c r="BA31" i="10" s="1"/>
  <c r="E8" i="9" s="1"/>
  <c r="B8" i="9"/>
  <c r="A8" i="9"/>
  <c r="BB31" i="10"/>
  <c r="F8" i="9" s="1"/>
  <c r="K31" i="10"/>
  <c r="BE23" i="10"/>
  <c r="BD23" i="10"/>
  <c r="BC23" i="10"/>
  <c r="BB23" i="10"/>
  <c r="K23" i="10"/>
  <c r="I23" i="10"/>
  <c r="G23" i="10"/>
  <c r="BA23" i="10" s="1"/>
  <c r="BE20" i="10"/>
  <c r="BD20" i="10"/>
  <c r="BC20" i="10"/>
  <c r="BB20" i="10"/>
  <c r="K20" i="10"/>
  <c r="I20" i="10"/>
  <c r="G20" i="10"/>
  <c r="BA20" i="10" s="1"/>
  <c r="BE17" i="10"/>
  <c r="BD17" i="10"/>
  <c r="BC17" i="10"/>
  <c r="BB17" i="10"/>
  <c r="K17" i="10"/>
  <c r="I17" i="10"/>
  <c r="G17" i="10"/>
  <c r="BA17" i="10" s="1"/>
  <c r="BE14" i="10"/>
  <c r="BD14" i="10"/>
  <c r="BC14" i="10"/>
  <c r="BB14" i="10"/>
  <c r="K14" i="10"/>
  <c r="I14" i="10"/>
  <c r="G14" i="10"/>
  <c r="BA14" i="10" s="1"/>
  <c r="BE11" i="10"/>
  <c r="BD11" i="10"/>
  <c r="BC11" i="10"/>
  <c r="BB11" i="10"/>
  <c r="K11" i="10"/>
  <c r="I11" i="10"/>
  <c r="G11" i="10"/>
  <c r="BA11" i="10" s="1"/>
  <c r="BE8" i="10"/>
  <c r="BD8" i="10"/>
  <c r="BC8" i="10"/>
  <c r="BB8" i="10"/>
  <c r="K8" i="10"/>
  <c r="I8" i="10"/>
  <c r="G8" i="10"/>
  <c r="BA8" i="10" s="1"/>
  <c r="B7" i="9"/>
  <c r="A7" i="9"/>
  <c r="E4" i="10"/>
  <c r="F3" i="10"/>
  <c r="C33" i="8"/>
  <c r="F33" i="8" s="1"/>
  <c r="C31" i="8"/>
  <c r="G7" i="8"/>
  <c r="I27" i="6"/>
  <c r="D21" i="5"/>
  <c r="I26" i="6"/>
  <c r="G21" i="5" s="1"/>
  <c r="D20" i="5"/>
  <c r="I25" i="6"/>
  <c r="G20" i="5" s="1"/>
  <c r="D19" i="5"/>
  <c r="I24" i="6"/>
  <c r="G19" i="5" s="1"/>
  <c r="D18" i="5"/>
  <c r="I23" i="6"/>
  <c r="G18" i="5" s="1"/>
  <c r="D17" i="5"/>
  <c r="I22" i="6"/>
  <c r="G17" i="5" s="1"/>
  <c r="D16" i="5"/>
  <c r="I21" i="6"/>
  <c r="G16" i="5" s="1"/>
  <c r="D15" i="5"/>
  <c r="I20" i="6"/>
  <c r="BE67" i="7"/>
  <c r="BD67" i="7"/>
  <c r="BC67" i="7"/>
  <c r="BB67" i="7"/>
  <c r="K67" i="7"/>
  <c r="I67" i="7"/>
  <c r="G67" i="7"/>
  <c r="BA67" i="7" s="1"/>
  <c r="BE66" i="7"/>
  <c r="BD66" i="7"/>
  <c r="BC66" i="7"/>
  <c r="BB66" i="7"/>
  <c r="K66" i="7"/>
  <c r="I66" i="7"/>
  <c r="G66" i="7"/>
  <c r="BA66" i="7" s="1"/>
  <c r="BE65" i="7"/>
  <c r="BD65" i="7"/>
  <c r="BC65" i="7"/>
  <c r="BB65" i="7"/>
  <c r="K65" i="7"/>
  <c r="I65" i="7"/>
  <c r="G65" i="7"/>
  <c r="BA65" i="7" s="1"/>
  <c r="BE64" i="7"/>
  <c r="BD64" i="7"/>
  <c r="BC64" i="7"/>
  <c r="BB64" i="7"/>
  <c r="K64" i="7"/>
  <c r="I64" i="7"/>
  <c r="I68" i="7" s="1"/>
  <c r="G64" i="7"/>
  <c r="BA64" i="7" s="1"/>
  <c r="BE63" i="7"/>
  <c r="BD63" i="7"/>
  <c r="BC63" i="7"/>
  <c r="BB63" i="7"/>
  <c r="K63" i="7"/>
  <c r="I63" i="7"/>
  <c r="G63" i="7"/>
  <c r="BA63" i="7" s="1"/>
  <c r="BE60" i="7"/>
  <c r="BD60" i="7"/>
  <c r="BC60" i="7"/>
  <c r="BB60" i="7"/>
  <c r="K60" i="7"/>
  <c r="K68" i="7" s="1"/>
  <c r="I60" i="7"/>
  <c r="G60" i="7"/>
  <c r="BA60" i="7" s="1"/>
  <c r="B14" i="6"/>
  <c r="A14" i="6"/>
  <c r="BE51" i="7"/>
  <c r="BE58" i="7" s="1"/>
  <c r="I13" i="6" s="1"/>
  <c r="BC51" i="7"/>
  <c r="BC58" i="7" s="1"/>
  <c r="G13" i="6" s="1"/>
  <c r="BB51" i="7"/>
  <c r="BB58" i="7" s="1"/>
  <c r="F13" i="6" s="1"/>
  <c r="BA51" i="7"/>
  <c r="BA58" i="7" s="1"/>
  <c r="E13" i="6" s="1"/>
  <c r="K51" i="7"/>
  <c r="I51" i="7"/>
  <c r="I58" i="7" s="1"/>
  <c r="G51" i="7"/>
  <c r="BD51" i="7" s="1"/>
  <c r="BD58" i="7" s="1"/>
  <c r="H13" i="6" s="1"/>
  <c r="B13" i="6"/>
  <c r="A13" i="6"/>
  <c r="K58" i="7"/>
  <c r="BE46" i="7"/>
  <c r="BE49" i="7" s="1"/>
  <c r="I12" i="6" s="1"/>
  <c r="BD46" i="7"/>
  <c r="BD49" i="7" s="1"/>
  <c r="H12" i="6" s="1"/>
  <c r="BC46" i="7"/>
  <c r="BC49" i="7" s="1"/>
  <c r="G12" i="6" s="1"/>
  <c r="BA46" i="7"/>
  <c r="BA49" i="7" s="1"/>
  <c r="E12" i="6" s="1"/>
  <c r="K46" i="7"/>
  <c r="K49" i="7" s="1"/>
  <c r="I46" i="7"/>
  <c r="G46" i="7"/>
  <c r="G49" i="7" s="1"/>
  <c r="B12" i="6"/>
  <c r="A12" i="6"/>
  <c r="I49" i="7"/>
  <c r="BE41" i="7"/>
  <c r="BE44" i="7" s="1"/>
  <c r="I11" i="6" s="1"/>
  <c r="BD41" i="7"/>
  <c r="BD44" i="7" s="1"/>
  <c r="H11" i="6" s="1"/>
  <c r="BC41" i="7"/>
  <c r="BC44" i="7" s="1"/>
  <c r="G11" i="6" s="1"/>
  <c r="BA41" i="7"/>
  <c r="BA44" i="7" s="1"/>
  <c r="E11" i="6" s="1"/>
  <c r="K41" i="7"/>
  <c r="I41" i="7"/>
  <c r="I44" i="7" s="1"/>
  <c r="G41" i="7"/>
  <c r="BB41" i="7" s="1"/>
  <c r="BB44" i="7" s="1"/>
  <c r="F11" i="6" s="1"/>
  <c r="B11" i="6"/>
  <c r="A11" i="6"/>
  <c r="K44" i="7"/>
  <c r="BE38" i="7"/>
  <c r="BE39" i="7" s="1"/>
  <c r="I10" i="6" s="1"/>
  <c r="BD38" i="7"/>
  <c r="BD39" i="7" s="1"/>
  <c r="H10" i="6" s="1"/>
  <c r="BC38" i="7"/>
  <c r="BB38" i="7"/>
  <c r="BB39" i="7" s="1"/>
  <c r="F10" i="6" s="1"/>
  <c r="K38" i="7"/>
  <c r="K39" i="7" s="1"/>
  <c r="I38" i="7"/>
  <c r="I39" i="7" s="1"/>
  <c r="G38" i="7"/>
  <c r="BA38" i="7" s="1"/>
  <c r="BA39" i="7" s="1"/>
  <c r="E10" i="6" s="1"/>
  <c r="B10" i="6"/>
  <c r="A10" i="6"/>
  <c r="BC39" i="7"/>
  <c r="G10" i="6" s="1"/>
  <c r="BE33" i="7"/>
  <c r="BD33" i="7"/>
  <c r="BC33" i="7"/>
  <c r="BB33" i="7"/>
  <c r="K33" i="7"/>
  <c r="I33" i="7"/>
  <c r="G33" i="7"/>
  <c r="BA33" i="7" s="1"/>
  <c r="BE30" i="7"/>
  <c r="BD30" i="7"/>
  <c r="BC30" i="7"/>
  <c r="BB30" i="7"/>
  <c r="K30" i="7"/>
  <c r="I30" i="7"/>
  <c r="G30" i="7"/>
  <c r="BA30" i="7" s="1"/>
  <c r="BE25" i="7"/>
  <c r="BD25" i="7"/>
  <c r="BC25" i="7"/>
  <c r="BB25" i="7"/>
  <c r="K25" i="7"/>
  <c r="I25" i="7"/>
  <c r="G25" i="7"/>
  <c r="BA25" i="7" s="1"/>
  <c r="BE22" i="7"/>
  <c r="BD22" i="7"/>
  <c r="BC22" i="7"/>
  <c r="BB22" i="7"/>
  <c r="K22" i="7"/>
  <c r="I22" i="7"/>
  <c r="G22" i="7"/>
  <c r="BA22" i="7" s="1"/>
  <c r="BE19" i="7"/>
  <c r="BD19" i="7"/>
  <c r="BC19" i="7"/>
  <c r="BB19" i="7"/>
  <c r="K19" i="7"/>
  <c r="I19" i="7"/>
  <c r="G19" i="7"/>
  <c r="BA19" i="7" s="1"/>
  <c r="BE16" i="7"/>
  <c r="BD16" i="7"/>
  <c r="BC16" i="7"/>
  <c r="BB16" i="7"/>
  <c r="BB36" i="7" s="1"/>
  <c r="F9" i="6" s="1"/>
  <c r="K16" i="7"/>
  <c r="I16" i="7"/>
  <c r="G16" i="7"/>
  <c r="BA16" i="7" s="1"/>
  <c r="B9" i="6"/>
  <c r="A9" i="6"/>
  <c r="K36" i="7"/>
  <c r="BE12" i="7"/>
  <c r="BE14" i="7" s="1"/>
  <c r="I8" i="6" s="1"/>
  <c r="BD12" i="7"/>
  <c r="BD14" i="7" s="1"/>
  <c r="H8" i="6" s="1"/>
  <c r="BC12" i="7"/>
  <c r="BC14" i="7" s="1"/>
  <c r="G8" i="6" s="1"/>
  <c r="BB12" i="7"/>
  <c r="BB14" i="7" s="1"/>
  <c r="F8" i="6" s="1"/>
  <c r="K12" i="7"/>
  <c r="K14" i="7" s="1"/>
  <c r="I12" i="7"/>
  <c r="G12" i="7"/>
  <c r="G14" i="7" s="1"/>
  <c r="B8" i="6"/>
  <c r="A8" i="6"/>
  <c r="I14" i="7"/>
  <c r="BE8" i="7"/>
  <c r="BE10" i="7" s="1"/>
  <c r="I7" i="6" s="1"/>
  <c r="BD8" i="7"/>
  <c r="BC8" i="7"/>
  <c r="BC10" i="7" s="1"/>
  <c r="G7" i="6" s="1"/>
  <c r="BB8" i="7"/>
  <c r="BA8" i="7"/>
  <c r="BA10" i="7" s="1"/>
  <c r="E7" i="6" s="1"/>
  <c r="K8" i="7"/>
  <c r="K10" i="7" s="1"/>
  <c r="I8" i="7"/>
  <c r="I10" i="7" s="1"/>
  <c r="G8" i="7"/>
  <c r="B7" i="6"/>
  <c r="A7" i="6"/>
  <c r="BD10" i="7"/>
  <c r="H7" i="6" s="1"/>
  <c r="BB10" i="7"/>
  <c r="F7" i="6" s="1"/>
  <c r="G10" i="7"/>
  <c r="E4" i="7"/>
  <c r="F3" i="7"/>
  <c r="C33" i="5"/>
  <c r="F33" i="5" s="1"/>
  <c r="C31" i="5"/>
  <c r="G7" i="5"/>
  <c r="D21" i="2"/>
  <c r="G21" i="2"/>
  <c r="D20" i="2"/>
  <c r="G20" i="2"/>
  <c r="D19" i="2"/>
  <c r="G19" i="2"/>
  <c r="D18" i="2"/>
  <c r="G18" i="2"/>
  <c r="D17" i="2"/>
  <c r="G17" i="2"/>
  <c r="D16" i="2"/>
  <c r="G16" i="2"/>
  <c r="D15" i="2"/>
  <c r="G23" i="2"/>
  <c r="BE27" i="4"/>
  <c r="BC27" i="4"/>
  <c r="BB27" i="4"/>
  <c r="BA27" i="4"/>
  <c r="K27" i="4"/>
  <c r="I27" i="4"/>
  <c r="G27" i="4"/>
  <c r="BD27" i="4" s="1"/>
  <c r="BE26" i="4"/>
  <c r="BC26" i="4"/>
  <c r="BB26" i="4"/>
  <c r="BA26" i="4"/>
  <c r="K26" i="4"/>
  <c r="I26" i="4"/>
  <c r="G26" i="4"/>
  <c r="BD26" i="4" s="1"/>
  <c r="BE25" i="4"/>
  <c r="BC25" i="4"/>
  <c r="BB25" i="4"/>
  <c r="BA25" i="4"/>
  <c r="K25" i="4"/>
  <c r="I25" i="4"/>
  <c r="G25" i="4"/>
  <c r="BD25" i="4" s="1"/>
  <c r="BE24" i="4"/>
  <c r="BC24" i="4"/>
  <c r="BB24" i="4"/>
  <c r="BA24" i="4"/>
  <c r="K24" i="4"/>
  <c r="I24" i="4"/>
  <c r="G24" i="4"/>
  <c r="BD24" i="4" s="1"/>
  <c r="BE23" i="4"/>
  <c r="BC23" i="4"/>
  <c r="BB23" i="4"/>
  <c r="BA23" i="4"/>
  <c r="K23" i="4"/>
  <c r="I23" i="4"/>
  <c r="G23" i="4"/>
  <c r="BD23" i="4" s="1"/>
  <c r="BE22" i="4"/>
  <c r="BC22" i="4"/>
  <c r="BB22" i="4"/>
  <c r="BA22" i="4"/>
  <c r="K22" i="4"/>
  <c r="I22" i="4"/>
  <c r="G22" i="4"/>
  <c r="BD22" i="4" s="1"/>
  <c r="BE21" i="4"/>
  <c r="BC21" i="4"/>
  <c r="BB21" i="4"/>
  <c r="BA21" i="4"/>
  <c r="K21" i="4"/>
  <c r="I21" i="4"/>
  <c r="G21" i="4"/>
  <c r="BD21" i="4" s="1"/>
  <c r="BE20" i="4"/>
  <c r="BC20" i="4"/>
  <c r="BB20" i="4"/>
  <c r="BA20" i="4"/>
  <c r="K20" i="4"/>
  <c r="I20" i="4"/>
  <c r="G20" i="4"/>
  <c r="BD20" i="4" s="1"/>
  <c r="BE19" i="4"/>
  <c r="BC19" i="4"/>
  <c r="BB19" i="4"/>
  <c r="BA19" i="4"/>
  <c r="K19" i="4"/>
  <c r="I19" i="4"/>
  <c r="G19" i="4"/>
  <c r="BD19" i="4" s="1"/>
  <c r="BE18" i="4"/>
  <c r="BC18" i="4"/>
  <c r="BB18" i="4"/>
  <c r="BA18" i="4"/>
  <c r="K18" i="4"/>
  <c r="I18" i="4"/>
  <c r="G18" i="4"/>
  <c r="BD18" i="4" s="1"/>
  <c r="BE17" i="4"/>
  <c r="BC17" i="4"/>
  <c r="BB17" i="4"/>
  <c r="BA17" i="4"/>
  <c r="K17" i="4"/>
  <c r="I17" i="4"/>
  <c r="G17" i="4"/>
  <c r="BD17" i="4" s="1"/>
  <c r="BE16" i="4"/>
  <c r="BC16" i="4"/>
  <c r="BB16" i="4"/>
  <c r="BA16" i="4"/>
  <c r="K16" i="4"/>
  <c r="I16" i="4"/>
  <c r="G16" i="4"/>
  <c r="BD16" i="4" s="1"/>
  <c r="BE15" i="4"/>
  <c r="BC15" i="4"/>
  <c r="BB15" i="4"/>
  <c r="BA15" i="4"/>
  <c r="K15" i="4"/>
  <c r="I15" i="4"/>
  <c r="G15" i="4"/>
  <c r="BD15" i="4" s="1"/>
  <c r="BE14" i="4"/>
  <c r="BC14" i="4"/>
  <c r="BB14" i="4"/>
  <c r="BA14" i="4"/>
  <c r="K14" i="4"/>
  <c r="I14" i="4"/>
  <c r="G14" i="4"/>
  <c r="BD14" i="4" s="1"/>
  <c r="BE13" i="4"/>
  <c r="BC13" i="4"/>
  <c r="BB13" i="4"/>
  <c r="BA13" i="4"/>
  <c r="K13" i="4"/>
  <c r="I13" i="4"/>
  <c r="G13" i="4"/>
  <c r="BD13" i="4" s="1"/>
  <c r="BE12" i="4"/>
  <c r="BC12" i="4"/>
  <c r="BB12" i="4"/>
  <c r="BA12" i="4"/>
  <c r="K12" i="4"/>
  <c r="I12" i="4"/>
  <c r="G12" i="4"/>
  <c r="BD12" i="4" s="1"/>
  <c r="BE11" i="4"/>
  <c r="BC11" i="4"/>
  <c r="BB11" i="4"/>
  <c r="BA11" i="4"/>
  <c r="K11" i="4"/>
  <c r="I11" i="4"/>
  <c r="I28" i="4" s="1"/>
  <c r="G11" i="4"/>
  <c r="BD11" i="4" s="1"/>
  <c r="BE10" i="4"/>
  <c r="BC10" i="4"/>
  <c r="BB10" i="4"/>
  <c r="BA10" i="4"/>
  <c r="K10" i="4"/>
  <c r="I10" i="4"/>
  <c r="G10" i="4"/>
  <c r="BD10" i="4" s="1"/>
  <c r="BE9" i="4"/>
  <c r="BC9" i="4"/>
  <c r="BB9" i="4"/>
  <c r="BB28" i="4" s="1"/>
  <c r="F7" i="3" s="1"/>
  <c r="F8" i="3" s="1"/>
  <c r="C16" i="2" s="1"/>
  <c r="BA9" i="4"/>
  <c r="K9" i="4"/>
  <c r="I9" i="4"/>
  <c r="G9" i="4"/>
  <c r="BD9" i="4" s="1"/>
  <c r="BE8" i="4"/>
  <c r="BC8" i="4"/>
  <c r="BB8" i="4"/>
  <c r="BA8" i="4"/>
  <c r="K8" i="4"/>
  <c r="K28" i="4" s="1"/>
  <c r="I8" i="4"/>
  <c r="G8" i="4"/>
  <c r="BD8" i="4" s="1"/>
  <c r="B7" i="3"/>
  <c r="A7" i="3"/>
  <c r="E4" i="4"/>
  <c r="C33" i="2"/>
  <c r="F33" i="2" s="1"/>
  <c r="C31" i="2"/>
  <c r="G7" i="2"/>
  <c r="G49" i="1"/>
  <c r="H40" i="1"/>
  <c r="G40" i="1"/>
  <c r="G34" i="1"/>
  <c r="H29" i="1"/>
  <c r="G29" i="1"/>
  <c r="D22" i="1"/>
  <c r="D20" i="1"/>
  <c r="I19" i="1"/>
  <c r="H28" i="6" l="1"/>
  <c r="G23" i="5" s="1"/>
  <c r="K39" i="10"/>
  <c r="G50" i="10"/>
  <c r="BB13" i="13"/>
  <c r="F7" i="12" s="1"/>
  <c r="F9" i="12" s="1"/>
  <c r="C16" i="11" s="1"/>
  <c r="BC13" i="13"/>
  <c r="G7" i="12" s="1"/>
  <c r="G20" i="13"/>
  <c r="I15" i="16"/>
  <c r="E18" i="16"/>
  <c r="K25" i="19"/>
  <c r="BC82" i="19"/>
  <c r="G10" i="18" s="1"/>
  <c r="I95" i="19"/>
  <c r="K39" i="22"/>
  <c r="BB47" i="22"/>
  <c r="F10" i="21" s="1"/>
  <c r="I94" i="22"/>
  <c r="BA28" i="4"/>
  <c r="E7" i="3" s="1"/>
  <c r="E8" i="3" s="1"/>
  <c r="C15" i="2" s="1"/>
  <c r="BC28" i="4"/>
  <c r="G7" i="3" s="1"/>
  <c r="G8" i="3" s="1"/>
  <c r="C18" i="2" s="1"/>
  <c r="C19" i="2" s="1"/>
  <c r="C22" i="2" s="1"/>
  <c r="C23" i="2" s="1"/>
  <c r="I36" i="7"/>
  <c r="BD36" i="7"/>
  <c r="H9" i="6" s="1"/>
  <c r="I26" i="10"/>
  <c r="BB39" i="10"/>
  <c r="F9" i="9" s="1"/>
  <c r="BC39" i="10"/>
  <c r="G9" i="9" s="1"/>
  <c r="BB20" i="13"/>
  <c r="F8" i="12" s="1"/>
  <c r="H22" i="12"/>
  <c r="G23" i="11" s="1"/>
  <c r="K67" i="19"/>
  <c r="I82" i="19"/>
  <c r="BD82" i="19"/>
  <c r="H10" i="18" s="1"/>
  <c r="BB82" i="19"/>
  <c r="F10" i="18" s="1"/>
  <c r="BE95" i="19"/>
  <c r="I12" i="18" s="1"/>
  <c r="BB39" i="22"/>
  <c r="F9" i="21" s="1"/>
  <c r="G58" i="7"/>
  <c r="BE100" i="22"/>
  <c r="I19" i="21" s="1"/>
  <c r="G9" i="24"/>
  <c r="C18" i="23" s="1"/>
  <c r="F9" i="24"/>
  <c r="C16" i="23" s="1"/>
  <c r="G9" i="25"/>
  <c r="G11" i="22"/>
  <c r="BB22" i="22"/>
  <c r="F8" i="21" s="1"/>
  <c r="BD94" i="22"/>
  <c r="H18" i="21" s="1"/>
  <c r="BB100" i="22"/>
  <c r="F19" i="21" s="1"/>
  <c r="BC100" i="22"/>
  <c r="G19" i="21" s="1"/>
  <c r="BE22" i="22"/>
  <c r="I8" i="21" s="1"/>
  <c r="BC94" i="22"/>
  <c r="G18" i="21" s="1"/>
  <c r="G116" i="22"/>
  <c r="BE67" i="19"/>
  <c r="I9" i="18" s="1"/>
  <c r="BC67" i="19"/>
  <c r="G9" i="18" s="1"/>
  <c r="G82" i="19"/>
  <c r="G95" i="19"/>
  <c r="BB95" i="19"/>
  <c r="F12" i="18" s="1"/>
  <c r="BC25" i="19"/>
  <c r="G7" i="18" s="1"/>
  <c r="BD46" i="19"/>
  <c r="H8" i="18" s="1"/>
  <c r="BB15" i="16"/>
  <c r="F7" i="15" s="1"/>
  <c r="G13" i="13"/>
  <c r="BD13" i="13"/>
  <c r="H7" i="12" s="1"/>
  <c r="H9" i="12" s="1"/>
  <c r="C17" i="11" s="1"/>
  <c r="G39" i="10"/>
  <c r="BE26" i="10"/>
  <c r="I7" i="9" s="1"/>
  <c r="BC57" i="10"/>
  <c r="G11" i="9" s="1"/>
  <c r="BE36" i="7"/>
  <c r="I9" i="6" s="1"/>
  <c r="I15" i="6" s="1"/>
  <c r="C21" i="5" s="1"/>
  <c r="BC68" i="7"/>
  <c r="G14" i="6" s="1"/>
  <c r="BE68" i="7"/>
  <c r="I14" i="6" s="1"/>
  <c r="G28" i="4"/>
  <c r="BE28" i="4"/>
  <c r="I7" i="3" s="1"/>
  <c r="I8" i="3" s="1"/>
  <c r="C21" i="2" s="1"/>
  <c r="H29" i="18"/>
  <c r="G23" i="17" s="1"/>
  <c r="BE13" i="13"/>
  <c r="I7" i="12" s="1"/>
  <c r="BA13" i="13"/>
  <c r="E7" i="12" s="1"/>
  <c r="H25" i="9"/>
  <c r="G23" i="8" s="1"/>
  <c r="G22" i="8" s="1"/>
  <c r="H22" i="15"/>
  <c r="G23" i="14" s="1"/>
  <c r="BD15" i="16"/>
  <c r="H7" i="15" s="1"/>
  <c r="G15" i="16"/>
  <c r="BC15" i="16"/>
  <c r="G7" i="15" s="1"/>
  <c r="BE15" i="16"/>
  <c r="I7" i="15" s="1"/>
  <c r="G103" i="19"/>
  <c r="I46" i="19"/>
  <c r="BD26" i="10"/>
  <c r="H7" i="9" s="1"/>
  <c r="H12" i="9" s="1"/>
  <c r="C17" i="8" s="1"/>
  <c r="K26" i="10"/>
  <c r="BD100" i="22"/>
  <c r="H19" i="21" s="1"/>
  <c r="BC78" i="22"/>
  <c r="G15" i="21" s="1"/>
  <c r="BD78" i="22"/>
  <c r="H15" i="21" s="1"/>
  <c r="G52" i="22"/>
  <c r="BD47" i="22"/>
  <c r="H10" i="21" s="1"/>
  <c r="BC47" i="22"/>
  <c r="G10" i="21" s="1"/>
  <c r="BE39" i="22"/>
  <c r="I9" i="21" s="1"/>
  <c r="BD39" i="22"/>
  <c r="H9" i="21" s="1"/>
  <c r="BA39" i="22"/>
  <c r="E9" i="21" s="1"/>
  <c r="BC39" i="22"/>
  <c r="G9" i="21" s="1"/>
  <c r="G25" i="21" s="1"/>
  <c r="C18" i="20" s="1"/>
  <c r="G39" i="22"/>
  <c r="BD22" i="22"/>
  <c r="H8" i="21" s="1"/>
  <c r="BE82" i="19"/>
  <c r="I10" i="18" s="1"/>
  <c r="BD67" i="19"/>
  <c r="H9" i="18" s="1"/>
  <c r="G67" i="19"/>
  <c r="BB67" i="19"/>
  <c r="F9" i="18" s="1"/>
  <c r="BC46" i="19"/>
  <c r="G8" i="18" s="1"/>
  <c r="G46" i="19"/>
  <c r="BB25" i="19"/>
  <c r="F7" i="18" s="1"/>
  <c r="F16" i="18" s="1"/>
  <c r="C16" i="17" s="1"/>
  <c r="BE25" i="19"/>
  <c r="I7" i="18" s="1"/>
  <c r="BD25" i="19"/>
  <c r="H7" i="18" s="1"/>
  <c r="BE20" i="13"/>
  <c r="I8" i="12" s="1"/>
  <c r="BA20" i="13"/>
  <c r="E8" i="12" s="1"/>
  <c r="BD57" i="10"/>
  <c r="H11" i="9" s="1"/>
  <c r="G57" i="10"/>
  <c r="BA57" i="10"/>
  <c r="E11" i="9" s="1"/>
  <c r="G31" i="10"/>
  <c r="BC26" i="10"/>
  <c r="G7" i="9" s="1"/>
  <c r="G12" i="9" s="1"/>
  <c r="C18" i="8" s="1"/>
  <c r="BB26" i="10"/>
  <c r="F7" i="9" s="1"/>
  <c r="BB68" i="7"/>
  <c r="F14" i="6" s="1"/>
  <c r="BD68" i="7"/>
  <c r="H14" i="6" s="1"/>
  <c r="G44" i="7"/>
  <c r="BC36" i="7"/>
  <c r="G9" i="6" s="1"/>
  <c r="G15" i="6" s="1"/>
  <c r="C18" i="5" s="1"/>
  <c r="G36" i="7"/>
  <c r="BA36" i="7"/>
  <c r="E9" i="6" s="1"/>
  <c r="I9" i="24"/>
  <c r="C21" i="23" s="1"/>
  <c r="I17" i="16"/>
  <c r="K17" i="16"/>
  <c r="G17" i="16"/>
  <c r="BA17" i="16" s="1"/>
  <c r="G15" i="5"/>
  <c r="G22" i="5" s="1"/>
  <c r="G15" i="11"/>
  <c r="G22" i="11" s="1"/>
  <c r="BA82" i="19"/>
  <c r="E10" i="18" s="1"/>
  <c r="G47" i="22"/>
  <c r="I78" i="22"/>
  <c r="G88" i="22"/>
  <c r="K94" i="22"/>
  <c r="G100" i="22"/>
  <c r="BA100" i="22"/>
  <c r="E19" i="21" s="1"/>
  <c r="G108" i="22"/>
  <c r="G15" i="20"/>
  <c r="G15" i="14"/>
  <c r="G22" i="14" s="1"/>
  <c r="H22" i="24"/>
  <c r="G23" i="23" s="1"/>
  <c r="G22" i="23" s="1"/>
  <c r="BD28" i="4"/>
  <c r="H7" i="3" s="1"/>
  <c r="H8" i="3" s="1"/>
  <c r="C17" i="2" s="1"/>
  <c r="K15" i="16"/>
  <c r="BA95" i="19"/>
  <c r="E12" i="18" s="1"/>
  <c r="G15" i="17"/>
  <c r="G22" i="17" s="1"/>
  <c r="K22" i="22"/>
  <c r="K47" i="22"/>
  <c r="G78" i="22"/>
  <c r="BA78" i="22"/>
  <c r="E15" i="21" s="1"/>
  <c r="G94" i="22"/>
  <c r="I100" i="22"/>
  <c r="E22" i="16"/>
  <c r="G15" i="2"/>
  <c r="BA15" i="16"/>
  <c r="E7" i="15" s="1"/>
  <c r="BA46" i="19"/>
  <c r="E8" i="18" s="1"/>
  <c r="BE23" i="16"/>
  <c r="I8" i="15" s="1"/>
  <c r="BD23" i="16"/>
  <c r="H8" i="15" s="1"/>
  <c r="H9" i="15" s="1"/>
  <c r="C17" i="14" s="1"/>
  <c r="BC23" i="16"/>
  <c r="G8" i="15" s="1"/>
  <c r="BB23" i="16"/>
  <c r="F8" i="15" s="1"/>
  <c r="F9" i="15" s="1"/>
  <c r="C16" i="14" s="1"/>
  <c r="E9" i="24"/>
  <c r="C15" i="23" s="1"/>
  <c r="H9" i="24"/>
  <c r="C17" i="23" s="1"/>
  <c r="G12" i="25"/>
  <c r="G22" i="20"/>
  <c r="I25" i="21"/>
  <c r="C21" i="20" s="1"/>
  <c r="BB78" i="22"/>
  <c r="F15" i="21" s="1"/>
  <c r="BA22" i="22"/>
  <c r="E8" i="21" s="1"/>
  <c r="G22" i="22"/>
  <c r="BA41" i="22"/>
  <c r="BA47" i="22" s="1"/>
  <c r="E10" i="21" s="1"/>
  <c r="G58" i="22"/>
  <c r="BA65" i="22"/>
  <c r="BA66" i="22" s="1"/>
  <c r="E14" i="21" s="1"/>
  <c r="G83" i="22"/>
  <c r="G103" i="22"/>
  <c r="G128" i="22"/>
  <c r="BB90" i="22"/>
  <c r="BB94" i="22" s="1"/>
  <c r="F18" i="21" s="1"/>
  <c r="BB110" i="22"/>
  <c r="BB113" i="22" s="1"/>
  <c r="F22" i="21" s="1"/>
  <c r="H16" i="18"/>
  <c r="C17" i="17" s="1"/>
  <c r="BA25" i="19"/>
  <c r="E7" i="18" s="1"/>
  <c r="G25" i="19"/>
  <c r="BA48" i="19"/>
  <c r="BA67" i="19" s="1"/>
  <c r="E9" i="18" s="1"/>
  <c r="G87" i="19"/>
  <c r="G114" i="19"/>
  <c r="G9" i="12"/>
  <c r="C18" i="11" s="1"/>
  <c r="I12" i="9"/>
  <c r="C21" i="8" s="1"/>
  <c r="BA26" i="10"/>
  <c r="E7" i="9" s="1"/>
  <c r="G26" i="10"/>
  <c r="BA33" i="10"/>
  <c r="BA39" i="10" s="1"/>
  <c r="E9" i="9" s="1"/>
  <c r="H15" i="6"/>
  <c r="C17" i="5" s="1"/>
  <c r="BA68" i="7"/>
  <c r="E14" i="6" s="1"/>
  <c r="BA12" i="7"/>
  <c r="BA14" i="7" s="1"/>
  <c r="E8" i="6" s="1"/>
  <c r="G39" i="7"/>
  <c r="G68" i="7"/>
  <c r="BB46" i="7"/>
  <c r="BB49" i="7" s="1"/>
  <c r="F12" i="6" s="1"/>
  <c r="F15" i="6" s="1"/>
  <c r="C16" i="5" s="1"/>
  <c r="G22" i="2"/>
  <c r="I20" i="1"/>
  <c r="E9" i="12" l="1"/>
  <c r="C15" i="11" s="1"/>
  <c r="E97" i="19"/>
  <c r="F12" i="9"/>
  <c r="C16" i="8" s="1"/>
  <c r="H25" i="21"/>
  <c r="C17" i="20" s="1"/>
  <c r="G16" i="18"/>
  <c r="C18" i="17" s="1"/>
  <c r="I16" i="18"/>
  <c r="C21" i="17" s="1"/>
  <c r="I9" i="15"/>
  <c r="C21" i="14" s="1"/>
  <c r="I9" i="12"/>
  <c r="C21" i="11" s="1"/>
  <c r="G9" i="15"/>
  <c r="C18" i="14" s="1"/>
  <c r="I22" i="16"/>
  <c r="K22" i="16"/>
  <c r="G22" i="16"/>
  <c r="BA22" i="16" s="1"/>
  <c r="I18" i="16"/>
  <c r="E19" i="16"/>
  <c r="K18" i="16"/>
  <c r="G18" i="16"/>
  <c r="E21" i="16"/>
  <c r="E20" i="16"/>
  <c r="F30" i="2"/>
  <c r="F31" i="2" s="1"/>
  <c r="F34" i="2" s="1"/>
  <c r="H41" i="1"/>
  <c r="C19" i="23"/>
  <c r="C22" i="23" s="1"/>
  <c r="C23" i="23" s="1"/>
  <c r="F25" i="21"/>
  <c r="C16" i="20" s="1"/>
  <c r="E25" i="21"/>
  <c r="C15" i="20" s="1"/>
  <c r="C19" i="11"/>
  <c r="E12" i="9"/>
  <c r="C15" i="8" s="1"/>
  <c r="C19" i="8" s="1"/>
  <c r="C22" i="8" s="1"/>
  <c r="C23" i="8" s="1"/>
  <c r="E15" i="6"/>
  <c r="C15" i="5" s="1"/>
  <c r="C19" i="5" s="1"/>
  <c r="C22" i="5" s="1"/>
  <c r="C23" i="5" s="1"/>
  <c r="I97" i="19" l="1"/>
  <c r="I98" i="19" s="1"/>
  <c r="G97" i="19"/>
  <c r="K97" i="19"/>
  <c r="K98" i="19" s="1"/>
  <c r="C22" i="11"/>
  <c r="C23" i="11" s="1"/>
  <c r="F30" i="11" s="1"/>
  <c r="F31" i="11" s="1"/>
  <c r="F34" i="11" s="1"/>
  <c r="F30" i="23"/>
  <c r="F31" i="23" s="1"/>
  <c r="F34" i="23" s="1"/>
  <c r="H48" i="1"/>
  <c r="K21" i="16"/>
  <c r="G21" i="16"/>
  <c r="BA21" i="16" s="1"/>
  <c r="I21" i="16"/>
  <c r="H30" i="1"/>
  <c r="I30" i="1" s="1"/>
  <c r="F30" i="1" s="1"/>
  <c r="I41" i="1"/>
  <c r="F41" i="1" s="1"/>
  <c r="BA18" i="16"/>
  <c r="F30" i="5"/>
  <c r="F31" i="5" s="1"/>
  <c r="F34" i="5" s="1"/>
  <c r="H42" i="1"/>
  <c r="I42" i="1" s="1"/>
  <c r="F42" i="1" s="1"/>
  <c r="F30" i="8"/>
  <c r="F31" i="8" s="1"/>
  <c r="F34" i="8" s="1"/>
  <c r="H43" i="1"/>
  <c r="I43" i="1" s="1"/>
  <c r="F43" i="1" s="1"/>
  <c r="H44" i="1"/>
  <c r="I44" i="1" s="1"/>
  <c r="F44" i="1" s="1"/>
  <c r="G20" i="16"/>
  <c r="BA20" i="16" s="1"/>
  <c r="K20" i="16"/>
  <c r="I20" i="16"/>
  <c r="K19" i="16"/>
  <c r="G19" i="16"/>
  <c r="BA19" i="16" s="1"/>
  <c r="I19" i="16"/>
  <c r="I23" i="16" s="1"/>
  <c r="C19" i="20"/>
  <c r="C22" i="20" s="1"/>
  <c r="C23" i="20" s="1"/>
  <c r="G98" i="19" l="1"/>
  <c r="BA97" i="19"/>
  <c r="BA98" i="19" s="1"/>
  <c r="E13" i="18" s="1"/>
  <c r="E16" i="18" s="1"/>
  <c r="C15" i="17" s="1"/>
  <c r="C19" i="17" s="1"/>
  <c r="C22" i="17" s="1"/>
  <c r="C23" i="17" s="1"/>
  <c r="F30" i="17" s="1"/>
  <c r="F31" i="17" s="1"/>
  <c r="F34" i="17" s="1"/>
  <c r="K23" i="16"/>
  <c r="H46" i="1"/>
  <c r="I46" i="1" s="1"/>
  <c r="F46" i="1" s="1"/>
  <c r="G23" i="16"/>
  <c r="BA23" i="16"/>
  <c r="E8" i="15" s="1"/>
  <c r="E9" i="15" s="1"/>
  <c r="C15" i="14" s="1"/>
  <c r="C19" i="14" s="1"/>
  <c r="C22" i="14" s="1"/>
  <c r="C23" i="14" s="1"/>
  <c r="H33" i="1"/>
  <c r="I33" i="1" s="1"/>
  <c r="F33" i="1" s="1"/>
  <c r="I48" i="1"/>
  <c r="F48" i="1" s="1"/>
  <c r="F30" i="20"/>
  <c r="F31" i="20" s="1"/>
  <c r="F34" i="20" s="1"/>
  <c r="H47" i="1"/>
  <c r="I47" i="1" s="1"/>
  <c r="F47" i="1" s="1"/>
  <c r="H32" i="1" l="1"/>
  <c r="I32" i="1" s="1"/>
  <c r="F32" i="1" s="1"/>
  <c r="H45" i="1"/>
  <c r="F30" i="14"/>
  <c r="F31" i="14" s="1"/>
  <c r="F34" i="14" s="1"/>
  <c r="H31" i="1" l="1"/>
  <c r="H49" i="1"/>
  <c r="I45" i="1"/>
  <c r="I49" i="1" l="1"/>
  <c r="F45" i="1"/>
  <c r="F49" i="1" s="1"/>
  <c r="I31" i="1"/>
  <c r="H34" i="1"/>
  <c r="I21" i="1" s="1"/>
  <c r="I22" i="1" s="1"/>
  <c r="I23" i="1" s="1"/>
  <c r="F31" i="1" l="1"/>
  <c r="F34" i="1" s="1"/>
  <c r="I34" i="1"/>
  <c r="J30" i="1" l="1"/>
  <c r="J43" i="1"/>
  <c r="J47" i="1"/>
  <c r="J44" i="1"/>
  <c r="J46" i="1"/>
  <c r="J49" i="1"/>
  <c r="J48" i="1"/>
  <c r="J32" i="1"/>
  <c r="J34" i="1"/>
  <c r="J31" i="1"/>
  <c r="J45" i="1"/>
  <c r="J33" i="1"/>
  <c r="J42" i="1"/>
  <c r="J41" i="1"/>
</calcChain>
</file>

<file path=xl/sharedStrings.xml><?xml version="1.0" encoding="utf-8"?>
<sst xmlns="http://schemas.openxmlformats.org/spreadsheetml/2006/main" count="2329" uniqueCount="818">
  <si>
    <t>Položkový rozpočet stavby</t>
  </si>
  <si>
    <t xml:space="preserve">Datum: </t>
  </si>
  <si>
    <t xml:space="preserve"> </t>
  </si>
  <si>
    <t>Stavba :</t>
  </si>
  <si>
    <t xml:space="preserve">Objednatel : </t>
  </si>
  <si>
    <t>IČO :</t>
  </si>
  <si>
    <t>DIČ :</t>
  </si>
  <si>
    <t xml:space="preserve">Zhotovitel : </t>
  </si>
  <si>
    <t>Za zhotovitele :</t>
  </si>
  <si>
    <t>Za objednatele :</t>
  </si>
  <si>
    <t>_______________</t>
  </si>
  <si>
    <t>Rozpočtové náklady</t>
  </si>
  <si>
    <t>Základ pro DPH</t>
  </si>
  <si>
    <t>%</t>
  </si>
  <si>
    <t xml:space="preserve">DPH </t>
  </si>
  <si>
    <t>Cena celkem za stavbu</t>
  </si>
  <si>
    <t>Rekapitulace stavebních objektů a provozních souborů</t>
  </si>
  <si>
    <t>Číslo a název objektu / provozního souboru</t>
  </si>
  <si>
    <t>Cena celkem</t>
  </si>
  <si>
    <t>DPH celkem</t>
  </si>
  <si>
    <t>Celkem za stavbu</t>
  </si>
  <si>
    <t>Rekapitulace stavebních rozpočtů</t>
  </si>
  <si>
    <t>Číslo objektu</t>
  </si>
  <si>
    <t>Číslo a název rozpočtu</t>
  </si>
  <si>
    <t>HSV</t>
  </si>
  <si>
    <t>PSV</t>
  </si>
  <si>
    <t>Dodávka</t>
  </si>
  <si>
    <t>Montáž</t>
  </si>
  <si>
    <t>HZS</t>
  </si>
  <si>
    <t>POLOŽKOVÝ ROZPOČET</t>
  </si>
  <si>
    <t>Rozpočet</t>
  </si>
  <si>
    <t xml:space="preserve">JKSO </t>
  </si>
  <si>
    <t>Objekt</t>
  </si>
  <si>
    <t xml:space="preserve">SKP </t>
  </si>
  <si>
    <t>Měrná jednotka</t>
  </si>
  <si>
    <t>Stavba</t>
  </si>
  <si>
    <t>Počet jednotek</t>
  </si>
  <si>
    <t>Náklady na m.j.</t>
  </si>
  <si>
    <t>Projektant</t>
  </si>
  <si>
    <t>Typ rozpočtu</t>
  </si>
  <si>
    <t>Zpracovatel projektu</t>
  </si>
  <si>
    <t>Objednatel</t>
  </si>
  <si>
    <t>Dodavatel</t>
  </si>
  <si>
    <t xml:space="preserve">Zakázkové číslo </t>
  </si>
  <si>
    <t>Rozpočtoval</t>
  </si>
  <si>
    <t>Počet listů</t>
  </si>
  <si>
    <t>ROZPOČTOVÉ NÁKLADY</t>
  </si>
  <si>
    <t>Základní rozpočtové náklady</t>
  </si>
  <si>
    <t>Ostatní rozpočtové náklady</t>
  </si>
  <si>
    <t>HSV celkem</t>
  </si>
  <si>
    <t>Z</t>
  </si>
  <si>
    <t>PSV celkem</t>
  </si>
  <si>
    <t>R</t>
  </si>
  <si>
    <t>M práce celkem</t>
  </si>
  <si>
    <t>N</t>
  </si>
  <si>
    <t>M dodávky celkem</t>
  </si>
  <si>
    <t>ZRN celkem</t>
  </si>
  <si>
    <t>ZRN+HZS</t>
  </si>
  <si>
    <t>Ostatní náklady neuvedené</t>
  </si>
  <si>
    <t>ZRN+ost.náklady+HZS</t>
  </si>
  <si>
    <t>Ostatní náklady celkem</t>
  </si>
  <si>
    <t>Vypracoval</t>
  </si>
  <si>
    <t>Za zhotovitele</t>
  </si>
  <si>
    <t>Za objednatele</t>
  </si>
  <si>
    <t>Jméno :</t>
  </si>
  <si>
    <t>Datum :</t>
  </si>
  <si>
    <t>Podpis :</t>
  </si>
  <si>
    <t>Podpis:</t>
  </si>
  <si>
    <t xml:space="preserve">%  </t>
  </si>
  <si>
    <t>DPH</t>
  </si>
  <si>
    <t xml:space="preserve">% </t>
  </si>
  <si>
    <t>CENA ZA OBJEKT CELKEM</t>
  </si>
  <si>
    <t>Poznámka :</t>
  </si>
  <si>
    <t>Rozpočet :</t>
  </si>
  <si>
    <t>Objekt :</t>
  </si>
  <si>
    <t>REKAPITULACE  STAVEBNÍCH  DÍLŮ</t>
  </si>
  <si>
    <t>Stavební díl</t>
  </si>
  <si>
    <t>CELKEM  OBJEKT</t>
  </si>
  <si>
    <t>VEDLEJŠÍ ROZPOČTOVÉ  NÁKLADY</t>
  </si>
  <si>
    <t>Název VRN</t>
  </si>
  <si>
    <t>Kč</t>
  </si>
  <si>
    <t>Základna</t>
  </si>
  <si>
    <t>CELKEM VRN</t>
  </si>
  <si>
    <t xml:space="preserve">Položkový rozpočet </t>
  </si>
  <si>
    <t>Rozpočet:</t>
  </si>
  <si>
    <t>P.č.</t>
  </si>
  <si>
    <t>Číslo položky</t>
  </si>
  <si>
    <t>Název položky</t>
  </si>
  <si>
    <t>MJ</t>
  </si>
  <si>
    <t>množství</t>
  </si>
  <si>
    <t>cena / MJ</t>
  </si>
  <si>
    <t>celkem (Kč)</t>
  </si>
  <si>
    <t>Jednotková hmotnost</t>
  </si>
  <si>
    <t>Celková hmotnost</t>
  </si>
  <si>
    <t>Jednotková dem.hmot.</t>
  </si>
  <si>
    <t>Celková dem.hmot.</t>
  </si>
  <si>
    <t>Díl:</t>
  </si>
  <si>
    <t>1</t>
  </si>
  <si>
    <t>Zemní práce</t>
  </si>
  <si>
    <t>Celkem za</t>
  </si>
  <si>
    <t>2019/40</t>
  </si>
  <si>
    <t>00</t>
  </si>
  <si>
    <t>VRN</t>
  </si>
  <si>
    <t>00 VRN</t>
  </si>
  <si>
    <t>SO00</t>
  </si>
  <si>
    <t>Vedlejší a Ostatní náklady</t>
  </si>
  <si>
    <t>000</t>
  </si>
  <si>
    <t>000 Vedlejší a Ostatní náklady</t>
  </si>
  <si>
    <t>004111020R</t>
  </si>
  <si>
    <t xml:space="preserve">Vypracování projektové dokumentace </t>
  </si>
  <si>
    <t>soubor</t>
  </si>
  <si>
    <t>005111020R</t>
  </si>
  <si>
    <t xml:space="preserve">Vytýčení stavby </t>
  </si>
  <si>
    <t>005111021R</t>
  </si>
  <si>
    <t xml:space="preserve">Vytyčení inženýrských sítí </t>
  </si>
  <si>
    <t>005121010R</t>
  </si>
  <si>
    <t xml:space="preserve">Vybudování zařízení staveniště </t>
  </si>
  <si>
    <t>005121020R</t>
  </si>
  <si>
    <t xml:space="preserve">Provoz zařízení staveniště </t>
  </si>
  <si>
    <t>005121030R</t>
  </si>
  <si>
    <t xml:space="preserve">Odstranění zařízení staveniště </t>
  </si>
  <si>
    <t>005124010R</t>
  </si>
  <si>
    <t xml:space="preserve">Koordinační činnost </t>
  </si>
  <si>
    <t>005211010R</t>
  </si>
  <si>
    <t xml:space="preserve">Předání a převzetí staveniště </t>
  </si>
  <si>
    <t>005211080R</t>
  </si>
  <si>
    <t xml:space="preserve">Bezpečnostní a hygienická opatření na staveništi </t>
  </si>
  <si>
    <t>005231010R</t>
  </si>
  <si>
    <t xml:space="preserve">Revize </t>
  </si>
  <si>
    <t>005231020R</t>
  </si>
  <si>
    <t xml:space="preserve">Individuální a komplexní vyzkoušení </t>
  </si>
  <si>
    <t>005231030R</t>
  </si>
  <si>
    <t xml:space="preserve">Zkušební provoz </t>
  </si>
  <si>
    <t>005231040R</t>
  </si>
  <si>
    <t xml:space="preserve">Provozní řády </t>
  </si>
  <si>
    <t>005241010R</t>
  </si>
  <si>
    <t xml:space="preserve">Dokumentace skutečného provedení </t>
  </si>
  <si>
    <t>005241020R</t>
  </si>
  <si>
    <t xml:space="preserve">Geodetické zaměření skutečného provedení </t>
  </si>
  <si>
    <t>005261010R</t>
  </si>
  <si>
    <t xml:space="preserve">Pojištění dodavatele a pojištění díla </t>
  </si>
  <si>
    <t>005261020R</t>
  </si>
  <si>
    <t xml:space="preserve">Bankovní záruky </t>
  </si>
  <si>
    <t>005261021R</t>
  </si>
  <si>
    <t xml:space="preserve">Bankovní záruky za řádné provedení díla </t>
  </si>
  <si>
    <t>005261022R</t>
  </si>
  <si>
    <t xml:space="preserve">Bankovní záruky za splnění záručních podmínek </t>
  </si>
  <si>
    <t>soubo</t>
  </si>
  <si>
    <t>005281010R</t>
  </si>
  <si>
    <t xml:space="preserve">Propagace </t>
  </si>
  <si>
    <t>Ztížené výrobní podmínky</t>
  </si>
  <si>
    <t>Oborová přirážka</t>
  </si>
  <si>
    <t>Přesun stavebních kapacit</t>
  </si>
  <si>
    <t>Mimostaveništní doprava</t>
  </si>
  <si>
    <t>Zařízení staveniště</t>
  </si>
  <si>
    <t>Provoz investora</t>
  </si>
  <si>
    <t>Kompletační činnost (IČD)</t>
  </si>
  <si>
    <t>Rezerva rozpočtu</t>
  </si>
  <si>
    <t>Město Albrechtice</t>
  </si>
  <si>
    <t>SO00 Vedlejší a Ostatní náklady</t>
  </si>
  <si>
    <t>01</t>
  </si>
  <si>
    <t>SO01-Bourací a demontážní práce</t>
  </si>
  <si>
    <t>01 SO01-Bourací a demontážní práce</t>
  </si>
  <si>
    <t>SO 01.B1</t>
  </si>
  <si>
    <t>Bourací práce - armaturní komora</t>
  </si>
  <si>
    <t>9</t>
  </si>
  <si>
    <t>Ostatní konstrukce, bourání</t>
  </si>
  <si>
    <t>9 Ostatní konstrukce, bourání</t>
  </si>
  <si>
    <t>B1.1</t>
  </si>
  <si>
    <t xml:space="preserve">Podepření a stabilizace nadzem.části AK </t>
  </si>
  <si>
    <t>kpl</t>
  </si>
  <si>
    <t>viz. výkr.č. D.1.1.1., D.1.1.2., D.1.1.3., D.1.1.4. a D.1.1.5.:1</t>
  </si>
  <si>
    <t>94</t>
  </si>
  <si>
    <t>Lešení a stavební výtahy</t>
  </si>
  <si>
    <t>94 Lešení a stavební výtahy</t>
  </si>
  <si>
    <t>941955002R00</t>
  </si>
  <si>
    <t xml:space="preserve">Lešení lehké pomocné, výška podlahy do 1,9 m </t>
  </si>
  <si>
    <t>m2</t>
  </si>
  <si>
    <t>viz. výkr.č. D.1.1.1., D.1.1.2., D.1.1.3., D.1.1.4. a D.1.1.5.:12</t>
  </si>
  <si>
    <t>97</t>
  </si>
  <si>
    <t>Prorážení otvorů</t>
  </si>
  <si>
    <t>97 Prorážení otvorů</t>
  </si>
  <si>
    <t>971033351R00</t>
  </si>
  <si>
    <t xml:space="preserve">Vybourání otv. zeď cihel. pl.0,09 m2, tl.45cm, MVC </t>
  </si>
  <si>
    <t>kus</t>
  </si>
  <si>
    <t>B1.6:</t>
  </si>
  <si>
    <t>978013191R00</t>
  </si>
  <si>
    <t xml:space="preserve">Otlučení omítek vnitřních stěn v rozsahu do 100 % </t>
  </si>
  <si>
    <t>B1.3:</t>
  </si>
  <si>
    <t>viz. výkr.č. D.1.1.1., D.1.1.2., D.1.1.3., D.1.1.4. a D.1.1.5.:12,0-1,20*2,60</t>
  </si>
  <si>
    <t>978015291R00</t>
  </si>
  <si>
    <t xml:space="preserve">Otlučení omítek vnějších MVC v složit.1-4 do 100 % </t>
  </si>
  <si>
    <t>B1.2:</t>
  </si>
  <si>
    <t>viz. výkr.č. D.1.1.1., D.1.1.2., D.1.1.3., D.1.1.4. a D.1.1.5.:3,5</t>
  </si>
  <si>
    <t>978023411R00</t>
  </si>
  <si>
    <t xml:space="preserve">Vysekání a úprava spár zdiva cihelného mimo komín. </t>
  </si>
  <si>
    <t>viz. výkr.č. D.1.1.1., D.1.1.2., D.1.1.3., D.1.1.4. a D.1.1.5.:4</t>
  </si>
  <si>
    <t>viz. výkr.č. D.1.1.1., D.1.1.2., D.1.1.3., D.1.1.4. a D.1.1.5.:12,0</t>
  </si>
  <si>
    <t>978059531R00</t>
  </si>
  <si>
    <t xml:space="preserve">Odsekání vnitřních obkladů stěn nad 2 m2 </t>
  </si>
  <si>
    <t>viz. výkr.č. D.1.1.1., D.1.1.2., D.1.1.3., D.1.1.4. a D.1.1.5.:1,20*2,60</t>
  </si>
  <si>
    <t>978059611R00</t>
  </si>
  <si>
    <t xml:space="preserve">Odsekání vnějších obkladů stěn do 1 m2 </t>
  </si>
  <si>
    <t>viz. výkr.č. D.1.1.1., D.1.1.2., D.1.1.3., D.1.1.4. a D.1.1.5.:0,5</t>
  </si>
  <si>
    <t>99</t>
  </si>
  <si>
    <t>Staveništní přesun hmot</t>
  </si>
  <si>
    <t>99 Staveništní přesun hmot</t>
  </si>
  <si>
    <t>999281111R00</t>
  </si>
  <si>
    <t xml:space="preserve">Přesun hmot pro opravy a údržbu do výšky 25 m </t>
  </si>
  <si>
    <t>t</t>
  </si>
  <si>
    <t>712</t>
  </si>
  <si>
    <t>Živičné krytiny</t>
  </si>
  <si>
    <t>712 Živičné krytiny</t>
  </si>
  <si>
    <t>712300832RT2</t>
  </si>
  <si>
    <t>Odstranění živičné krytiny střech do 10° 2vrstvé z ploch jednotlivě do 10 - 20 m2</t>
  </si>
  <si>
    <t>B1.5:</t>
  </si>
  <si>
    <t>725</t>
  </si>
  <si>
    <t>Zařizovací předměty</t>
  </si>
  <si>
    <t>725 Zařizovací předměty</t>
  </si>
  <si>
    <t>725330820R00</t>
  </si>
  <si>
    <t xml:space="preserve">Demontáž výlevky </t>
  </si>
  <si>
    <t>B1.4:</t>
  </si>
  <si>
    <t>M99</t>
  </si>
  <si>
    <t>Ostatní práce "M"</t>
  </si>
  <si>
    <t>M99 Ostatní práce "M"</t>
  </si>
  <si>
    <t>99.01</t>
  </si>
  <si>
    <t>Popis položek skladeb pomocná položka.Necenit.</t>
  </si>
  <si>
    <t>B1.1 - PODPEPŘENÍ A STABILIZACE NADZEMNÍ ČÁSTI ARMATURNÍ KOMORY MEZI NÁDRŽEMI, ABY SE ZABRÁNILO ZBORCENÍ STŘECHY A OBVODOVÉ STĚNY. PŘEDPOKLÁDÁ SE POUŽITÍ MIN. 4 KS TELESKOPICKÝCH VZPĚR - 1 KPL:</t>
  </si>
  <si>
    <t>B1.2 - OKLEPÁNÍ VNĚJŠÍ VÁPENNÉ ŠTUKOVÉ OMÍTKY A VNĚJŠÍHO OBKLADU. VČETNĚ ODVOZU A LIKVIDACE VYTĚŽENÉHO MATERIÁLU (DOJEZDOVÁ VÝDÁLENOST 25 KM) - 4 M2:</t>
  </si>
  <si>
    <t>B1.3 - OKLEPÁNÍ STĚN A STROPU VNITŘNÍ VÁPENNÉ ŠTUKOVÉ OMÍTKY A OBKLADU. VČETNĚ ODVOZU A LIKVIDACE VYTĚŽENÉHO MATERIÁLU (DOJEZDOVÁ VÝDÁLENOST 25 KM) - 12 M2:</t>
  </si>
  <si>
    <t>B1.4 - ODSTRANĚNÍ VÝLEVKY. VČETNĚ ODVOZU A LIKVIDACE VYTĚŽENÉHO MATERIÁLU (DOJEZDOVÁ VÝDÁLENOST 25 KM) - 1 KS:</t>
  </si>
  <si>
    <t>B1.5 - ODSTRANĚNÍ HORNÍ VRSTVY ZASTŘEŠENÍ ARMATURNÍ KOMORY (ŽIVIČNÁ KRYTINA), 12 M2. VČETNĚ ODVOZU A LIKVIDACE VYTĚŽENÉHO MATERIÁLU (DOJEZDOVÁ VÝDÁLENOST 25 KM) - 150 KG:</t>
  </si>
  <si>
    <t>B1.6 - VYBOURÁNÍ PROSTUPU O ROZMĚRECH 0,2X0,2 M VE ZDĚNNÉ OBVODOVÉ STĚNĚ (KALOVÉ HOSPODÁŘSTVÍ), HL. 450 MM, RELATIVNÍ VÝŠKA OSY PROSTUPU cca 900 mm NAD TERÉNEM - 1 KS:</t>
  </si>
  <si>
    <t>D96</t>
  </si>
  <si>
    <t>Přesuny suti</t>
  </si>
  <si>
    <t>D96 Přesuny suti</t>
  </si>
  <si>
    <t>979990121R00</t>
  </si>
  <si>
    <t xml:space="preserve">Poplatek za skládku suti - asfaltové pásy </t>
  </si>
  <si>
    <t>viz. výkr.č. D.1.1.1., D.1.1.2., D.1.1.3., D.1.1.4. a D.1.1.5.:0,15</t>
  </si>
  <si>
    <t>979081111R00</t>
  </si>
  <si>
    <t xml:space="preserve">Odvoz suti a vybour. hmot na skládku do 1 km </t>
  </si>
  <si>
    <t>979081121R00</t>
  </si>
  <si>
    <t xml:space="preserve">Příplatek k odvozu za každý další 1 km </t>
  </si>
  <si>
    <t>979086213R00</t>
  </si>
  <si>
    <t xml:space="preserve">Nakládání vybouraných hmot na dopravní prostředek </t>
  </si>
  <si>
    <t>979093111R00</t>
  </si>
  <si>
    <t xml:space="preserve">Uložení suti na skládku bez zhutnění </t>
  </si>
  <si>
    <t>979990001R00</t>
  </si>
  <si>
    <t xml:space="preserve">Poplatek za skládku stavební suti </t>
  </si>
  <si>
    <t>SO 01.B1 Bourací práce - armaturní komora</t>
  </si>
  <si>
    <t>SO 01.B2</t>
  </si>
  <si>
    <t>Bourací práce - základové desky</t>
  </si>
  <si>
    <t>1 Zemní práce</t>
  </si>
  <si>
    <t>B2.6:</t>
  </si>
  <si>
    <t>viz. výkr.č. D.1.1.1., D.1.1.2., D.1.1.3., D.1.1.4. a D.1.1.5.:15</t>
  </si>
  <si>
    <t xml:space="preserve">Hloubení nezapažených jam v hor.3 do 100 m3 </t>
  </si>
  <si>
    <t>m3</t>
  </si>
  <si>
    <t>B2.1+ B2.4:</t>
  </si>
  <si>
    <t>viz. výkr.č. D.1.1.1., D.1.1.2., D.1.1.3., D.1.1.4. a D.1.1.5.:35,0+35,0</t>
  </si>
  <si>
    <t>161101101R00</t>
  </si>
  <si>
    <t xml:space="preserve">Svislé přemístění výkopku z hor.1-4 do 2,5 m </t>
  </si>
  <si>
    <t>162201102R00</t>
  </si>
  <si>
    <t xml:space="preserve">Vodorovné přemístění výkopku z hor.1-4 do 50 m </t>
  </si>
  <si>
    <t>171201101R00</t>
  </si>
  <si>
    <t xml:space="preserve">Uložení sypaniny do násypů nezhutněných </t>
  </si>
  <si>
    <t>91</t>
  </si>
  <si>
    <t>Doplňující práce na komunikaci</t>
  </si>
  <si>
    <t>91 Doplňující práce na komunikaci</t>
  </si>
  <si>
    <t>919735112R00</t>
  </si>
  <si>
    <t xml:space="preserve">Řezání stávajícího živičného krytu tl. 5 - 10 cm </t>
  </si>
  <si>
    <t>m</t>
  </si>
  <si>
    <t>viz. výkr.č. D.1.1.1., D.1.1.2., D.1.1.3., D.1.1.4. a D.1.1.5.:16,0/2,3</t>
  </si>
  <si>
    <t>96</t>
  </si>
  <si>
    <t>Bourání konstrukcí</t>
  </si>
  <si>
    <t>96 Bourání konstrukcí</t>
  </si>
  <si>
    <t>961044111R00</t>
  </si>
  <si>
    <t xml:space="preserve">Bourání základů z betonu prostého </t>
  </si>
  <si>
    <t>B2.3:</t>
  </si>
  <si>
    <t>viz. výkr.č. D.1.1.1., D.1.1.2., D.1.1.3., D.1.1.4. a D.1.1.5.:0,4</t>
  </si>
  <si>
    <t>961055111R00</t>
  </si>
  <si>
    <t xml:space="preserve">Bourání základu železobetonového </t>
  </si>
  <si>
    <t>B2.2 + B2.:</t>
  </si>
  <si>
    <t>viz. výkr.č. D.1.1.1., D.1.1.2., D.1.1.3., D.1.1.4. a D.1.1.5.:46,5+46,5</t>
  </si>
  <si>
    <t>B2.1 - ODKOPÁNÍ ZÁKLADOVÉ DESKY POD NÁDRŽÍ Č.1 DO HLOUBKY cca 1,5 m. SKLON SVAHU OTEVŘENÉHO VÝKOPU 1/1, :</t>
  </si>
  <si>
    <t>U VYŠŠÍHO SKLONU VÝKOPU BUDE POUŽITO ZÁTAŽNÉ PAŽENÍ. MANIPULAČNÍ ŠÍŘKA KOLEM ZÁKLADU 0,8 m. VYTĚŽENÝ MATERIÁL BUDE USKLADNĚN NA DEPONII V AREÁLU ČOV A POUŽIT PRO ZPĚTNÝ ZÁSYP PO VYBUDOVÁNÍ NOVÉ ZÁKLADOVÉ DESKY. - 35 M3:</t>
  </si>
  <si>
    <t>B2.2 - VYBOURÁNÍ ŽB ZÁKLADOVÉ DESKY NÁDRŽE Č. 1 A DROBNÝCH PŘILEHLÝCH BETONOVÝCH OBJEKTŮ (ODHAD B20). ZÁKLADOVÁ DESKA  DN 6,2 m, VÝŠKA (ODHAD) 1,5 m. (PLOCHA cca 30 M2). VČETNĚ ODVOZU A LIKVIDACE VYTĚŽENÉHO MATERIÁLU (DOJEZDOVÁ VZDÁLENOST 25 KM). - 46,5 M3:</t>
  </si>
  <si>
    <t>B2.3 - ROZEBRÁNÍ BETONOVÉ ŽLABOVKY U BUDOVY ODVODNĚNÍ KALU V MÍSTĚ NAPOJENÍ FEKAVOZU (VIZ FOTO  ), 4 KS. DEŠŤOVÁ ŠACHTA ZŮSTANE ZACHOVÁNA, V PŘÍPADĚ POŠKOZENÍ BUDE OBNOVENA. VČETNĚ ODVOZU A LIKVIDACE VYTĚŽENÉHO MATERIÁLU (DOJEZDOVÁ VZDÁLENOST 25 KM). - 0,4 M3 :</t>
  </si>
  <si>
    <t>B2.4 - ODKOPÁNÍ ZÁKLADOVÉ DESKY POD NÁDRŽÍ Č.2 DO HLOUBKY cca 1,5 m. SKLON SVAHU OTEVŘENÉHO VÝKOPU 1/1:</t>
  </si>
  <si>
    <t>B2.5 - VYBOURÁNÍ ŽB ZÁKLADOVÉ DESKY NÁDRŽE Č. 2 A DROBNÝCH PŘILEHLÝCH BETONOVÝCH OBJEKTŮ (ODHAD B20). ZÁKLADOVÁ DESKA  DN 6,2 m, VÝŠKA (ODHAD) 1,5 m. (PLOCHA cca 30 M2). VČETNĚ ODVOZU A LIKVIDACE VYTĚŽENÉHO MATERIÁLU (DOJEZDOVÁ VZDÁLENOST 25 KM). - 46,5 M3:</t>
  </si>
  <si>
    <t>B2.6 - VYBOURÁNÍ ZPEVNĚNÉ ŽIVIČNÉ PLOCHY TL. CCA 400 mm (15 m2), VČETNĚ ODTĚŽENÍ ÚLOŽNÝCH VRSTEV. - 6 M3:</t>
  </si>
  <si>
    <t>979087112R00</t>
  </si>
  <si>
    <t xml:space="preserve">Nakládání suti na dopravní prostředky </t>
  </si>
  <si>
    <t>SO 01.B2 Bourací práce - základové desky</t>
  </si>
  <si>
    <t>SO 01.D1</t>
  </si>
  <si>
    <t>Demontážní práce - uskladňovací nádrže kalu</t>
  </si>
  <si>
    <t>D1.1</t>
  </si>
  <si>
    <t>D1.2</t>
  </si>
  <si>
    <t>D1.3</t>
  </si>
  <si>
    <t>D1.4</t>
  </si>
  <si>
    <t>D1.5</t>
  </si>
  <si>
    <t>979990195RXX</t>
  </si>
  <si>
    <t xml:space="preserve">Výkup ocelového šrotu </t>
  </si>
  <si>
    <t>SO 01.D1 Demontážní práce - uskladňovací nádrže kalu</t>
  </si>
  <si>
    <t>SO 01.D2</t>
  </si>
  <si>
    <t>Demontážní práce - armaturní komora</t>
  </si>
  <si>
    <t>D2.1</t>
  </si>
  <si>
    <t>D2.2</t>
  </si>
  <si>
    <t>D2.3</t>
  </si>
  <si>
    <t>D2.4</t>
  </si>
  <si>
    <t>D2.5</t>
  </si>
  <si>
    <t>D2.6</t>
  </si>
  <si>
    <t>D2.7</t>
  </si>
  <si>
    <t>979990191R00</t>
  </si>
  <si>
    <t xml:space="preserve">Poplatek za skládku suti - plastové výrobky </t>
  </si>
  <si>
    <t>SO 01.D2 Demontážní práce - armaturní komora</t>
  </si>
  <si>
    <t>02</t>
  </si>
  <si>
    <t>SO02-Stavební práce</t>
  </si>
  <si>
    <t>02 SO02-Stavební práce</t>
  </si>
  <si>
    <t>SO02.S1</t>
  </si>
  <si>
    <t>Stavební práce - základové desky</t>
  </si>
  <si>
    <t>S1.3:</t>
  </si>
  <si>
    <t>viz.výkr.č. D.1.2.1.1., D.1.2.1.2., D.1.2.1.3. a D.1.2.1.4.:30+30</t>
  </si>
  <si>
    <t>167101101R00</t>
  </si>
  <si>
    <t xml:space="preserve">Nakládání výkopku z hor.1-4 v množství do 100 m3 </t>
  </si>
  <si>
    <t>175101201R00</t>
  </si>
  <si>
    <t xml:space="preserve">Obsyp objektu bez prohození sypaniny </t>
  </si>
  <si>
    <t>181201102R00</t>
  </si>
  <si>
    <t xml:space="preserve">Úprava pláně v násypech v hor. 1-4, se zhutněním </t>
  </si>
  <si>
    <t>S1.1:</t>
  </si>
  <si>
    <t>viz.výkr.č. D.1.2.1.1., D.1.2.1.2., D.1.2.1.3. a D.1.2.1.4.:52+52</t>
  </si>
  <si>
    <t>S1.6:</t>
  </si>
  <si>
    <t>viz.výkr.č. D.1.2.1.1., D.1.2.1.2., D.1.2.1.3. a D.1.2.1.4.:15</t>
  </si>
  <si>
    <t>181300009RAA</t>
  </si>
  <si>
    <t>Rozprostření ornice v rovině tloušťka 10 cm dovoz ornice ze vzdálenosti 500 m, osetí trávou</t>
  </si>
  <si>
    <t>S1.8:</t>
  </si>
  <si>
    <t>viz.výkr.č. D.1.2.1.1., D.1.2.1.2., D.1.2.1.3. a D.1.2.1.4.:60</t>
  </si>
  <si>
    <t>2</t>
  </si>
  <si>
    <t>Základy a zvláštní zakládání</t>
  </si>
  <si>
    <t>2 Základy a zvláštní zakládání</t>
  </si>
  <si>
    <t>S1.4:</t>
  </si>
  <si>
    <t>viz.výkr.č. D.1.2.1.1., D.1.2.1.2., D.1.2.1.3. a D.1.2.1.4.:22+22</t>
  </si>
  <si>
    <t>273354111R00</t>
  </si>
  <si>
    <t xml:space="preserve">Bednění základových desek zřízení </t>
  </si>
  <si>
    <t>viz.výkr.č. D.1.2.1.1., D.1.2.1.2., D.1.2.1.3. a D.1.2.1.4.:</t>
  </si>
  <si>
    <t>ŽB deska - 8 hranná, dl. hrany 2700 mm, v. 600 mm:2,70*8*0,60*2</t>
  </si>
  <si>
    <t>273354211R00</t>
  </si>
  <si>
    <t xml:space="preserve">Bednění základových desek odstranění </t>
  </si>
  <si>
    <t>273361821R00</t>
  </si>
  <si>
    <t xml:space="preserve">Výztuž základových desek z betonářské ocelí 10505 </t>
  </si>
  <si>
    <t>viz.výkr.č. D.1.2.1.1., D.1.2.1.2., D.1.2.1.3. a D.1.2.1.4.:(22+22)*100/1000</t>
  </si>
  <si>
    <t>cca 100 kg/m3:</t>
  </si>
  <si>
    <t>286-01</t>
  </si>
  <si>
    <t xml:space="preserve">D+M - Úprava hran zkosením (seříznutím) </t>
  </si>
  <si>
    <t>ŽB deska - 8 hranná, dl. hrany 2700 mm, v. 600 mm:2,70*8*2</t>
  </si>
  <si>
    <t>5</t>
  </si>
  <si>
    <t>Komunikace</t>
  </si>
  <si>
    <t>5 Komunikace</t>
  </si>
  <si>
    <t>564251111R00</t>
  </si>
  <si>
    <t xml:space="preserve">Podklad ze štěrkopísku po zhutnění tloušťky 15 cm </t>
  </si>
  <si>
    <t>S1.5:</t>
  </si>
  <si>
    <t>viz.výkr.č. D.1.2.1.1., D.1.2.1.2., D.1.2.1.3. a D.1.2.1.4.:5*0,5*0,5</t>
  </si>
  <si>
    <t>564791111R0A</t>
  </si>
  <si>
    <t xml:space="preserve">Podklad pro zpevnění z kameniva drceného 0 - 32 mm </t>
  </si>
  <si>
    <t>viz.výkr.č. D.1.2.1.1., D.1.2.1.2., D.1.2.1.3. a D.1.2.1.4.:95+95</t>
  </si>
  <si>
    <t>564851111R00</t>
  </si>
  <si>
    <t xml:space="preserve">Podklad ze štěrkodrti po zhutnění tloušťky 15 cm </t>
  </si>
  <si>
    <t>viz.výkr.č. D.1.2.1.1., D.1.2.1.2., D.1.2.1.3. a D.1.2.1.4.:15*2</t>
  </si>
  <si>
    <t>tl. 150+150 mm:</t>
  </si>
  <si>
    <t>565141111RT3</t>
  </si>
  <si>
    <t>Podklad kamen. obal. asfaltem tř.1 do 3 m, tl.6 cm plochy 101-200 m2</t>
  </si>
  <si>
    <t>573211111R00</t>
  </si>
  <si>
    <t xml:space="preserve">Postřik živičný spojovací z asfaltu 0,5-0,7 kg/m2 </t>
  </si>
  <si>
    <t>577132111RT3</t>
  </si>
  <si>
    <t>Beton asfaltový ACO 11 S (ABS I) nad 3 m, tl. 4 cm plochy 101-200 m2</t>
  </si>
  <si>
    <t>63</t>
  </si>
  <si>
    <t>Podlahy a podlahové konstrukce</t>
  </si>
  <si>
    <t>63 Podlahy a podlahové konstrukce</t>
  </si>
  <si>
    <t>631313621R00</t>
  </si>
  <si>
    <t xml:space="preserve">Mazanina betonová tl. 8 - 12 cm C 20/25  (B 25) </t>
  </si>
  <si>
    <t>S1.2:</t>
  </si>
  <si>
    <t>viz.výkr.č. D.1.2.1.1., D.1.2.1.2., D.1.2.1.3. a D.1.2.1.4.:38,5*2*0,10*1,035</t>
  </si>
  <si>
    <t>631351101R00</t>
  </si>
  <si>
    <t xml:space="preserve">Bednění stěn, rýh a otvorů v podlahách - zřízení </t>
  </si>
  <si>
    <t>viz.výkr.č. D.1.2.1.1., D.1.2.1.2., D.1.2.1.3. a D.1.2.1.4.:3,1416*6,80*2*0,10</t>
  </si>
  <si>
    <t>631351102R00</t>
  </si>
  <si>
    <t xml:space="preserve">Bednění stěn, rýh a otvorů v podlahách -odstranění </t>
  </si>
  <si>
    <t>631316231.R00</t>
  </si>
  <si>
    <t xml:space="preserve">Hlazení betonových mazanin, strojně </t>
  </si>
  <si>
    <t>viz.výkr.č. D.1.2.1.1., D.1.2.1.2., D.1.2.1.3. a D.1.2.1.4.:(22+22)/0,6</t>
  </si>
  <si>
    <t>zahlazení povrchu desky:</t>
  </si>
  <si>
    <t>8</t>
  </si>
  <si>
    <t>Trubní vedení</t>
  </si>
  <si>
    <t>8 Trubní vedení</t>
  </si>
  <si>
    <t>894431213RA0</t>
  </si>
  <si>
    <t xml:space="preserve">Šachta, DN 425, dl.šach.roury 1,25 m, TYP X </t>
  </si>
  <si>
    <t>S1.7:</t>
  </si>
  <si>
    <t>viz.výkr.č. D.1.2.1.1.:2</t>
  </si>
  <si>
    <t>93</t>
  </si>
  <si>
    <t>Dokončovací práce inženýrských staveb</t>
  </si>
  <si>
    <t>93 Dokončovací práce inženýrských staveb</t>
  </si>
  <si>
    <t>935111111R00</t>
  </si>
  <si>
    <t xml:space="preserve">Osazení přík. žlabu do štěrkopísku z tvárnic 50 cm </t>
  </si>
  <si>
    <t>viz.výkr.č. D.1.2.1.1., D.1.2.1.2., D.1.2.1.3. a D.1.2.1.4.:5*0,5</t>
  </si>
  <si>
    <t>59227516</t>
  </si>
  <si>
    <t>Žlab odvodňovací TBZ  50/50/13</t>
  </si>
  <si>
    <t>viz.výkr.č. D.1.2.1.1., D.1.2.1.2., D.1.2.1.3. a D.1.2.1.4.:5</t>
  </si>
  <si>
    <t>998331011R00</t>
  </si>
  <si>
    <t xml:space="preserve">Přesun hmot pro nádrže </t>
  </si>
  <si>
    <t>721</t>
  </si>
  <si>
    <t>Vnitřní kanalizace</t>
  </si>
  <si>
    <t>721 Vnitřní kanalizace</t>
  </si>
  <si>
    <t>721100013RA0</t>
  </si>
  <si>
    <t xml:space="preserve">Kanalizace PVC, D 160 mm, zemní práce </t>
  </si>
  <si>
    <t>viz.výkr.č. D.1.2.1.1.:10,0</t>
  </si>
  <si>
    <t>S1.1 - HUTNĚNÁ ŠTĚRKODRŤ, FRAKCE 0-32 mm, tl. 900 mm (PLOCHA 2x 52 m2 ) - 95 m3:</t>
  </si>
  <si>
    <t>S1.2 - PODKLADNÍ BETON, C20/25, tl. 100 mm (PLOCHA 2x 38,5 m2) - 8 m3:</t>
  </si>
  <si>
    <t>S1.3 - ZÁHOZ VYTĚŽENOU ZEMINOU (VYTĚŽENO V RÁMCI SO 01 BOURACÍCH A DEMONTÁŽNÍCH PRACÍ) (2x 35 m3) - 70m3:</t>
  </si>
  <si>
    <t>S1.4 - VYBETONOVÁNÍ ŽELEZOBETONOVÉ ZÁKLADOVÉ DESKY (2x 22 m ) VČETNĚ OCELOVÉ VÝZTUŽE (cca 100 kg 3) VČETNĚ OCELOVÉ VÝZTUŽE (cca 100 kg OCELI/m  BETONU), VIZ PŘÍLOHA D.1.2.2. STAVEBNĚ KONSTRUKČNÍ ČÁST. Z BETONU -C30/37 XC4, XA1, XF3 - 45 m3:</t>
  </si>
  <si>
    <t>S 1.5 - DODÁVKA A POLOŽENÍ BETONOVÝCH PREFABRIKOVANÝCH ŽLABOVEK (např. PREFA TBZ 50/50/13) VČETNĚ ŠTĚRKOVÉHO PODSYPU A VYSPÁROVÁNÍ - 5 ks:</t>
  </si>
  <si>
    <t>S 1.6 - OBNOVENÍ POŠKOZENÝCH ZPEVNĚNÝCH PLOCH ŽIVIČNÉHO KRYTU (PLOCHA CCA 15 m2 ) - 1 kpl:</t>
  </si>
  <si>
    <t>S 1.7 - OBNOVENÍ DEŠŤOVÝCH ROZVODŮ V DÉLCE CCA 10 m VČETNĚ 2 ks PLASTOVÝCH ŠACHET ( 415mm) SPOKLOPEM - 1 kpl:</t>
  </si>
  <si>
    <t>S 1.8 - OHUMUSOVÁNÍ A OSETÍ V TL. 100 mm, UVEDENÍ PLOCH DO PŮVODNÍHO STAVU - 60 m2:</t>
  </si>
  <si>
    <t>SO02.S1 Stavební práce - základové desky</t>
  </si>
  <si>
    <t>SO02.S2</t>
  </si>
  <si>
    <t>Stavební práce - armaturní komora</t>
  </si>
  <si>
    <t>3</t>
  </si>
  <si>
    <t>Svislé a kompletní konstrukce</t>
  </si>
  <si>
    <t>3 Svislé a kompletní konstrukce</t>
  </si>
  <si>
    <t>311237572R00</t>
  </si>
  <si>
    <t xml:space="preserve">Zdivo z keram.bloků broušen., tl. 40 cm, lepidlo </t>
  </si>
  <si>
    <t>S2.2:</t>
  </si>
  <si>
    <t>viz.výkr.č. D.1.2.1.1., D.1.2.1.2., D.1.2.1.3. a D.1.2.1.4.:1,5/0,4</t>
  </si>
  <si>
    <t>61</t>
  </si>
  <si>
    <t>Upravy povrchů vnitřní</t>
  </si>
  <si>
    <t>61 Upravy povrchů vnitřní</t>
  </si>
  <si>
    <t>611473112R00</t>
  </si>
  <si>
    <t xml:space="preserve">Omítka vnitřní stropů ze suché směsi, štuková </t>
  </si>
  <si>
    <t>S2.3:</t>
  </si>
  <si>
    <t>viz.výkr.č. D.1.2.1.1., D.1.2.1.2., D.1.2.1.3. a D.1.2.1.4.:11</t>
  </si>
  <si>
    <t>612401191RT2</t>
  </si>
  <si>
    <t>Omítka malých ploch vnitřních stěn do 0,09 m2 s použitím suché maltové směsi</t>
  </si>
  <si>
    <t>S2.10:1+1</t>
  </si>
  <si>
    <t>612473181R00</t>
  </si>
  <si>
    <t xml:space="preserve">Omítka vnitřního zdiva ze suché směsi, hladká </t>
  </si>
  <si>
    <t>viz.výkr.č. D.1.2.1.1., D.1.2.1.2., D.1.2.1.3. a D.1.2.1.4.:12</t>
  </si>
  <si>
    <t>62</t>
  </si>
  <si>
    <t>Úpravy povrchů vnější</t>
  </si>
  <si>
    <t>62 Úpravy povrchů vnější</t>
  </si>
  <si>
    <t>622421121R00</t>
  </si>
  <si>
    <t xml:space="preserve">Omítka vnější stěn, MVC, hrubá zatřená </t>
  </si>
  <si>
    <t>S2.4 - marmolit:</t>
  </si>
  <si>
    <t>viz.výkr.č. D.1.2.1.1., D.1.2.1.2., D.1.2.1.3. a D.1.2.1.4.:1,4*0,5</t>
  </si>
  <si>
    <t>622421143R00</t>
  </si>
  <si>
    <t xml:space="preserve">Omítka vnější stěn, MVC, štuková, složitost 1-2 </t>
  </si>
  <si>
    <t>S2.4:</t>
  </si>
  <si>
    <t>viz.výkr.č. D.1.2.1.1., D.1.2.1.2., D.1.2.1.3. a D.1.2.1.4.:6-1,4*0,5</t>
  </si>
  <si>
    <t>622432112R00</t>
  </si>
  <si>
    <t xml:space="preserve">Omítka stěn dekorativ. Terra-marmolit střednězrnná </t>
  </si>
  <si>
    <t>622471317R00</t>
  </si>
  <si>
    <t xml:space="preserve">Nátěr nebo nástřik stěn vnějších, složitost 1 - 2 </t>
  </si>
  <si>
    <t>622481211RT2</t>
  </si>
  <si>
    <t>Montáž výztužné sítě do stěrkového tmelu včetně výztužné sítě a stěrkového tmelu</t>
  </si>
  <si>
    <t>631312621R00</t>
  </si>
  <si>
    <t xml:space="preserve">Mazanina betonová tl. 5 - 8 cm C 20/25  (B 25) </t>
  </si>
  <si>
    <t>S2.5:</t>
  </si>
  <si>
    <t>viz.výkr.č. D.1.2.1.1., D.1.2.1.2., D.1.2.1.3. a D.1.2.1.4.:9,0*0,05</t>
  </si>
  <si>
    <t>631319161R00</t>
  </si>
  <si>
    <t xml:space="preserve">Příplatek za konečnou úpravu mazanin tl. 8 cm </t>
  </si>
  <si>
    <t>931626212R00</t>
  </si>
  <si>
    <t xml:space="preserve">Úprava dilatační spáry těžkými asfaltovými pásy </t>
  </si>
  <si>
    <t>S2.2 - izolace dvojnásobná mezi nerez. nádrží a zdivem:</t>
  </si>
  <si>
    <t>viz.výkr.č. D.1.2.1.1., D.1.2.1.2., D.1.2.1.3. a D.1.2.1.4.:2,60*0,40*2*2</t>
  </si>
  <si>
    <t>S2.3:23</t>
  </si>
  <si>
    <t>S2.4:6</t>
  </si>
  <si>
    <t>95</t>
  </si>
  <si>
    <t>Dokončovací konstrukce na pozemních stavbách</t>
  </si>
  <si>
    <t>95 Dokončovací konstrukce na pozemních stavbách</t>
  </si>
  <si>
    <t>952901221R00</t>
  </si>
  <si>
    <t xml:space="preserve">Vyčištění průmyslových budov a objektů výrobních </t>
  </si>
  <si>
    <t>S2.1:</t>
  </si>
  <si>
    <t>viz.výkr.č. D.1.2.1.1., D.1.2.1.2., D.1.2.1.3. a D.1.2.1.4.:40</t>
  </si>
  <si>
    <t>711</t>
  </si>
  <si>
    <t>Izolace proti vodě</t>
  </si>
  <si>
    <t>711 Izolace proti vodě</t>
  </si>
  <si>
    <t>711111001RZ1</t>
  </si>
  <si>
    <t>Izolace proti vlhkosti vodor. nátěr ALP za studena 1x nátěr - včetně dodávky penetračního laku ALP</t>
  </si>
  <si>
    <t>viz.výkr.č. D.1.2.1.1., D.1.2.1.2., D.1.2.1.3. a D.1.2.1.4.:9,0</t>
  </si>
  <si>
    <t>711141559RY1</t>
  </si>
  <si>
    <t>Izolace proti vlhk. vodorovná pásy přitavením 1 vrstva - včetně dod. Elastek 40 special mineral</t>
  </si>
  <si>
    <t>711210010RA0</t>
  </si>
  <si>
    <t xml:space="preserve">Nátěr hydroizolační těsnící hmotou </t>
  </si>
  <si>
    <t>998711101R00</t>
  </si>
  <si>
    <t xml:space="preserve">Přesun hmot pro izolace proti vodě, výšky do 6 m </t>
  </si>
  <si>
    <t>712330010RAC</t>
  </si>
  <si>
    <t>Povlaková krytina střech do 10°, do asfaltu, 1x 1x ALP, 2x Na, 1x AIP Elastodek 50 SP, 1x Nap</t>
  </si>
  <si>
    <t>S2.6:</t>
  </si>
  <si>
    <t>721200002RA0</t>
  </si>
  <si>
    <t xml:space="preserve">Kanalizace vnitřní. trubky PVC, D 110 x 2,2 </t>
  </si>
  <si>
    <t>S2.8:</t>
  </si>
  <si>
    <t>viz.výkr.č. D.1.2.1.1., D.1.2.1.2., D.1.2.1.3. a D.1.2.1.4.:2</t>
  </si>
  <si>
    <t>722</t>
  </si>
  <si>
    <t>Vnitřní vodovod</t>
  </si>
  <si>
    <t>722 Vnitřní vodovod</t>
  </si>
  <si>
    <t>722.01</t>
  </si>
  <si>
    <t xml:space="preserve">Oprava napojení stáv.rozvodů vody </t>
  </si>
  <si>
    <t>kompl</t>
  </si>
  <si>
    <t>viz.výkr.č. D.1.2.1.1., D.1.2.1.2., D.1.2.1.3. a D.1.2.1.4.:1</t>
  </si>
  <si>
    <t>998722201R00</t>
  </si>
  <si>
    <t xml:space="preserve">Přesun hmot pro vnitřní vodovod, výšky do 6 m </t>
  </si>
  <si>
    <t>725019101R00</t>
  </si>
  <si>
    <t xml:space="preserve">Výlevka stojící s plastovou mřížkou </t>
  </si>
  <si>
    <t>998725101R00</t>
  </si>
  <si>
    <t xml:space="preserve">Přesun hmot pro zařizovací předměty, výšky do 6 m </t>
  </si>
  <si>
    <t>764</t>
  </si>
  <si>
    <t>Konstrukce klempířské</t>
  </si>
  <si>
    <t>764 Konstrukce klempířské</t>
  </si>
  <si>
    <t>764230410RAG</t>
  </si>
  <si>
    <t>Klempířské prvky - skladba S2.7 rš 500 mm</t>
  </si>
  <si>
    <t>781</t>
  </si>
  <si>
    <t>Obklady keramické</t>
  </si>
  <si>
    <t>781 Obklady keramické</t>
  </si>
  <si>
    <t>781470014RA0</t>
  </si>
  <si>
    <t xml:space="preserve">Obklad vnitřní keramický 30 x 30 cm </t>
  </si>
  <si>
    <t>784</t>
  </si>
  <si>
    <t>Malby</t>
  </si>
  <si>
    <t>784 Malby</t>
  </si>
  <si>
    <t>784450075RA0</t>
  </si>
  <si>
    <t xml:space="preserve">Malba ze směsi HET Brilant, penetrace 1x, bílá 2x </t>
  </si>
  <si>
    <t>M21</t>
  </si>
  <si>
    <t>Elektromontáže</t>
  </si>
  <si>
    <t>M21 Elektromontáže</t>
  </si>
  <si>
    <t>210201037R00</t>
  </si>
  <si>
    <t>Montáž svítidla stropního skladba S2.8</t>
  </si>
  <si>
    <t>S2.2 - DOZDĚNÍ STĚN Z KERAMICKÝCH CIHEL P+D TL. 400 mm NA MVC 2,5 NEBO LEPIDLO - 1,5 m3:</t>
  </si>
  <si>
    <t>S2.3 - POVRCHOVÁ ÚPRAVA VNITŘNÍCH STĚN (KERAMICKÝ OBKLAD) A STROPU DLE SKLADEB VIZ LEGENDA. PENETRACE 100%, VNITŘNÍ STĚNY KERAMICKÝ OBKLAD DO VÝŠKY 2,6 m (12 m ) A VÝMALBA STROPU 2) A VÝMALBA STROPU OBJEKTU (11 m ). STROP OPATŘEN OTĚRUVZDORNÝM DVOJNÁSOBNÝM VNITŘNÍM NÁTĚREM S OCHRANOU 2). STROP OPATŘEN OTĚRUVZDORNÝM DVOJNÁSOBNÝM VNITŘNÍM NÁTĚREM S OCHRANOU PROTI PLÍSNÍM - 23 m2:</t>
  </si>
  <si>
    <t>S2.4 - POVRCHOVÁ ÚPRAVA VNĚJŠÍCH STĚN VÁPENNÁ OMÍTKA ŠTUKOVÁ HLADKÁ OPATŘENÁ DVOJNÁSOBNÝM NÁTĚREM (NAPŘ. JOHNSTONES), SOKL - MARMOLIT, DLE SKLADEB VIZ LEGENDA. BARVA BÍLÁ.(NAPŘ. JOHNSTONES), SOKL - MARMOLIT, DLE SKLADEB VIZ LEGENDA. BARVA BÍLÁ., SOKL - MARMOLIT, DLE SKLADEB VIZ LEGENDA. BARVA BÍLÁ. BARVA BÍLÁ - 6 m2:</t>
  </si>
  <si>
    <t>S2.5 - VYROVNÁNÍ PODLAHY ARMATURNÍ KOMORY (9 m ) BETONOVOU MAZANINOU DLE SKLADBY PODLAHY 2) BETONOVOU MAZANINOU DLE SKLADBY PODLAHY (HYDROIZOLACE+MAZANINA TL. 50mm) VIZ LEGENDA - 0,5 m3:</t>
  </si>
  <si>
    <t>S2.6 - POLOŽENÍ ŽIVIČNÉ KRYTINY ARMATURNÍ KOMORY DLE SKLADBY STŘECHY VIZ LEGENDA - 15 m2:</t>
  </si>
  <si>
    <t>S2.7 - DROBNÉ KLEMPÍŘSKÉ PRÁCE:NAPOJENÍ STÁVAJÍCÍHO SVODU DEŠŤOVÝCH VOD, OKAPU, OPLECHOVÁNÍ ČELNÍ HRANY STŘEŠNÍ KRYTINY A OPLECHOVÁNÍ PŘECHODU STŘECHA-NÁDRŽ (DÉLKA cca 15 m), TITANZINKOVÝ PLECH TL. 0,6mm - 20 m</t>
  </si>
  <si>
    <t>S2.8 - ZPĚTNÁ MONTÁŽ STROPNÍHO OSVĚTLENÍ, KTERÉ BYLO DEMONTOVÁNO V RÁMCI SO 02 BOURACÍ A DEMONTÁŽNÍ PRÁCE A USKLADNĚNO K OPĚTOVNÉ MONTÁŽI. MONTÁŽ A ZPROVOZNĚNÍ PROVEDE OSOBA ODBORNĚ ZPŮSOBILÁ - 1 kpl:</t>
  </si>
  <si>
    <t>S2.9 - DODÁVKA A MONTÁŽ NOVÉ ZÁVĚSNÉ KERAMICKÉ VÝLEVKY min. půd.rozměr 45x50 cm (např. BRENTA) VČETNĚ NAPOJENÍ NA ODPAD - 1 kpl:</t>
  </si>
  <si>
    <t>S2.10 - DODÁVKA A MONTÁŽ NOVÉ ZÁVĚSNÉ KERAMICKÉ VÝLEVKY min. půd.rozměr 45x50 cm (např. BRENTA) VČETNĚ NAPOJENÍ NA ODPAD - 1 kpl:</t>
  </si>
  <si>
    <t>SO02.S2 Stavební práce - armaturní komora</t>
  </si>
  <si>
    <t>PS01</t>
  </si>
  <si>
    <t>Strojně technologická část</t>
  </si>
  <si>
    <t>PS01 Strojně technologická část</t>
  </si>
  <si>
    <t>M21.01</t>
  </si>
  <si>
    <t>Elektročást - dodávka + montáž viz.samostatná příloha</t>
  </si>
  <si>
    <t>M23</t>
  </si>
  <si>
    <t>Montáže potrubí</t>
  </si>
  <si>
    <t>M23 Montáže potrubí</t>
  </si>
  <si>
    <t>M23.01</t>
  </si>
  <si>
    <t>Strojně technologická část - dodávka + montáž viz.samostatná příloha</t>
  </si>
  <si>
    <t>PS01 Strojně technolog.část rekonstrukce kal.hospodářst</t>
  </si>
  <si>
    <t>nám. ČSA 27/10</t>
  </si>
  <si>
    <t>Albrechtice</t>
  </si>
  <si>
    <t>79395</t>
  </si>
  <si>
    <t>BUDE URČEN VÝBĚROVÝM ŘÍZENÍM</t>
  </si>
  <si>
    <t>Rekonstrukce kalového hospodářství ČOV Město Albrechtice</t>
  </si>
  <si>
    <t>2019/40 Rekonstrukce kal.hospodářství ČOV Město Albrechtice</t>
  </si>
  <si>
    <t>Strojně technologická část rekonstrukce kalového hospodářství</t>
  </si>
  <si>
    <t>Vyčištění stěn a dna stávající nádrže č.1 tlakovou vodou, vyčerpání a vypláchnutí nádrže bude provedeno v rámci běžného provozu ČOV. (DN nádrže cca 6 m, výška 5,5 m). 140 m2</t>
  </si>
  <si>
    <t>Vyčištění stěn a dna stávající nádrže č. 2 tlakovou vodou, vyčerpání a vypláchnutí nádrže bude provedeno v rámci běžného provozu ČOV. (DN nádrže cca 6 m, výška 5,5 m). 140 m2</t>
  </si>
  <si>
    <t xml:space="preserve">Demontáž stávající obslužné lávky vč.zaroštování. Lávka bude uložena v areálu ČOV k opětovné montáži a použití. </t>
  </si>
  <si>
    <t xml:space="preserve">Demontáž šoupátka DN150 (2x přebytečný kal, 1x sání kalu fekavozem, 4x stahování kalové vody, 2x výtlak kalu na odvodnění). Demontované armatury dle výběru provozovatele budou přenechány provozovateli ČOV. Demontáž bude provedena v kooperaci s provozem čerpání přebytečného kalu. </t>
  </si>
  <si>
    <t>Demontáž ocelového potrubí DN150 (výtlak přeb.kalu, stahování kalové vody, výtlak kalu na odvodnění). Celková délka potrubí cca 60 m. Včetně ekologické likvidace (dojezdová vzdálenost 20 km).</t>
  </si>
  <si>
    <t>Demontáž ocelového potrubí DN100 včetně sací koncovky (sání kalu fekavozem). Celková délka potrubí cca 10 m. Včetně ekologické likvidace (dojezdová vzdálenost 20 km).</t>
  </si>
  <si>
    <t>Demontáž plastových potrubních rozvodů (PE, PP) včetně ručních armatur. Celková délka potrubí cca 50 m (odhad). Včetně ekologické likvidace (dojezdová vzdálenost 20 km).</t>
  </si>
  <si>
    <t>Demontáž osvětlení armaturní komory. Po dokončení vnitřních úprav opětovná montáž na strop.</t>
  </si>
  <si>
    <t>Demontáž ostatní nespecifikovaný materiál. Včetně ekologické likvidace (dojezdová vzdálenost 20 km).</t>
  </si>
  <si>
    <t>Stupeň:</t>
  </si>
  <si>
    <t>DSP+ZD (dokumentace pro stavební povolení a zadání stavby)</t>
  </si>
  <si>
    <t>Příloha :</t>
  </si>
  <si>
    <t>Soupis strojů a zařízení</t>
  </si>
  <si>
    <t>P.Č.</t>
  </si>
  <si>
    <t>Popis</t>
  </si>
  <si>
    <t>Množství celkem</t>
  </si>
  <si>
    <t>Cena za MJ</t>
  </si>
  <si>
    <t xml:space="preserve">Cena </t>
  </si>
  <si>
    <t>Stroje a zařízení</t>
  </si>
  <si>
    <t>N01</t>
  </si>
  <si>
    <t>Zásobní nádrž kalu, samonosná, včetně zastřešení, vystrojení a napojovacích bodů - nerezová.</t>
  </si>
  <si>
    <t>ks</t>
  </si>
  <si>
    <t>N02</t>
  </si>
  <si>
    <t>Mechanický stavoznak (hladinoměr)</t>
  </si>
  <si>
    <t>Parametry:  délka stupnice 6 m, dělící jednotka 0,5 m.</t>
  </si>
  <si>
    <t>N03</t>
  </si>
  <si>
    <t>Výstupový žebřík s protiskluzovými stupni a záchytným košem - nerez.</t>
  </si>
  <si>
    <t xml:space="preserve">Nerezový žebřík se záchytným košem slouží k přístupu ze střechy armaturní komory k reviznímu vstupu v zastřešení kalové nádrže. Celková délka žebříku 2,9 m, šířka 400 mm, šířka nášlapných ploch 50 mm opatřená protiskluzovými trny. Horní část žebříku bude opatřena stacionárními výlezovými madly výšky 1100 mm, s rozchodem 600 mm.
Výroba a osazení dle TNV 75 0748, kotveno ke vnější stěně nerezové nádrže. Dodávka zařízení je kompletní včetně montáže a příslušné výrobní dokumentace.
Materiálové provedení nerez DIN 1.4301 (AISI 304). </t>
  </si>
  <si>
    <t>Parametry: celková délka žebříku 2,9 m + 1,1 m výlezová madla, šířka 0,4 m, šířka nášlapných ploch 50 mm (opatřeno proptiskluzovou úpravou), materiálové provedení: nerezová ocel DIN 1.4301 (AISI 304).</t>
  </si>
  <si>
    <t>N04</t>
  </si>
  <si>
    <t>Sestupový žebřík s protiskluzovými stupni a záchytným košem - nerez.</t>
  </si>
  <si>
    <t xml:space="preserve">Nerezový žebřík se záchytným košem slouží k sestupu od revizního vstupu na dno uskladňovací nádrže kalu. Celková délka žebříku 6 m, šířka 400 mm, šířka nášlapných ploch 50 mm opatřená protiskluzovými trny.
Výroba a osazení dle TNV 75 0748, kotveno ke vnější stěně nerezové nádrže. Dodávka zařízení je kompletní včetně montáže a příslušné výrobní dokumentace.
Materiálové provedení nerez DIN 1.4301 (AISI 304). </t>
  </si>
  <si>
    <t>Parametry: celková délka žebříku 6 m + 1,1 m výlezová madla, šířka 0,4 m, šířka nášlapných ploch 50 mm (opatřeno proptiskluzovou úpravou), materiálové provedení: nerezová ocel DIN 1.4301 (AISI 304).</t>
  </si>
  <si>
    <t>N05</t>
  </si>
  <si>
    <t>Nožové šoupátko DN 100 s ručním kolem</t>
  </si>
  <si>
    <t xml:space="preserve">Armatura s ovládácí sestavou pomocí ručního kola. Mezipřírubová oboustranně těsnící armatura jmenovité světlosti DN 100, max.pracovní tlak 10 bar. Materiálové provedení tělesa šoupátka šedá litina opatřená polyesterovým nátěrem, materiálové provedení nože je nerez DIN 1.4301. Dodávka zařízení je kompletní včetně kotvení, montáže a příslušné dokumentace.                                                                                                                             </t>
  </si>
  <si>
    <t xml:space="preserve">Parametry: jm.světlost DN 100, PN 10, materiál tělesa šedá litina, nože 1.4301, médium: kal.                  </t>
  </si>
  <si>
    <t>N06</t>
  </si>
  <si>
    <t>Rozvod provozní vody DN 20 vč. ručních uzávěrů, PN 16</t>
  </si>
  <si>
    <t xml:space="preserve">Rozvod provozní vody slouží pro proplach kalového potrubí výtlaku na strojní odvodnění kalu a proplach vzorkovacího potrubí odtahu kalové vody. PPR rozvody předpokládané dimenze DN 20, PN 16, budou na místě ověřeny dle skutečného stávajícího rozvodu. Délka L= 4 m. Médium: voda.  Dodávka je včetně armatur (cca 3x kulový uzávěr DN 20 + 1x výpustná ventil DN 20), tvarovek, svárů, spojovacího materiálu, konzol, kotvení a montáže. Materiálové provedení: polypropylen PPR. </t>
  </si>
  <si>
    <t>N07</t>
  </si>
  <si>
    <t>Spojka na připojení fekální hadice DN 100 s odvzdušňovacím ventilem</t>
  </si>
  <si>
    <t>Spojka na připojení fekální hadice s odvzdušňovacím ventilem sestává na jedné straně z příruby DN 100 a na straně druhé z napojovací hlavice na fekální hadici. Dodavatel technologie si před výrobou upřesní u provozovatele typ hlavice, kterou bude používat. Součástí položky je celková montáž, vč. podpůrných konzol. Materiálové provedení: žárový zinek, případně hliník, dle typu hlavice.</t>
  </si>
  <si>
    <t>Parametry: DN 100, materiál hliník/žárově zinkovaná ocel, tl.povlaku dle EN ISO 1461.</t>
  </si>
  <si>
    <t>N08</t>
  </si>
  <si>
    <t>Dmychadlový agregát vzduchu vč.protihlukového krytu - uskladňovací nádrž kalu</t>
  </si>
  <si>
    <t>N09</t>
  </si>
  <si>
    <t>Solenoidový ventil DN 50 (2") jištěný ručními kulovými uzávěry DN 50 (bypass), PN 16</t>
  </si>
  <si>
    <t>Armatura jmenovité světlosti DN 50 (2") bude sloužit k automatickému otevření/zavření při přepínání proudu vzduchu mezi uskladňovací nádrží kalu č.1 a č.2.. Ventil bude v provedení pro vnitřní prostředí.  Armatura bude jištěna bypassem z 3 ks ručních kulových uzávěrů jmenovité světlosti DN 50. Dodávka zařízení je kompletní včetně montáže a příslušné dokumentace.</t>
  </si>
  <si>
    <t>Parametry: DN 50 (2"), PN 16, médium:vzduch, P = 0,01 kW (*)</t>
  </si>
  <si>
    <t>N10</t>
  </si>
  <si>
    <t>N11</t>
  </si>
  <si>
    <t>Potrubí nerez DN 50, bypass solenoidových ventilů  na vzduchovém rozvodu</t>
  </si>
  <si>
    <t xml:space="preserve">Svařované potrubí nerez jmenovité světlosti DN 50, tl.stěny 2 mm, délka L= 2 m. Médium: vzduch. Včetně tvarovek (cca 4xkoleno 90°, 4x T-kus 50/50, 4x redukce 80/50), svárů, přírub, spojovacího materiálu, konzol, kotvení a montáže. Materiálové provedení, nerez DIN 1.4301 (AISI 304). </t>
  </si>
  <si>
    <t>N12</t>
  </si>
  <si>
    <t xml:space="preserve">Potrubí nerez DN 80, vzduchový rozvod z dmychadla </t>
  </si>
  <si>
    <t xml:space="preserve">Svařované potrubí jmenovité světlosti DN 80, tl.stěny 2 mm, délka L= 36 m. Médium: vzduch. Včetně tvarovek (cca 13xkoleno 90°, 3x koleno 120°, 1x T-kus), svárů, přírub (cca 4 ks), spojovacího materiálu,  nerezových konzol s pěnovou vystýlkou po 1,5 m, kotvení a montáže. Materiálové provedení, nerez DIN 1.4301. </t>
  </si>
  <si>
    <t>N13</t>
  </si>
  <si>
    <t>Potrubí nerez DN 100, výtlak přebytečného kalu, rozvody kalové vody, sání kalu na strojní odvodnění+fekavůz+vypouštění nádrží</t>
  </si>
  <si>
    <t xml:space="preserve">Svařované potrubí jmenovité světlosti DN 100, tl.stěny 2 mm, délka L= 35 m. Médium: kal. Včetně tvarovek (cca 19x koleno 90°, 2x koleno 45°, 2x kleno 60°, 9x Tkus), svárů, přírub (cca 24 ks), spojovacího materiálu,  nerezových konzol s pěnovou vystýlkou po 1,5 m, kotvení a montáže. Materiálové provedení, nerez DIN 1.4301. </t>
  </si>
  <si>
    <t>N14</t>
  </si>
  <si>
    <t>Potrubí nerez DN 150, výtlak přebytečného kalu</t>
  </si>
  <si>
    <t xml:space="preserve">Svařované potrubí jmenovité světlosti DN 150, tl.stěny 2 mm, délka L=1,5 m. Médium: přebytečný kal. Včetně tvarovek (cca 1xkoleno 90°, 1x redukce 150/100), svárů, přírub (cca 1 ks), spojovacího materiálu,  nerezových konzol s pěnovou vystýlkou, kotvení a montáže. Materiálové provedení, nerez DIN 1.4301. </t>
  </si>
  <si>
    <t>N15</t>
  </si>
  <si>
    <t>Potrubí  PE nebo PP d25/20, vzorkovací potrubí stahování kalové vody a přívodu vzduchu z kompresoru do kalového rozvodu včetně ručních uzávěrů</t>
  </si>
  <si>
    <t>N16</t>
  </si>
  <si>
    <t>Potrubí PE-100 SDR 17 d50/3,  rozvody odvodnění vzduchových rozvodů včetně kulových uzávěrů</t>
  </si>
  <si>
    <t>-</t>
  </si>
  <si>
    <t>Blíže nespecifikovaný montážní a těsnící materiál určený pro kompletní namontování technologických zařízení</t>
  </si>
  <si>
    <t>Komplexní zkoušky, provozní řád pro ZP zaškolení obsluhy</t>
  </si>
  <si>
    <t>(*) Uváděný elektrický příkon strojů a zařízení není závazným parametrem. Jedná se však o hodnotu, která byla uvažována v technickém návrhu dokumentace.  V případě, že příkon konkrétního zařízení instalovaného v rámci realizace zhotovitelem  povede ke změnám v části elektro, nebudou tyto změny předmětem víceprací. Případné vícenáklady dodavatele elektro vzniklé změnou el. příkonu zařízení budou hrazeny  dodavatelem technologie.  </t>
  </si>
  <si>
    <t>113107530R00</t>
  </si>
  <si>
    <t>0</t>
  </si>
  <si>
    <t xml:space="preserve">Odstranění podkladu pl. 50 m2,kam.drcené tl.30 cm </t>
  </si>
  <si>
    <t>113108310R00</t>
  </si>
  <si>
    <t xml:space="preserve">Odstranění asfaltové vrstvy pl. do 50 m2, tl.10 cm </t>
  </si>
  <si>
    <t>131201111R00</t>
  </si>
  <si>
    <t>U VYŠŠÍHO SKLONU VÝKOPU BUDE POUŽITO ZÁTAŽNÉ PAŽENÍ. MANIPULAČNÍ ŠÍŘKA KOLEM ZÁKLADU 0,8 m. VYTĚŽENÝ MATERIÁL BUDE USKLADNĚN NA DEPONII V AREÁLU ČOV A POUŽIT PRO ZPĚTNÝ ZÁSYP PO VYBUDOVÁNÍ NOVÉ ZÁKLADOVÉ DESKY. - 30 M3:</t>
  </si>
  <si>
    <t>viz. výkr.č. D.1.1.1., D.1.1.2., D.1.1.3., D.1.1.4. a D.1.1.5.:35,0+30,0</t>
  </si>
  <si>
    <t>Železobeton základových desek z betonu C 25/30 XC4, XF2</t>
  </si>
  <si>
    <t>273324117R00</t>
  </si>
  <si>
    <t>viz.výkr.č. D.1.2.2.2.: 1,274*2</t>
  </si>
  <si>
    <t>podpora horní výztuže "kozičky", 1,5 kg/m2: 36,34 m2 x 1,5 kg/m2 x 2 ks/1000</t>
  </si>
  <si>
    <t>viz.výkr.č. D.1.2.1.2.:15,0</t>
  </si>
  <si>
    <t>S 1.7 - V PŘÍPADĚ POŠKOZENÍ DEŠŤOVÉ KANALIZACE: TRUBKA HRDLOVÁ PVC DN 150 SN 8 (cca 15 m) + 2 ks PLASTOVÁ ŠACHTA PRŮMĚR 415 mm. - 1 kpl:</t>
  </si>
  <si>
    <t xml:space="preserve">Podrobné zaměření stávajících kalových nádrží vč.fotodokumentace (průměr, výška, stavoznak, dimenze přítokového a odtokového potrubí, napojovací body stávající technologie, apod.) </t>
  </si>
  <si>
    <t xml:space="preserve">Kompletní odstranění a demontáž stávající uskladňovací nádrže č.1 vč. vystrojení (zastřešení, žebříky, vystrojení vnitřní a vnější, apod.). Předpokládaná plocha demnontovaných plechů cca 140 m2. Včetně ekologické likvidace (dojezdová vzdálenost 20 km). </t>
  </si>
  <si>
    <t xml:space="preserve">Kompletní odstranění a demontáž stávající uskladňovací nádrže č.2 vč. vystrojení (zastřešení, žebříky, vystrojení vnitřní a vnější, apod.). Předpokládaná plocha demontovaných plechů cca 140 m2. Včetně ekologické likvidace (dojezdová vzdálenost 20 km). </t>
  </si>
  <si>
    <t>#TypZaznamu#</t>
  </si>
  <si>
    <t>S:</t>
  </si>
  <si>
    <t>STA</t>
  </si>
  <si>
    <t>O:</t>
  </si>
  <si>
    <t>D.2.1.2.</t>
  </si>
  <si>
    <t>PS 01.2 Motorové rozvody a MaR</t>
  </si>
  <si>
    <t>PRO</t>
  </si>
  <si>
    <t>OBJ</t>
  </si>
  <si>
    <t>R:</t>
  </si>
  <si>
    <t>ROZ</t>
  </si>
  <si>
    <t>Celkem</t>
  </si>
  <si>
    <t>Dodávka celk.</t>
  </si>
  <si>
    <t>Montáž celk.</t>
  </si>
  <si>
    <t>cena s DPH</t>
  </si>
  <si>
    <t>hmotnost / MJ</t>
  </si>
  <si>
    <t>hmotnost celk.(t)</t>
  </si>
  <si>
    <t>dem. hmotnost / MJ</t>
  </si>
  <si>
    <t>dem. hmotnost celk.(t)</t>
  </si>
  <si>
    <t>Ceník</t>
  </si>
  <si>
    <t>Cen. soustava</t>
  </si>
  <si>
    <t>Nhod / MJ</t>
  </si>
  <si>
    <t>Nhod celk.</t>
  </si>
  <si>
    <t>DIL</t>
  </si>
  <si>
    <t>210101(R)</t>
  </si>
  <si>
    <t>DM-RO: Nástěnný rozváděč Rkal2, 800x600x250, Pi=8kW, In=32A, pro vývody technologické elektroinstalace a MaR včetně výzbroje dle v.č. D.2.1.2.4. (jističe, proudové chrániče, motorový spouštěč, stykačová kombinace Y/D, pomocná relé, signálky, ovladače, přepěťové ochrany, zálohovaný zdroj, řadové svorky, vývodky, atd.)</t>
  </si>
  <si>
    <t>210102(R)</t>
  </si>
  <si>
    <t>DM-RO: PLC regulátor Foxtrot  CP-1003, CPU, ETH100/10, 1x RS485, 1x SCH, 8xAI/DI, 8DI/HSC, 4xAO, 8xRO, 4xDO, 2xTCL2, vč.příslušenství</t>
  </si>
  <si>
    <t>210103(R)</t>
  </si>
  <si>
    <t>DM-RO: Barevný grafický dotykový displej ID-32, dotykový panel vestavný, rezistivní 4.3 TFT 480x272 px, Ethernet 10/100Base, RS-485, vč. příslušenství</t>
  </si>
  <si>
    <t>210104(R)</t>
  </si>
  <si>
    <t>DM-RO: Jistič 40C/3</t>
  </si>
  <si>
    <t>210105(R)</t>
  </si>
  <si>
    <t xml:space="preserve">DM-RO: WiFi router / AP s externí anténou </t>
  </si>
  <si>
    <t>210106(R)</t>
  </si>
  <si>
    <t xml:space="preserve">DM: Tenzometrický snímač hladiny – rozsah měření 0÷6m, nerezová ponorná sonda, keramický senzor, výstup 0/4-20mA  </t>
  </si>
  <si>
    <t>210107(R)</t>
  </si>
  <si>
    <t>DM: Ponorný plovákový spínač 250V, 6A, kabel 10m, vč.závaží</t>
  </si>
  <si>
    <t>210201(R)</t>
  </si>
  <si>
    <t>DM: Žlab drátěný pozinkovaný 100/50 vč. nosníků a příslušenství</t>
  </si>
  <si>
    <t>210202(R)</t>
  </si>
  <si>
    <t>DM: Žlab drátěný pozinkovaný 50/50 vč. nosníků a příslušenství</t>
  </si>
  <si>
    <t>210203(R)</t>
  </si>
  <si>
    <t>DM: Lišta vkládací plastová 40x40</t>
  </si>
  <si>
    <t>210204(R)</t>
  </si>
  <si>
    <t>DM: Lišta vkládací plastová 60x40</t>
  </si>
  <si>
    <t>210205(R)</t>
  </si>
  <si>
    <t>DM: Trubka ohebná plast. 20</t>
  </si>
  <si>
    <t>210206(R)</t>
  </si>
  <si>
    <t>DM: Trubka ohebná plast. 25</t>
  </si>
  <si>
    <t>210207(R)</t>
  </si>
  <si>
    <t>DM: Trubka ohebná plast. 32</t>
  </si>
  <si>
    <t>210208(R)</t>
  </si>
  <si>
    <t>DM: Trubka z PVC fí25 vč.příchytek, UV stabilní</t>
  </si>
  <si>
    <t>210209(R)</t>
  </si>
  <si>
    <t>DM: Trubka z PVC fí32 vč.příchytek, UV stabilní</t>
  </si>
  <si>
    <t>210210(R)</t>
  </si>
  <si>
    <t>DM: Pásková příchytka plast.</t>
  </si>
  <si>
    <t>210211(R)</t>
  </si>
  <si>
    <t>DM: Krabicová rozvodka, IP67</t>
  </si>
  <si>
    <t>210212(R)</t>
  </si>
  <si>
    <t>DM: Hmoždinky natlouk.6x40</t>
  </si>
  <si>
    <t>210213(R)</t>
  </si>
  <si>
    <t>DM: Hmoždinky natlouk.6x60</t>
  </si>
  <si>
    <t>210214(R)</t>
  </si>
  <si>
    <t>DM: Hmoždinky natlouk.8x100</t>
  </si>
  <si>
    <t>210215(R)</t>
  </si>
  <si>
    <t>DM: Hmoždinky HM10</t>
  </si>
  <si>
    <t>210216(R)</t>
  </si>
  <si>
    <t>DM: Vodič CY6 z/žl</t>
  </si>
  <si>
    <t>210217(R)</t>
  </si>
  <si>
    <t>DM: Vodič CY10 z/žl</t>
  </si>
  <si>
    <t>210218(R)</t>
  </si>
  <si>
    <t>DM: Kabel CYKY-O 3x1,5mm2</t>
  </si>
  <si>
    <t>210219(R)</t>
  </si>
  <si>
    <t>DM: Kabel CYKY-J 3x1,5mm2</t>
  </si>
  <si>
    <t>210220(R)</t>
  </si>
  <si>
    <t>DM: Kabel CYKY-O 5x1,5mm2</t>
  </si>
  <si>
    <t>210221(R)</t>
  </si>
  <si>
    <t>DM: Kabel CYKY-J 5x1,5mm2</t>
  </si>
  <si>
    <t>210222(R)</t>
  </si>
  <si>
    <t>DM: Kabel CYKY-J 7x2,5mm2</t>
  </si>
  <si>
    <t>210223(R)</t>
  </si>
  <si>
    <t>DM: Kabel CYKY-J 5x6mm2</t>
  </si>
  <si>
    <t>210224(R)</t>
  </si>
  <si>
    <t>DM: TCEKFY 2Px1</t>
  </si>
  <si>
    <t>210225(R)</t>
  </si>
  <si>
    <t>DM: Ukončení kabelu do 5x6mm2</t>
  </si>
  <si>
    <t>POL1_</t>
  </si>
  <si>
    <t>210226(R)</t>
  </si>
  <si>
    <t>DM: Štítek popisovací</t>
  </si>
  <si>
    <t>210227(R)</t>
  </si>
  <si>
    <t>DM: Nerezová konzole pro zavěšení plováků a tenzometrů</t>
  </si>
  <si>
    <t>210228(R)</t>
  </si>
  <si>
    <t>DM: Drobný montážní materiál</t>
  </si>
  <si>
    <t>kg</t>
  </si>
  <si>
    <t>210301(R)</t>
  </si>
  <si>
    <t>DM: Zemnící pásek FeZn 30/4mm (0,95kg/m)</t>
  </si>
  <si>
    <t>210302(R)</t>
  </si>
  <si>
    <t xml:space="preserve">DM: Zemnící drát nerezový 10mm </t>
  </si>
  <si>
    <t>210303(R)</t>
  </si>
  <si>
    <t>DM: Jímací tyč AlMgSi 3m, vč.držáku, svorky a stříšky</t>
  </si>
  <si>
    <t>210304(R)</t>
  </si>
  <si>
    <t>DM: Svorka spojovací nerez (SR, SU, SP1, …)</t>
  </si>
  <si>
    <t>210305(R)</t>
  </si>
  <si>
    <t>DM: Svorka páska-drát do betonu SKTzN, nerez</t>
  </si>
  <si>
    <t>210306(R)</t>
  </si>
  <si>
    <t>DM: Svorka zemnící s Cu / nerez páskem</t>
  </si>
  <si>
    <t>210307(R)</t>
  </si>
  <si>
    <t>DM: antikorozní ochrana uzemnění</t>
  </si>
  <si>
    <t>210501(R)</t>
  </si>
  <si>
    <t>DM: Stanovisko TIČR</t>
  </si>
  <si>
    <t>210502(R)</t>
  </si>
  <si>
    <t>DM: Výchozí revize včetně revizní zprávy</t>
  </si>
  <si>
    <t>hod</t>
  </si>
  <si>
    <t>210503(R)</t>
  </si>
  <si>
    <t>DM: Komplexní vyzkoušení, předání</t>
  </si>
  <si>
    <t>210504(R)</t>
  </si>
  <si>
    <t>DM: Programování PLC</t>
  </si>
  <si>
    <t>DB</t>
  </si>
  <si>
    <t>210505(R)</t>
  </si>
  <si>
    <t>DM: Programování grafického panelu</t>
  </si>
  <si>
    <t>210506(R)</t>
  </si>
  <si>
    <t>DM: Doplnění vizualizace na dispečinku</t>
  </si>
  <si>
    <t>210507(R)</t>
  </si>
  <si>
    <t>DM: Oživení a uvedení do provozu všech zařízení MaR</t>
  </si>
  <si>
    <t>210508(R)</t>
  </si>
  <si>
    <t>DM: Montážní práce neměřitelné</t>
  </si>
  <si>
    <t>210509(R)</t>
  </si>
  <si>
    <t>DM: Koordinace s ostatními profesemi</t>
  </si>
  <si>
    <t>210510(R)</t>
  </si>
  <si>
    <t>DM: Dopravné, stravné, ubytování</t>
  </si>
  <si>
    <t>210511(R)</t>
  </si>
  <si>
    <t>DM: Realizační / výrobní projektová dokumentace</t>
  </si>
  <si>
    <t>210513(R)</t>
  </si>
  <si>
    <t>DM: Dokumentace skutečného provedení</t>
  </si>
  <si>
    <t>END</t>
  </si>
  <si>
    <t>Pokyny pro tvorbu rozpočtu</t>
  </si>
  <si>
    <t>1) Při tvorbě dílčího rozpočtu, např. elektro je potřeba vycházet z ceníkových položek RTS (případně URS) nebo případně z vlastních položek označných jako "R"</t>
  </si>
  <si>
    <t>2) Pokud mám vlastní položku např. elektro, tak mě bude začínat číslem 210 (označuje ceníkem M21), další čísla již jsou jen pořadová čísla a jsou ukončena písmenem R v závorce (R)</t>
  </si>
  <si>
    <t>3) Na začátku popisu položky bude uvedena zkratka viz níže a dvojtečka, pak už samotný popis položky:</t>
  </si>
  <si>
    <t>DM: Dodávka, montáž, zapojení</t>
  </si>
  <si>
    <t>DM-RO: Dodávka, montáž, zapojení - v rozvaděči</t>
  </si>
  <si>
    <t>ROZV: Součást rozvaděče</t>
  </si>
  <si>
    <t>TECH: Dodávka součástí vystrojení technologie, elektro pouze zapojení</t>
  </si>
  <si>
    <t>ZP: Dodávka součástí vystrojení technologie, elektro zapojení a parametrizace</t>
  </si>
  <si>
    <t>Z: Pouze pro doplnění (dodávka, montáž ani zapojení není součástí dodávky části MaR ani ASŘTP)</t>
  </si>
  <si>
    <t>4) Ve sloupci MJ budou uvedeny měrné jednotky viz níže:</t>
  </si>
  <si>
    <t>m … metr</t>
  </si>
  <si>
    <t>kus … kusové množství výrobku</t>
  </si>
  <si>
    <t>m2, m3, l, t … obvyklé jednotky množství</t>
  </si>
  <si>
    <t>kpl … komplet</t>
  </si>
  <si>
    <t>soub … soubor pro strojní zařízení (používat jen výjimečně)</t>
  </si>
  <si>
    <t>bm … běžný metr (používat jen výjimečně)</t>
  </si>
  <si>
    <t>5) Položkový rozpočet neuvádí konkrétní použitý výrobek ani společnost, který výrobek vyrábí - toto je potřeba zcela dodržovat, je potřeba mít tento položkový rozpočet "čistý" pro výběrové řízení veřejné zakázky dle zákona o veřejných zakázkách</t>
  </si>
  <si>
    <t>Ing. Jiří Rosypal</t>
  </si>
  <si>
    <t>PS 01.1 Strojně technologická část rekonstrukce kalového hospodářství</t>
  </si>
  <si>
    <r>
      <t xml:space="preserve">Jedná se o samonosnou vertikální kruhovou nádrž včetně dna, vystrojení a zastřešení. Válcový tvar nádrže o světlém průměru 6,2 m, celková výška válcové části 5,94 m (přesah nad max.hladinou kalu 0,3 m), výška zastřešení nádrže cca 1,1 m. Konstrukce nádrže je šroubovaná případně nýtovaná bez svárů, s těsněním všech spojů. 
</t>
    </r>
    <r>
      <rPr>
        <b/>
        <sz val="8"/>
        <rFont val="Arial CE"/>
        <charset val="238"/>
      </rPr>
      <t>Dno nádrže:</t>
    </r>
    <r>
      <rPr>
        <sz val="8"/>
        <rFont val="Arial CE"/>
        <charset val="238"/>
      </rPr>
      <t xml:space="preserve">
   - provedení nerezová ocel DIN 1.4301 (AISI 304), 
   - tloušťka dna z nerezového plechu min.10 mm. 
   - dno bude vybaveno 8 kotvícími body, kterými bude nádrž připevněna k betonovému základu pomocí kotev M30/480 mm (základ je dodávkou stavby, kotvení dodávka technologie).
</t>
    </r>
    <r>
      <rPr>
        <b/>
        <sz val="8"/>
        <rFont val="Arial CE"/>
        <charset val="238"/>
      </rPr>
      <t>Válcová část:</t>
    </r>
    <r>
      <rPr>
        <sz val="8"/>
        <rFont val="Arial CE"/>
        <charset val="238"/>
      </rPr>
      <t xml:space="preserve">
   - 3 ks prstenců o výšce 2,0-2,3 m, skládájí se z jednotlivých obloukových segmentů navzájem spojených,
   - materiálové provedení pláště včetně spojovacího materiálu nerezová ocel DIN 1.4301 (AISI 304), 
   - 2 ks prstenců (spodní) z plechu tl. 6 m, 1 ks pstence (horní) tl. plechu 4 mm,
   - válcová část bude ztužena pomocí zkruhovaných U-profilů min. dimenze U160.
</t>
    </r>
    <r>
      <rPr>
        <b/>
        <sz val="8"/>
        <rFont val="Arial CE"/>
        <charset val="238"/>
      </rPr>
      <t>Zastřešení:</t>
    </r>
    <r>
      <rPr>
        <sz val="8"/>
        <rFont val="Arial CE"/>
        <charset val="238"/>
      </rPr>
      <t xml:space="preserve">
   - se skládá ze 4 ks segmentů z plechu min. tl. 6 mm, nosná část zastřešení bude tvořena z profilů U100, zakotvených v L-profilech,
   - materiálové provedení zastřešení včetně spojovacího materiálu nerezová ocel DIN 1.4301 (AISI 304), 
   - sklon zastřešení cca 15-18°, celková výška zastřešení cca 1,1 m,
   - v zastřešení bude 1 k revizního vstupu 700x1000 mm včetně poklopu s madly a pantem pro vstup na sestupový žebřík, dále 1 ks otvoru pro umístění plováku s lankam stavoznaku (pol. N02).
</t>
    </r>
    <r>
      <rPr>
        <b/>
        <sz val="8"/>
        <rFont val="Arial CE"/>
        <charset val="238"/>
      </rPr>
      <t xml:space="preserve">Vnitřní vystrojení sestává z (viz příloha D.2.1.1.4-5. Technologie - kalové nádrže půdorysy a řezy): </t>
    </r>
    <r>
      <rPr>
        <sz val="8"/>
        <rFont val="Arial CE"/>
        <charset val="238"/>
      </rPr>
      <t xml:space="preserve">
   - materiálové provedenívnitřního vybavení nerezová ocel DIN 1.4301 (AISI 304), 
   - příprava ve dně nádrže pro osazení provzdušňovacího roštu pomocí závitových tyčí (příprava v kooperaci s dodavatelem technologie),
   - potrubí výtlaku přebytečného kalu o světlosti DN 100, tl.stěny 2 mm, délka 4 m, kotveno ke stěně nádrže pomocí nerezových konzol po 1,5 m, ukončeno přírubou 150 mm za vnějším pláštěm nádrže ve výšce 2,4 m nade dnem. 
   - potrubí stahování kalové vody (3 horizonty) o světlosti DN 100, tl.stěny 2 mm, celková délka 11 m, kotveno ke stěně nádrže pomocí nerezových konzol po 1,5 m, 
       horní horizont (max.hladina kalu), délka potrubí 6 m, ukončeno přírubou 300 mm za vnějším pláštěm nádrže ve výšce 0,95 m nade dnem, 
       střední horizont, délka potrubí 3,5 m, ukončeno přírubou 300 mm za vnějším pláštěm nádrže ve výšce 1,45 m nade dnem,
       dolní horizont, délka potrubí 1,5 m, ukončeno přírubou 300 mm za vnějším pláštěm nádrže ve výšce 1,95 m nade dnem.
   - potrubí vypouštění nádrže a sání kalu na odvodnění, o světlosti DN 100, tl.2 mm, celková délka 1 m, kotveno ke stěně nádrže pomocí nerezových konzol po 1,5 m, ukončeno přírubou 150 mm za vnějším pláštěm nádrže ve výšce 0,37 m nade dnem.
   - prostupové potrubí pro rozvody vzduchu o světlosti DN 80, tl. stěny 2 mm, potrubí ukončené oboustranně 100 mm za pláštěm nádrže napojovací přírubou  
Spojovací materiál a kotvení vystrojení je z nerez oceli DIN 1.4301 (AISI 304). 
Dodávka zařízení je kompletní včetně kotevních prvků, spojů, montáže, statického posudku a příslušné výrobní dokumentace. Dodavatel nádrže zaručuje jejich vodotěsnost ověřenou pomocí zkoušek vodotěsnosti.</t>
    </r>
  </si>
  <si>
    <r>
      <t>Parametry: užitný objem 170 m</t>
    </r>
    <r>
      <rPr>
        <vertAlign val="superscript"/>
        <sz val="8"/>
        <rFont val="Arial CE"/>
        <charset val="238"/>
      </rPr>
      <t>3</t>
    </r>
    <r>
      <rPr>
        <sz val="8"/>
        <rFont val="Arial CE"/>
        <charset val="238"/>
      </rPr>
      <t xml:space="preserve">, světlý </t>
    </r>
    <r>
      <rPr>
        <sz val="8"/>
        <rFont val="Symbol"/>
        <family val="1"/>
        <charset val="2"/>
      </rPr>
      <t>f</t>
    </r>
    <r>
      <rPr>
        <sz val="8"/>
        <rFont val="Arial CE"/>
        <charset val="238"/>
      </rPr>
      <t xml:space="preserve">  nádrže 6,2 m, výška vody 5,65 m, výška válcové části nádrže 5,94 m, výška zastřešení se sklonem 15-18° cca 1,1 m, materiál nerez, DIN 1.4301 (AISI 304),tloušťka plechu viz podrobná specifikace. 
Váha zařízení cca 15 t.
Skutečný rozměr nádrží bude na stavbě ověřen na základě skutečného rozměru základových desek.</t>
    </r>
  </si>
  <si>
    <r>
      <rPr>
        <sz val="8"/>
        <rFont val="Arial CE"/>
        <charset val="238"/>
      </rPr>
      <t>Zařízení slouží k měření výšky hladiny kalu v nádržích. Sestává z povrchově upravené tvarově stálé desky o délce 6 m s jasně viditelnou stupnicí (černé číslice na bílém podkladu). Výšková stupnice s dělící jednotkou po 0,5 m. Systém funguje na principu plováku (2 ks, 1 ks pro každou nádrž) umístěného v nádržích propojené přes 4 ks kladek (2 ks pro každou nádrž) nerezovým lankem se závažím  (2 ks, 1 ks pro každou nádrž), které se nachází v odpovídající výškové poloze u stavoznaku. Celková délka lanka 25 m. Stavoznak bude umístěn na dobře viditelném místě, předpoklad u nádrže č.2.</t>
    </r>
    <r>
      <rPr>
        <b/>
        <sz val="8"/>
        <rFont val="Arial CE"/>
        <charset val="238"/>
      </rPr>
      <t xml:space="preserve">
</t>
    </r>
    <r>
      <rPr>
        <sz val="8"/>
        <rFont val="Arial CE"/>
        <charset val="238"/>
      </rPr>
      <t xml:space="preserve">Dodávka zařízení je kompletní včetně montáže a příslušné dokumentace.         </t>
    </r>
  </si>
  <si>
    <r>
      <t xml:space="preserve">Zapojení dmychadla 1+0. Je složen z následujících hlavních částí: vlastní dmychadlový stupeň, elektromotor 3x400V, základový rám, tlumič sání s filtrem, tlumič výtlaku, sdružený pojistný a rozběhový ventil, zpětná klapka, pružné připojení výtlaku, manometr na výtlaku a sání, olejová náplň, </t>
    </r>
    <r>
      <rPr>
        <b/>
        <sz val="8"/>
        <rFont val="Arial CE"/>
        <charset val="238"/>
      </rPr>
      <t>protihlukový kryt</t>
    </r>
    <r>
      <rPr>
        <sz val="8"/>
        <rFont val="Arial CE"/>
        <charset val="238"/>
      </rPr>
      <t xml:space="preserve">. Dmychadlo bude dodáno se všemi mazacími a olejovými náplněmi. Dmychadlo je včetně nerezového napojení DN 80 na přívodní vzduchové potrubí kalových nádrží. Dodávka zařízení je kompletní včetně montáže, zprovoznění a příslušné dokumentace.                                                              </t>
    </r>
  </si>
  <si>
    <r>
      <t>Parametry: Q = 144,5 m</t>
    </r>
    <r>
      <rPr>
        <vertAlign val="superscript"/>
        <sz val="8"/>
        <rFont val="Arial CE"/>
        <charset val="238"/>
      </rPr>
      <t>3</t>
    </r>
    <r>
      <rPr>
        <sz val="8"/>
        <rFont val="Arial CE"/>
        <charset val="238"/>
      </rPr>
      <t>/h=2,41 m</t>
    </r>
    <r>
      <rPr>
        <vertAlign val="superscript"/>
        <sz val="8"/>
        <rFont val="Arial CE"/>
        <charset val="238"/>
      </rPr>
      <t>3</t>
    </r>
    <r>
      <rPr>
        <sz val="8"/>
        <rFont val="Arial CE"/>
        <charset val="238"/>
      </rPr>
      <t xml:space="preserve">/min, </t>
    </r>
    <r>
      <rPr>
        <sz val="8"/>
        <rFont val="Symbol"/>
        <family val="1"/>
        <charset val="2"/>
      </rPr>
      <t>D</t>
    </r>
    <r>
      <rPr>
        <sz val="8"/>
        <rFont val="Arial CE"/>
        <charset val="238"/>
      </rPr>
      <t>p = 75 kPa, P = 7,5 kW (*), max.hlučnost 78 dB</t>
    </r>
  </si>
  <si>
    <r>
      <rPr>
        <b/>
        <sz val="8"/>
        <rFont val="Arial CE"/>
        <charset val="238"/>
      </rPr>
      <t xml:space="preserve">Středně bublinný aerační rošt-kalovvá nádrž. </t>
    </r>
    <r>
      <rPr>
        <sz val="7"/>
        <rFont val="Arial CE"/>
        <charset val="238"/>
      </rPr>
      <t/>
    </r>
  </si>
  <si>
    <r>
      <t>Středně bublinný aerační rošt slouží k homogenizaci kalu v kalové nádrži o objemu 170 m</t>
    </r>
    <r>
      <rPr>
        <vertAlign val="superscript"/>
        <sz val="8"/>
        <rFont val="Arial CE"/>
        <charset val="238"/>
      </rPr>
      <t>3</t>
    </r>
    <r>
      <rPr>
        <sz val="8"/>
        <rFont val="Arial CE"/>
        <charset val="238"/>
      </rPr>
      <t xml:space="preserve"> a maximální hloubky vody 5,65 m. Diskové aerační středněbublinné elementy o průměru 280 mm budou umístěny do vodorovného roštu, celkový počet kruhových elementů na jeden rošt je 25 ks, rozvody plastové. Rošt je vybaven odvodňovacím systémem s uzavíratelným ventilem 1", kterým se odvádí voda zkondenzovaná v potrubí aeračních elementů. Přívod vzduchu do roštu bude řešen pomocí nerez potrubí, vlastní rošt bude z plastových rozvodů. Rošt je ke dnu fixován nerezovými podpěrami, které navazují na závitové tyče připravené z výroby nádrží v kooperci s dodavatelem. Materiálové provedení roštu a přívodního potrubí je polyethylén nebo polypropylén. Materiálové provedení provzdušňovacích elementů je plast s membránou (EPDM), přívod vzduchu nerez viz.pol. N. Dodávka zařízení je kompletní včetně nerezového kotvení, montáže a příslušné dokumentace.</t>
    </r>
  </si>
  <si>
    <r>
      <t>Parametry: počet středněbublinných elementů 25 ks, dlouhodobá provozní kapacita elementu 5,8 m</t>
    </r>
    <r>
      <rPr>
        <vertAlign val="superscript"/>
        <sz val="8"/>
        <rFont val="Arial CE"/>
        <charset val="238"/>
      </rPr>
      <t>3</t>
    </r>
    <r>
      <rPr>
        <sz val="8"/>
        <rFont val="Arial CE"/>
        <charset val="238"/>
      </rPr>
      <t>/ks/hod</t>
    </r>
  </si>
  <si>
    <r>
      <rPr>
        <b/>
        <sz val="8"/>
        <rFont val="Arial CE"/>
        <charset val="238"/>
      </rPr>
      <t>Potrubí  PE nebo PP</t>
    </r>
    <r>
      <rPr>
        <sz val="8"/>
        <rFont val="Arial CE"/>
        <charset val="238"/>
      </rPr>
      <t>, světlost potrubí 15/20 mm, délka L= 12,0 m. Včetně 5 ks ručních uzávěrů DN 15/20, tvarovek, kotvení a montáže. Médium: kalová voda, vzduch.</t>
    </r>
  </si>
  <si>
    <r>
      <rPr>
        <b/>
        <sz val="8"/>
        <rFont val="Arial CE"/>
        <charset val="238"/>
      </rPr>
      <t>Potrubí PE-100 SDR 17 d50/3</t>
    </r>
    <r>
      <rPr>
        <sz val="8"/>
        <rFont val="Arial CE"/>
        <charset val="238"/>
      </rPr>
      <t>, světlost potrubí 44 mm, celková délka L= 26 m. Včetně 2 ks ručních uzávěrů DN 40, tvarovek, nerezových konzol s pěnovou vystýlkou po 1,5 m, kotvení a montáže. Médium: vzduch.</t>
    </r>
  </si>
  <si>
    <t>PS 01.1 celkem</t>
  </si>
  <si>
    <t>PS 01.2</t>
  </si>
  <si>
    <t>Motorové trozvody a MaR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</si>
</sst>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0.0%"/>
    <numFmt numFmtId="165" formatCode="0.0"/>
    <numFmt numFmtId="166" formatCode="dd/mm/yy"/>
    <numFmt numFmtId="167" formatCode="#,##0\ &quot;Kč&quot;"/>
    <numFmt numFmtId="168" formatCode="0.00000"/>
    <numFmt numFmtId="169" formatCode="#"/>
    <numFmt numFmtId="170" formatCode="#,##0.000"/>
    <numFmt numFmtId="171" formatCode="#,##0\ _K_č"/>
    <numFmt numFmtId="172" formatCode="0.000"/>
    <numFmt numFmtId="173" formatCode="#,##0.00000"/>
  </numFmts>
  <fonts count="40" x14ac:knownFonts="1">
    <font>
      <sz val="10"/>
      <name val="Arial CE"/>
      <charset val="238"/>
    </font>
    <font>
      <sz val="10"/>
      <name val="Arial"/>
      <family val="2"/>
      <charset val="238"/>
    </font>
    <font>
      <b/>
      <sz val="14"/>
      <name val="Arial"/>
      <family val="2"/>
      <charset val="238"/>
    </font>
    <font>
      <sz val="9"/>
      <name val="Arial"/>
      <family val="2"/>
      <charset val="238"/>
    </font>
    <font>
      <b/>
      <sz val="9"/>
      <name val="Arial"/>
      <family val="2"/>
      <charset val="238"/>
    </font>
    <font>
      <sz val="12"/>
      <name val="Arial"/>
      <family val="2"/>
      <charset val="238"/>
    </font>
    <font>
      <b/>
      <sz val="12"/>
      <name val="Arial"/>
      <family val="2"/>
      <charset val="238"/>
    </font>
    <font>
      <b/>
      <sz val="10"/>
      <name val="Arial"/>
      <family val="2"/>
      <charset val="238"/>
    </font>
    <font>
      <sz val="8"/>
      <name val="Arial"/>
      <family val="2"/>
      <charset val="238"/>
    </font>
    <font>
      <sz val="10"/>
      <name val="Arial CE"/>
    </font>
    <font>
      <b/>
      <u/>
      <sz val="12"/>
      <name val="Arial"/>
      <family val="2"/>
      <charset val="238"/>
    </font>
    <font>
      <b/>
      <u/>
      <sz val="10"/>
      <name val="Arial"/>
      <family val="2"/>
      <charset val="238"/>
    </font>
    <font>
      <u/>
      <sz val="10"/>
      <name val="Arial"/>
      <family val="2"/>
      <charset val="238"/>
    </font>
    <font>
      <sz val="10"/>
      <color indexed="9"/>
      <name val="Arial"/>
      <family val="2"/>
      <charset val="238"/>
    </font>
    <font>
      <sz val="8"/>
      <color indexed="9"/>
      <name val="Arial"/>
      <family val="2"/>
      <charset val="238"/>
    </font>
    <font>
      <sz val="8"/>
      <color indexed="12"/>
      <name val="Arial"/>
      <family val="2"/>
      <charset val="238"/>
    </font>
    <font>
      <sz val="10"/>
      <color indexed="12"/>
      <name val="Arial"/>
      <family val="2"/>
      <charset val="238"/>
    </font>
    <font>
      <b/>
      <i/>
      <sz val="10"/>
      <name val="Arial"/>
      <family val="2"/>
      <charset val="238"/>
    </font>
    <font>
      <i/>
      <sz val="8"/>
      <name val="Arial"/>
      <family val="2"/>
      <charset val="238"/>
    </font>
    <font>
      <i/>
      <sz val="9"/>
      <name val="Arial"/>
      <family val="2"/>
      <charset val="238"/>
    </font>
    <font>
      <sz val="9"/>
      <name val="Arial CE"/>
      <charset val="238"/>
    </font>
    <font>
      <sz val="8"/>
      <name val="Arial CE"/>
      <charset val="238"/>
    </font>
    <font>
      <b/>
      <sz val="9"/>
      <name val="Arial CE"/>
      <charset val="238"/>
    </font>
    <font>
      <sz val="7"/>
      <name val="Arial CE"/>
      <charset val="238"/>
    </font>
    <font>
      <sz val="10"/>
      <name val="Times New Roman"/>
      <family val="1"/>
      <charset val="238"/>
    </font>
    <font>
      <sz val="8"/>
      <color indexed="20"/>
      <name val="Arial CE"/>
      <charset val="238"/>
    </font>
    <font>
      <b/>
      <sz val="8"/>
      <color indexed="20"/>
      <name val="Arial CE"/>
      <charset val="238"/>
    </font>
    <font>
      <b/>
      <sz val="8"/>
      <name val="Arial CE"/>
      <charset val="238"/>
    </font>
    <font>
      <b/>
      <sz val="7"/>
      <name val="Arial CE"/>
      <charset val="238"/>
    </font>
    <font>
      <sz val="7"/>
      <name val="Arial"/>
      <family val="2"/>
      <charset val="238"/>
    </font>
    <font>
      <b/>
      <sz val="12"/>
      <name val="Arial CE"/>
      <family val="2"/>
      <charset val="238"/>
    </font>
    <font>
      <sz val="10"/>
      <name val="Arial CE"/>
      <family val="2"/>
      <charset val="238"/>
    </font>
    <font>
      <sz val="8"/>
      <name val="Arial CE"/>
      <family val="2"/>
      <charset val="238"/>
    </font>
    <font>
      <sz val="10"/>
      <color rgb="FFFFFFFF"/>
      <name val="Arial CE"/>
      <charset val="238"/>
    </font>
    <font>
      <vertAlign val="superscript"/>
      <sz val="8"/>
      <name val="Arial CE"/>
      <charset val="238"/>
    </font>
    <font>
      <sz val="8"/>
      <name val="Symbol"/>
      <family val="1"/>
      <charset val="2"/>
    </font>
    <font>
      <b/>
      <sz val="8"/>
      <name val="Arial"/>
      <family val="2"/>
      <charset val="238"/>
    </font>
    <font>
      <sz val="8"/>
      <name val="Times New Roman"/>
      <family val="1"/>
      <charset val="238"/>
    </font>
    <font>
      <b/>
      <sz val="8"/>
      <name val="Arial Narrow"/>
      <family val="2"/>
      <charset val="238"/>
    </font>
    <font>
      <b/>
      <sz val="10"/>
      <name val="Arial CE"/>
      <charset val="238"/>
    </font>
  </fonts>
  <fills count="10">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indexed="26"/>
        <bgColor indexed="64"/>
      </patternFill>
    </fill>
    <fill>
      <patternFill patternType="solid">
        <fgColor indexed="43"/>
        <bgColor indexed="64"/>
      </patternFill>
    </fill>
    <fill>
      <patternFill patternType="solid">
        <fgColor indexed="9"/>
        <bgColor indexed="40"/>
      </patternFill>
    </fill>
    <fill>
      <patternFill patternType="solid">
        <fgColor indexed="65"/>
        <bgColor indexed="64"/>
      </patternFill>
    </fill>
    <fill>
      <patternFill patternType="solid">
        <fgColor rgb="FFD6E1EE"/>
        <bgColor rgb="FFDBDBDB"/>
      </patternFill>
    </fill>
    <fill>
      <patternFill patternType="solid">
        <fgColor rgb="FFDBDBDB"/>
        <bgColor rgb="FFD6E1EE"/>
      </patternFill>
    </fill>
  </fills>
  <borders count="78">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double">
        <color indexed="64"/>
      </right>
      <top style="thin">
        <color indexed="64"/>
      </top>
      <bottom/>
      <diagonal/>
    </border>
    <border>
      <left style="double">
        <color indexed="64"/>
      </left>
      <right style="double">
        <color indexed="64"/>
      </right>
      <top style="thin">
        <color indexed="64"/>
      </top>
      <bottom/>
      <diagonal/>
    </border>
    <border>
      <left style="double">
        <color indexed="64"/>
      </left>
      <right style="medium">
        <color indexed="64"/>
      </right>
      <top style="thin">
        <color indexed="64"/>
      </top>
      <bottom/>
      <diagonal/>
    </border>
    <border>
      <left/>
      <right style="medium">
        <color indexed="64"/>
      </right>
      <top style="medium">
        <color indexed="64"/>
      </top>
      <bottom style="medium">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diagonal/>
    </border>
    <border>
      <left style="medium">
        <color indexed="64"/>
      </left>
      <right/>
      <top style="thin">
        <color indexed="64"/>
      </top>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double">
        <color indexed="64"/>
      </left>
      <right/>
      <top style="double">
        <color indexed="64"/>
      </top>
      <bottom/>
      <diagonal/>
    </border>
    <border>
      <left/>
      <right style="thin">
        <color indexed="64"/>
      </right>
      <top style="double">
        <color indexed="64"/>
      </top>
      <bottom/>
      <diagonal/>
    </border>
    <border>
      <left/>
      <right/>
      <top style="double">
        <color indexed="64"/>
      </top>
      <bottom/>
      <diagonal/>
    </border>
    <border>
      <left style="thin">
        <color indexed="64"/>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style="thin">
        <color indexed="64"/>
      </right>
      <top/>
      <bottom style="double">
        <color indexed="64"/>
      </bottom>
      <diagonal/>
    </border>
    <border>
      <left/>
      <right/>
      <top/>
      <bottom style="double">
        <color indexed="64"/>
      </bottom>
      <diagonal/>
    </border>
    <border>
      <left style="thin">
        <color indexed="64"/>
      </left>
      <right/>
      <top/>
      <bottom style="double">
        <color indexed="64"/>
      </bottom>
      <diagonal/>
    </border>
    <border>
      <left/>
      <right style="double">
        <color indexed="64"/>
      </right>
      <top/>
      <bottom style="double">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top style="dotted">
        <color indexed="64"/>
      </top>
      <bottom/>
      <diagonal/>
    </border>
    <border>
      <left/>
      <right style="thin">
        <color indexed="64"/>
      </right>
      <top style="dotted">
        <color indexed="64"/>
      </top>
      <bottom/>
      <diagonal/>
    </border>
    <border>
      <left style="thin">
        <color indexed="64"/>
      </left>
      <right style="thin">
        <color indexed="64"/>
      </right>
      <top style="dotted">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s>
  <cellStyleXfs count="4">
    <xf numFmtId="0" fontId="0" fillId="0" borderId="0"/>
    <xf numFmtId="0" fontId="9" fillId="0" borderId="0"/>
    <xf numFmtId="0" fontId="1" fillId="0" borderId="0"/>
    <xf numFmtId="0" fontId="1" fillId="0" borderId="0"/>
  </cellStyleXfs>
  <cellXfs count="476">
    <xf numFmtId="0" fontId="0" fillId="0" borderId="0" xfId="0"/>
    <xf numFmtId="0" fontId="1" fillId="0" borderId="0" xfId="0" applyFont="1"/>
    <xf numFmtId="0" fontId="1" fillId="0" borderId="0" xfId="0" applyFont="1" applyAlignment="1"/>
    <xf numFmtId="0" fontId="2" fillId="0" borderId="0" xfId="0" applyFont="1"/>
    <xf numFmtId="0" fontId="2" fillId="0" borderId="0" xfId="0" applyFont="1" applyAlignment="1">
      <alignment horizontal="left"/>
    </xf>
    <xf numFmtId="0" fontId="2" fillId="0" borderId="0" xfId="0" applyFont="1" applyAlignment="1">
      <alignment horizontal="right"/>
    </xf>
    <xf numFmtId="0" fontId="2" fillId="0" borderId="0" xfId="0" applyFont="1" applyAlignment="1"/>
    <xf numFmtId="0" fontId="3" fillId="0" borderId="0" xfId="0" applyFont="1" applyAlignment="1">
      <alignment horizontal="right"/>
    </xf>
    <xf numFmtId="14" fontId="3" fillId="0" borderId="0" xfId="0" applyNumberFormat="1" applyFont="1" applyAlignment="1">
      <alignment horizontal="left"/>
    </xf>
    <xf numFmtId="0" fontId="4" fillId="0" borderId="0" xfId="0" applyFont="1" applyAlignment="1">
      <alignment horizontal="right"/>
    </xf>
    <xf numFmtId="49" fontId="1" fillId="0" borderId="0" xfId="0" applyNumberFormat="1" applyFont="1"/>
    <xf numFmtId="0" fontId="5" fillId="0" borderId="0" xfId="0" applyFont="1" applyAlignment="1">
      <alignment horizontal="right"/>
    </xf>
    <xf numFmtId="49" fontId="6" fillId="0" borderId="0" xfId="0" applyNumberFormat="1" applyFont="1" applyAlignment="1">
      <alignment horizontal="left"/>
    </xf>
    <xf numFmtId="0" fontId="6" fillId="0" borderId="0" xfId="0" applyFont="1" applyAlignment="1">
      <alignment horizontal="left"/>
    </xf>
    <xf numFmtId="0" fontId="7" fillId="0" borderId="0" xfId="0" applyFont="1"/>
    <xf numFmtId="0" fontId="7" fillId="0" borderId="0" xfId="0" applyFont="1" applyAlignment="1"/>
    <xf numFmtId="0" fontId="7" fillId="0" borderId="0" xfId="0" applyFont="1" applyAlignment="1">
      <alignment horizontal="right"/>
    </xf>
    <xf numFmtId="0" fontId="1" fillId="0" borderId="0" xfId="0" applyFont="1" applyAlignment="1">
      <alignment horizontal="left"/>
    </xf>
    <xf numFmtId="0" fontId="1" fillId="0" borderId="0" xfId="0" applyFont="1" applyAlignment="1">
      <alignment horizontal="right"/>
    </xf>
    <xf numFmtId="0" fontId="1" fillId="0" borderId="0" xfId="0" applyFont="1" applyAlignment="1">
      <alignment horizontal="center"/>
    </xf>
    <xf numFmtId="0" fontId="4" fillId="2" borderId="1" xfId="0" applyFont="1" applyFill="1" applyBorder="1" applyAlignment="1">
      <alignment wrapText="1"/>
    </xf>
    <xf numFmtId="0" fontId="4" fillId="2" borderId="2" xfId="0" applyFont="1" applyFill="1" applyBorder="1" applyAlignment="1">
      <alignment wrapText="1"/>
    </xf>
    <xf numFmtId="0" fontId="4" fillId="2" borderId="3" xfId="0" applyFont="1" applyFill="1" applyBorder="1" applyAlignment="1">
      <alignment wrapText="1"/>
    </xf>
    <xf numFmtId="0" fontId="4" fillId="2" borderId="1" xfId="0" applyFont="1" applyFill="1" applyBorder="1" applyAlignment="1">
      <alignment horizontal="right" wrapText="1"/>
    </xf>
    <xf numFmtId="0" fontId="1" fillId="2" borderId="2" xfId="0" applyFont="1" applyFill="1" applyBorder="1" applyAlignment="1"/>
    <xf numFmtId="0" fontId="4" fillId="2" borderId="2" xfId="0" applyFont="1" applyFill="1" applyBorder="1" applyAlignment="1">
      <alignment horizontal="right" wrapText="1"/>
    </xf>
    <xf numFmtId="0" fontId="4" fillId="2" borderId="3" xfId="0" applyFont="1" applyFill="1" applyBorder="1" applyAlignment="1">
      <alignment horizontal="right" vertical="center"/>
    </xf>
    <xf numFmtId="0" fontId="4" fillId="3" borderId="0" xfId="0" applyFont="1" applyFill="1" applyBorder="1" applyAlignment="1">
      <alignment horizontal="right" wrapText="1"/>
    </xf>
    <xf numFmtId="0" fontId="1" fillId="0" borderId="4" xfId="0" applyFont="1" applyBorder="1" applyAlignment="1">
      <alignment vertical="center"/>
    </xf>
    <xf numFmtId="0" fontId="1" fillId="0" borderId="0" xfId="0" applyFont="1" applyBorder="1" applyAlignment="1">
      <alignment vertical="center"/>
    </xf>
    <xf numFmtId="1" fontId="1" fillId="0" borderId="0" xfId="0" applyNumberFormat="1" applyFont="1" applyBorder="1" applyAlignment="1">
      <alignment horizontal="right" vertical="center"/>
    </xf>
    <xf numFmtId="0" fontId="1" fillId="0" borderId="5" xfId="0" applyFont="1" applyBorder="1" applyAlignment="1">
      <alignment vertical="center"/>
    </xf>
    <xf numFmtId="4" fontId="1" fillId="0" borderId="6" xfId="0" applyNumberFormat="1" applyFont="1" applyBorder="1" applyAlignment="1">
      <alignment horizontal="right" vertical="center"/>
    </xf>
    <xf numFmtId="4" fontId="1" fillId="0" borderId="7" xfId="0" applyNumberFormat="1" applyFont="1" applyBorder="1" applyAlignment="1">
      <alignment horizontal="right" vertical="center"/>
    </xf>
    <xf numFmtId="4" fontId="1" fillId="3" borderId="0" xfId="0" applyNumberFormat="1" applyFont="1" applyFill="1" applyBorder="1" applyAlignment="1">
      <alignment vertical="center"/>
    </xf>
    <xf numFmtId="4" fontId="1" fillId="0" borderId="4" xfId="0" applyNumberFormat="1" applyFont="1" applyBorder="1" applyAlignment="1">
      <alignment horizontal="right" vertical="center"/>
    </xf>
    <xf numFmtId="4" fontId="1" fillId="0" borderId="0" xfId="0" applyNumberFormat="1" applyFont="1" applyBorder="1" applyAlignment="1">
      <alignment horizontal="right" vertical="center"/>
    </xf>
    <xf numFmtId="4" fontId="1" fillId="0" borderId="9" xfId="0" applyNumberFormat="1" applyFont="1" applyBorder="1" applyAlignment="1">
      <alignment horizontal="right" vertical="center"/>
    </xf>
    <xf numFmtId="4" fontId="1" fillId="0" borderId="10" xfId="0" applyNumberFormat="1" applyFont="1" applyBorder="1" applyAlignment="1">
      <alignment horizontal="right" vertical="center"/>
    </xf>
    <xf numFmtId="0" fontId="6" fillId="4" borderId="1" xfId="0" applyFont="1" applyFill="1" applyBorder="1" applyAlignment="1">
      <alignment vertical="center"/>
    </xf>
    <xf numFmtId="0" fontId="7" fillId="4" borderId="2" xfId="0" applyFont="1" applyFill="1" applyBorder="1" applyAlignment="1">
      <alignment vertical="center"/>
    </xf>
    <xf numFmtId="0" fontId="1" fillId="4" borderId="2" xfId="0" applyFont="1" applyFill="1" applyBorder="1" applyAlignment="1">
      <alignment vertical="center"/>
    </xf>
    <xf numFmtId="4" fontId="6" fillId="4" borderId="12" xfId="0" applyNumberFormat="1" applyFont="1" applyFill="1" applyBorder="1" applyAlignment="1">
      <alignment horizontal="right" vertical="center"/>
    </xf>
    <xf numFmtId="4" fontId="6" fillId="4" borderId="13" xfId="0" applyNumberFormat="1" applyFont="1" applyFill="1" applyBorder="1" applyAlignment="1">
      <alignment horizontal="right" vertical="center"/>
    </xf>
    <xf numFmtId="4" fontId="7" fillId="3" borderId="0" xfId="0" applyNumberFormat="1" applyFont="1" applyFill="1" applyBorder="1" applyAlignment="1">
      <alignment vertical="center"/>
    </xf>
    <xf numFmtId="0" fontId="2" fillId="0" borderId="0" xfId="0" applyFont="1" applyAlignment="1">
      <alignment horizontal="center"/>
    </xf>
    <xf numFmtId="4" fontId="1" fillId="0" borderId="0" xfId="0" applyNumberFormat="1" applyFont="1"/>
    <xf numFmtId="0" fontId="4" fillId="2" borderId="1" xfId="0" applyFont="1" applyFill="1" applyBorder="1" applyAlignment="1">
      <alignment vertical="center"/>
    </xf>
    <xf numFmtId="0" fontId="7" fillId="2" borderId="2" xfId="0" applyFont="1" applyFill="1" applyBorder="1" applyAlignment="1">
      <alignment vertical="center"/>
    </xf>
    <xf numFmtId="0" fontId="7" fillId="2" borderId="3" xfId="0" applyFont="1" applyFill="1" applyBorder="1" applyAlignment="1">
      <alignment vertical="center" wrapText="1"/>
    </xf>
    <xf numFmtId="0" fontId="7" fillId="2" borderId="15" xfId="0" applyFont="1" applyFill="1" applyBorder="1" applyAlignment="1">
      <alignment horizontal="center" vertical="center" wrapText="1"/>
    </xf>
    <xf numFmtId="0" fontId="7" fillId="2" borderId="3" xfId="0" applyFont="1" applyFill="1" applyBorder="1" applyAlignment="1">
      <alignment horizontal="center" vertical="center" wrapText="1"/>
    </xf>
    <xf numFmtId="49" fontId="3" fillId="0" borderId="6" xfId="0" applyNumberFormat="1" applyFont="1" applyBorder="1" applyAlignment="1">
      <alignment horizontal="left"/>
    </xf>
    <xf numFmtId="0" fontId="3" fillId="0" borderId="7" xfId="0" applyFont="1" applyBorder="1" applyAlignment="1">
      <alignment horizontal="left"/>
    </xf>
    <xf numFmtId="0" fontId="3" fillId="0" borderId="7" xfId="0" applyFont="1" applyBorder="1"/>
    <xf numFmtId="164" fontId="3" fillId="0" borderId="8" xfId="0" applyNumberFormat="1" applyFont="1" applyBorder="1"/>
    <xf numFmtId="3" fontId="4" fillId="0" borderId="16" xfId="0" applyNumberFormat="1" applyFont="1" applyBorder="1" applyAlignment="1">
      <alignment horizontal="right"/>
    </xf>
    <xf numFmtId="3" fontId="3" fillId="0" borderId="8" xfId="0" applyNumberFormat="1" applyFont="1" applyBorder="1" applyAlignment="1">
      <alignment horizontal="right"/>
    </xf>
    <xf numFmtId="3" fontId="3" fillId="0" borderId="16" xfId="0" applyNumberFormat="1" applyFont="1" applyBorder="1" applyAlignment="1">
      <alignment horizontal="right"/>
    </xf>
    <xf numFmtId="165" fontId="1" fillId="0" borderId="17" xfId="0" applyNumberFormat="1" applyFont="1" applyBorder="1"/>
    <xf numFmtId="49" fontId="3" fillId="0" borderId="4" xfId="0" applyNumberFormat="1" applyFont="1" applyBorder="1" applyAlignment="1">
      <alignment horizontal="left"/>
    </xf>
    <xf numFmtId="0" fontId="3" fillId="0" borderId="0" xfId="0" applyFont="1" applyBorder="1" applyAlignment="1">
      <alignment horizontal="left"/>
    </xf>
    <xf numFmtId="0" fontId="3" fillId="0" borderId="0" xfId="0" applyFont="1" applyBorder="1"/>
    <xf numFmtId="164" fontId="3" fillId="0" borderId="5" xfId="0" applyNumberFormat="1" applyFont="1" applyBorder="1"/>
    <xf numFmtId="3" fontId="4" fillId="0" borderId="17" xfId="0" applyNumberFormat="1" applyFont="1" applyBorder="1" applyAlignment="1">
      <alignment horizontal="right"/>
    </xf>
    <xf numFmtId="3" fontId="3" fillId="0" borderId="5" xfId="0" applyNumberFormat="1" applyFont="1" applyBorder="1" applyAlignment="1">
      <alignment horizontal="right"/>
    </xf>
    <xf numFmtId="3" fontId="3" fillId="0" borderId="17" xfId="0" applyNumberFormat="1" applyFont="1" applyBorder="1" applyAlignment="1">
      <alignment horizontal="right"/>
    </xf>
    <xf numFmtId="0" fontId="4" fillId="4" borderId="1" xfId="0" applyFont="1" applyFill="1" applyBorder="1" applyAlignment="1">
      <alignment vertical="center"/>
    </xf>
    <xf numFmtId="49" fontId="4" fillId="4" borderId="2" xfId="0" applyNumberFormat="1" applyFont="1" applyFill="1" applyBorder="1" applyAlignment="1">
      <alignment horizontal="left" vertical="center"/>
    </xf>
    <xf numFmtId="0" fontId="4" fillId="4" borderId="2" xfId="0" applyFont="1" applyFill="1" applyBorder="1" applyAlignment="1">
      <alignment vertical="center"/>
    </xf>
    <xf numFmtId="164" fontId="3" fillId="4" borderId="3" xfId="0" applyNumberFormat="1" applyFont="1" applyFill="1" applyBorder="1"/>
    <xf numFmtId="3" fontId="4" fillId="4" borderId="15" xfId="0" applyNumberFormat="1" applyFont="1" applyFill="1" applyBorder="1" applyAlignment="1">
      <alignment horizontal="right" vertical="center"/>
    </xf>
    <xf numFmtId="165" fontId="4" fillId="4" borderId="15" xfId="0" applyNumberFormat="1" applyFont="1" applyFill="1" applyBorder="1" applyAlignment="1">
      <alignment horizontal="right" vertical="center"/>
    </xf>
    <xf numFmtId="0" fontId="1" fillId="0" borderId="0" xfId="0" applyFont="1" applyAlignment="1">
      <alignment horizontal="left" vertical="top" wrapText="1"/>
    </xf>
    <xf numFmtId="0" fontId="4" fillId="2" borderId="15" xfId="0" applyFont="1" applyFill="1" applyBorder="1" applyAlignment="1">
      <alignment vertical="center" wrapText="1"/>
    </xf>
    <xf numFmtId="0" fontId="7" fillId="2" borderId="1" xfId="0" applyFont="1" applyFill="1" applyBorder="1" applyAlignment="1">
      <alignment vertical="center"/>
    </xf>
    <xf numFmtId="49" fontId="3" fillId="0" borderId="16" xfId="0" applyNumberFormat="1" applyFont="1" applyBorder="1" applyAlignment="1">
      <alignment horizontal="left"/>
    </xf>
    <xf numFmtId="0" fontId="3" fillId="0" borderId="6" xfId="0" applyFont="1" applyBorder="1" applyAlignment="1">
      <alignment horizontal="left"/>
    </xf>
    <xf numFmtId="49" fontId="3" fillId="0" borderId="17" xfId="0" applyNumberFormat="1" applyFont="1" applyBorder="1" applyAlignment="1">
      <alignment horizontal="left"/>
    </xf>
    <xf numFmtId="0" fontId="3" fillId="0" borderId="4" xfId="0" applyFont="1" applyBorder="1" applyAlignment="1">
      <alignment horizontal="left"/>
    </xf>
    <xf numFmtId="3" fontId="4" fillId="4" borderId="3" xfId="0" applyNumberFormat="1" applyFont="1" applyFill="1" applyBorder="1" applyAlignment="1">
      <alignment horizontal="right" vertical="center"/>
    </xf>
    <xf numFmtId="0" fontId="2" fillId="0" borderId="10" xfId="0" applyFont="1" applyBorder="1" applyAlignment="1">
      <alignment horizontal="centerContinuous" vertical="top"/>
    </xf>
    <xf numFmtId="0" fontId="1" fillId="0" borderId="10" xfId="0" applyFont="1" applyBorder="1" applyAlignment="1">
      <alignment horizontal="centerContinuous"/>
    </xf>
    <xf numFmtId="0" fontId="7" fillId="2" borderId="22" xfId="0" applyFont="1" applyFill="1" applyBorder="1" applyAlignment="1">
      <alignment horizontal="left"/>
    </xf>
    <xf numFmtId="0" fontId="3" fillId="2" borderId="23" xfId="0" applyFont="1" applyFill="1" applyBorder="1" applyAlignment="1">
      <alignment horizontal="centerContinuous"/>
    </xf>
    <xf numFmtId="0" fontId="4" fillId="2" borderId="24" xfId="0" applyFont="1" applyFill="1" applyBorder="1" applyAlignment="1">
      <alignment horizontal="left"/>
    </xf>
    <xf numFmtId="0" fontId="3" fillId="0" borderId="19" xfId="0" applyFont="1" applyBorder="1"/>
    <xf numFmtId="49" fontId="3" fillId="0" borderId="25" xfId="0" applyNumberFormat="1" applyFont="1" applyBorder="1" applyAlignment="1">
      <alignment horizontal="left"/>
    </xf>
    <xf numFmtId="0" fontId="1" fillId="0" borderId="26" xfId="0" applyFont="1" applyBorder="1"/>
    <xf numFmtId="0" fontId="3" fillId="0" borderId="3" xfId="0" applyFont="1" applyBorder="1"/>
    <xf numFmtId="0" fontId="3" fillId="0" borderId="2" xfId="0" applyFont="1" applyBorder="1"/>
    <xf numFmtId="0" fontId="3" fillId="0" borderId="15" xfId="0" applyFont="1" applyBorder="1"/>
    <xf numFmtId="0" fontId="3" fillId="0" borderId="27" xfId="0" applyFont="1" applyBorder="1" applyAlignment="1">
      <alignment horizontal="left"/>
    </xf>
    <xf numFmtId="0" fontId="7" fillId="0" borderId="26" xfId="0" applyFont="1" applyBorder="1"/>
    <xf numFmtId="49" fontId="3" fillId="0" borderId="27" xfId="0" applyNumberFormat="1" applyFont="1" applyBorder="1" applyAlignment="1">
      <alignment horizontal="left"/>
    </xf>
    <xf numFmtId="49" fontId="7" fillId="2" borderId="26" xfId="0" applyNumberFormat="1" applyFont="1" applyFill="1" applyBorder="1"/>
    <xf numFmtId="49" fontId="1" fillId="2" borderId="3" xfId="0" applyNumberFormat="1" applyFont="1" applyFill="1" applyBorder="1"/>
    <xf numFmtId="0" fontId="7" fillId="2" borderId="2" xfId="0" applyFont="1" applyFill="1" applyBorder="1"/>
    <xf numFmtId="0" fontId="1" fillId="2" borderId="2" xfId="0" applyFont="1" applyFill="1" applyBorder="1"/>
    <xf numFmtId="0" fontId="1" fillId="2" borderId="3" xfId="0" applyFont="1" applyFill="1" applyBorder="1"/>
    <xf numFmtId="0" fontId="3" fillId="0" borderId="15" xfId="0" applyFont="1" applyFill="1" applyBorder="1"/>
    <xf numFmtId="3" fontId="3" fillId="0" borderId="27" xfId="0" applyNumberFormat="1" applyFont="1" applyBorder="1" applyAlignment="1">
      <alignment horizontal="left"/>
    </xf>
    <xf numFmtId="0" fontId="1" fillId="0" borderId="0" xfId="0" applyFont="1" applyFill="1"/>
    <xf numFmtId="49" fontId="7" fillId="2" borderId="28" xfId="0" applyNumberFormat="1" applyFont="1" applyFill="1" applyBorder="1"/>
    <xf numFmtId="49" fontId="1" fillId="2" borderId="5" xfId="0" applyNumberFormat="1" applyFont="1" applyFill="1" applyBorder="1"/>
    <xf numFmtId="49" fontId="3" fillId="0" borderId="15" xfId="0" applyNumberFormat="1" applyFont="1" applyBorder="1" applyAlignment="1">
      <alignment horizontal="left"/>
    </xf>
    <xf numFmtId="0" fontId="3" fillId="0" borderId="29" xfId="0" applyFont="1" applyBorder="1"/>
    <xf numFmtId="0" fontId="3" fillId="0" borderId="15" xfId="0" applyNumberFormat="1" applyFont="1" applyBorder="1"/>
    <xf numFmtId="0" fontId="3" fillId="0" borderId="30" xfId="0" applyNumberFormat="1" applyFont="1" applyBorder="1" applyAlignment="1">
      <alignment horizontal="left"/>
    </xf>
    <xf numFmtId="0" fontId="1" fillId="0" borderId="0" xfId="0" applyNumberFormat="1" applyFont="1" applyBorder="1"/>
    <xf numFmtId="0" fontId="1" fillId="0" borderId="0" xfId="0" applyNumberFormat="1" applyFont="1"/>
    <xf numFmtId="0" fontId="3" fillId="0" borderId="30" xfId="0" applyFont="1" applyBorder="1" applyAlignment="1">
      <alignment horizontal="left"/>
    </xf>
    <xf numFmtId="0" fontId="1" fillId="0" borderId="0" xfId="0" applyFont="1" applyBorder="1"/>
    <xf numFmtId="0" fontId="3" fillId="0" borderId="15" xfId="0" applyFont="1" applyFill="1" applyBorder="1" applyAlignment="1"/>
    <xf numFmtId="0" fontId="3" fillId="0" borderId="30" xfId="0" applyFont="1" applyFill="1" applyBorder="1" applyAlignment="1"/>
    <xf numFmtId="0" fontId="1" fillId="0" borderId="0" xfId="0" applyFont="1" applyFill="1" applyBorder="1" applyAlignment="1"/>
    <xf numFmtId="0" fontId="3" fillId="0" borderId="15" xfId="0" applyFont="1" applyBorder="1" applyAlignment="1"/>
    <xf numFmtId="0" fontId="3" fillId="0" borderId="30" xfId="0" applyFont="1" applyBorder="1" applyAlignment="1"/>
    <xf numFmtId="3" fontId="1" fillId="0" borderId="0" xfId="0" applyNumberFormat="1" applyFont="1"/>
    <xf numFmtId="0" fontId="3" fillId="0" borderId="26" xfId="0" applyFont="1" applyBorder="1"/>
    <xf numFmtId="0" fontId="3" fillId="0" borderId="19" xfId="0" applyFont="1" applyBorder="1" applyAlignment="1">
      <alignment horizontal="left"/>
    </xf>
    <xf numFmtId="0" fontId="3" fillId="0" borderId="31" xfId="0" applyFont="1" applyBorder="1" applyAlignment="1">
      <alignment horizontal="left"/>
    </xf>
    <xf numFmtId="0" fontId="2" fillId="0" borderId="32" xfId="0" applyFont="1" applyBorder="1" applyAlignment="1">
      <alignment horizontal="centerContinuous" vertical="center"/>
    </xf>
    <xf numFmtId="0" fontId="6" fillId="0" borderId="33" xfId="0" applyFont="1" applyBorder="1" applyAlignment="1">
      <alignment horizontal="centerContinuous" vertical="center"/>
    </xf>
    <xf numFmtId="0" fontId="1" fillId="0" borderId="33" xfId="0" applyFont="1" applyBorder="1" applyAlignment="1">
      <alignment horizontal="centerContinuous" vertical="center"/>
    </xf>
    <xf numFmtId="0" fontId="1" fillId="0" borderId="34" xfId="0" applyFont="1" applyBorder="1" applyAlignment="1">
      <alignment horizontal="centerContinuous" vertical="center"/>
    </xf>
    <xf numFmtId="0" fontId="7" fillId="2" borderId="12" xfId="0" applyFont="1" applyFill="1" applyBorder="1" applyAlignment="1">
      <alignment horizontal="left"/>
    </xf>
    <xf numFmtId="0" fontId="1" fillId="2" borderId="13" xfId="0" applyFont="1" applyFill="1" applyBorder="1" applyAlignment="1">
      <alignment horizontal="left"/>
    </xf>
    <xf numFmtId="0" fontId="1" fillId="2" borderId="35" xfId="0" applyFont="1" applyFill="1" applyBorder="1" applyAlignment="1">
      <alignment horizontal="centerContinuous"/>
    </xf>
    <xf numFmtId="0" fontId="7" fillId="2" borderId="13" xfId="0" applyFont="1" applyFill="1" applyBorder="1" applyAlignment="1">
      <alignment horizontal="centerContinuous"/>
    </xf>
    <xf numFmtId="0" fontId="1" fillId="2" borderId="13" xfId="0" applyFont="1" applyFill="1" applyBorder="1" applyAlignment="1">
      <alignment horizontal="centerContinuous"/>
    </xf>
    <xf numFmtId="0" fontId="1" fillId="0" borderId="36" xfId="0" applyFont="1" applyBorder="1"/>
    <xf numFmtId="0" fontId="1" fillId="0" borderId="21" xfId="0" applyFont="1" applyBorder="1"/>
    <xf numFmtId="3" fontId="1" fillId="0" borderId="25" xfId="0" applyNumberFormat="1" applyFont="1" applyBorder="1"/>
    <xf numFmtId="0" fontId="1" fillId="0" borderId="22" xfId="0" applyFont="1" applyBorder="1"/>
    <xf numFmtId="3" fontId="1" fillId="0" borderId="24" xfId="0" applyNumberFormat="1" applyFont="1" applyBorder="1"/>
    <xf numFmtId="0" fontId="1" fillId="0" borderId="23" xfId="0" applyFont="1" applyBorder="1"/>
    <xf numFmtId="3" fontId="1" fillId="0" borderId="2" xfId="0" applyNumberFormat="1" applyFont="1" applyBorder="1"/>
    <xf numFmtId="0" fontId="1" fillId="0" borderId="3" xfId="0" applyFont="1" applyBorder="1"/>
    <xf numFmtId="0" fontId="1" fillId="0" borderId="37" xfId="0" applyFont="1" applyBorder="1"/>
    <xf numFmtId="0" fontId="1" fillId="0" borderId="21" xfId="0" applyFont="1" applyBorder="1" applyAlignment="1">
      <alignment shrinkToFit="1"/>
    </xf>
    <xf numFmtId="0" fontId="1" fillId="0" borderId="38" xfId="0" applyFont="1" applyBorder="1"/>
    <xf numFmtId="0" fontId="1" fillId="0" borderId="28" xfId="0" applyFont="1" applyBorder="1"/>
    <xf numFmtId="3" fontId="1" fillId="0" borderId="41" xfId="0" applyNumberFormat="1" applyFont="1" applyBorder="1"/>
    <xf numFmtId="0" fontId="1" fillId="0" borderId="39" xfId="0" applyFont="1" applyBorder="1"/>
    <xf numFmtId="3" fontId="1" fillId="0" borderId="42" xfId="0" applyNumberFormat="1" applyFont="1" applyBorder="1"/>
    <xf numFmtId="0" fontId="1" fillId="0" borderId="40" xfId="0" applyFont="1" applyBorder="1"/>
    <xf numFmtId="0" fontId="7" fillId="2" borderId="22" xfId="0" applyFont="1" applyFill="1" applyBorder="1"/>
    <xf numFmtId="0" fontId="7" fillId="2" borderId="24" xfId="0" applyFont="1" applyFill="1" applyBorder="1"/>
    <xf numFmtId="0" fontId="7" fillId="2" borderId="23" xfId="0" applyFont="1" applyFill="1" applyBorder="1"/>
    <xf numFmtId="0" fontId="7" fillId="2" borderId="43" xfId="0" applyFont="1" applyFill="1" applyBorder="1"/>
    <xf numFmtId="0" fontId="7" fillId="2" borderId="44" xfId="0" applyFont="1" applyFill="1" applyBorder="1"/>
    <xf numFmtId="0" fontId="1" fillId="0" borderId="5" xfId="0" applyFont="1" applyBorder="1"/>
    <xf numFmtId="0" fontId="1" fillId="0" borderId="4" xfId="0" applyFont="1" applyBorder="1"/>
    <xf numFmtId="0" fontId="1" fillId="0" borderId="45" xfId="0" applyFont="1" applyBorder="1"/>
    <xf numFmtId="0" fontId="1" fillId="0" borderId="0" xfId="0" applyFont="1" applyBorder="1" applyAlignment="1">
      <alignment horizontal="right"/>
    </xf>
    <xf numFmtId="166" fontId="1" fillId="0" borderId="0" xfId="0" applyNumberFormat="1" applyFont="1" applyBorder="1"/>
    <xf numFmtId="0" fontId="1" fillId="0" borderId="0" xfId="0" applyFont="1" applyFill="1" applyBorder="1"/>
    <xf numFmtId="0" fontId="1" fillId="0" borderId="18" xfId="0" applyFont="1" applyBorder="1"/>
    <xf numFmtId="0" fontId="1" fillId="0" borderId="20" xfId="0" applyFont="1" applyBorder="1"/>
    <xf numFmtId="0" fontId="1" fillId="0" borderId="46" xfId="0" applyFont="1" applyBorder="1"/>
    <xf numFmtId="0" fontId="1" fillId="0" borderId="7" xfId="0" applyFont="1" applyBorder="1"/>
    <xf numFmtId="165" fontId="1" fillId="0" borderId="8" xfId="0" applyNumberFormat="1" applyFont="1" applyBorder="1" applyAlignment="1">
      <alignment horizontal="right"/>
    </xf>
    <xf numFmtId="0" fontId="1" fillId="0" borderId="8" xfId="0" applyFont="1" applyBorder="1"/>
    <xf numFmtId="0" fontId="1" fillId="0" borderId="2" xfId="0" applyFont="1" applyBorder="1"/>
    <xf numFmtId="165" fontId="1" fillId="0" borderId="3" xfId="0" applyNumberFormat="1" applyFont="1" applyBorder="1" applyAlignment="1">
      <alignment horizontal="right"/>
    </xf>
    <xf numFmtId="0" fontId="6" fillId="2" borderId="39" xfId="0" applyFont="1" applyFill="1" applyBorder="1"/>
    <xf numFmtId="0" fontId="6" fillId="2" borderId="42" xfId="0" applyFont="1" applyFill="1" applyBorder="1"/>
    <xf numFmtId="0" fontId="6" fillId="2" borderId="40" xfId="0" applyFont="1" applyFill="1" applyBorder="1"/>
    <xf numFmtId="0" fontId="6" fillId="0" borderId="0" xfId="0" applyFont="1"/>
    <xf numFmtId="0" fontId="1" fillId="0" borderId="0" xfId="0" applyFont="1" applyAlignment="1">
      <alignment vertical="justify"/>
    </xf>
    <xf numFmtId="0" fontId="1" fillId="0" borderId="52" xfId="1" applyFont="1" applyBorder="1"/>
    <xf numFmtId="0" fontId="1" fillId="0" borderId="51" xfId="0" applyNumberFormat="1" applyFont="1" applyBorder="1" applyAlignment="1">
      <alignment horizontal="left"/>
    </xf>
    <xf numFmtId="0" fontId="1" fillId="0" borderId="53" xfId="0" applyNumberFormat="1" applyFont="1" applyBorder="1"/>
    <xf numFmtId="0" fontId="7" fillId="0" borderId="56" xfId="1" applyFont="1" applyBorder="1"/>
    <xf numFmtId="0" fontId="1" fillId="0" borderId="56" xfId="1" applyFont="1" applyBorder="1"/>
    <xf numFmtId="0" fontId="1" fillId="0" borderId="56" xfId="1" applyFont="1" applyBorder="1" applyAlignment="1">
      <alignment horizontal="right"/>
    </xf>
    <xf numFmtId="49" fontId="2" fillId="0" borderId="0" xfId="0" applyNumberFormat="1" applyFont="1" applyAlignment="1">
      <alignment horizontal="centerContinuous"/>
    </xf>
    <xf numFmtId="0" fontId="2" fillId="0" borderId="0" xfId="0" applyFont="1" applyAlignment="1">
      <alignment horizontal="centerContinuous"/>
    </xf>
    <xf numFmtId="0" fontId="2" fillId="0" borderId="0" xfId="0" applyFont="1" applyBorder="1" applyAlignment="1">
      <alignment horizontal="centerContinuous"/>
    </xf>
    <xf numFmtId="49" fontId="7" fillId="2" borderId="12" xfId="0" applyNumberFormat="1" applyFont="1" applyFill="1" applyBorder="1" applyAlignment="1">
      <alignment horizontal="center"/>
    </xf>
    <xf numFmtId="0" fontId="7" fillId="2" borderId="13" xfId="0" applyFont="1" applyFill="1" applyBorder="1" applyAlignment="1">
      <alignment horizontal="center"/>
    </xf>
    <xf numFmtId="0" fontId="7" fillId="2" borderId="35" xfId="0" applyFont="1" applyFill="1" applyBorder="1" applyAlignment="1">
      <alignment horizontal="center"/>
    </xf>
    <xf numFmtId="0" fontId="7" fillId="2" borderId="14" xfId="0" applyFont="1" applyFill="1" applyBorder="1" applyAlignment="1">
      <alignment horizontal="center"/>
    </xf>
    <xf numFmtId="0" fontId="7" fillId="2" borderId="59" xfId="0" applyFont="1" applyFill="1" applyBorder="1" applyAlignment="1">
      <alignment horizontal="center"/>
    </xf>
    <xf numFmtId="0" fontId="7" fillId="2" borderId="60" xfId="0" applyFont="1" applyFill="1" applyBorder="1" applyAlignment="1">
      <alignment horizontal="center"/>
    </xf>
    <xf numFmtId="3" fontId="1" fillId="0" borderId="45" xfId="0" applyNumberFormat="1" applyFont="1" applyBorder="1"/>
    <xf numFmtId="0" fontId="7" fillId="2" borderId="12" xfId="0" applyFont="1" applyFill="1" applyBorder="1"/>
    <xf numFmtId="0" fontId="7" fillId="2" borderId="13" xfId="0" applyFont="1" applyFill="1" applyBorder="1"/>
    <xf numFmtId="3" fontId="7" fillId="2" borderId="35" xfId="0" applyNumberFormat="1" applyFont="1" applyFill="1" applyBorder="1"/>
    <xf numFmtId="3" fontId="7" fillId="2" borderId="14" xfId="0" applyNumberFormat="1" applyFont="1" applyFill="1" applyBorder="1"/>
    <xf numFmtId="3" fontId="7" fillId="2" borderId="59" xfId="0" applyNumberFormat="1" applyFont="1" applyFill="1" applyBorder="1"/>
    <xf numFmtId="3" fontId="7" fillId="2" borderId="60" xfId="0" applyNumberFormat="1" applyFont="1" applyFill="1" applyBorder="1"/>
    <xf numFmtId="3" fontId="2" fillId="0" borderId="0" xfId="0" applyNumberFormat="1" applyFont="1" applyAlignment="1">
      <alignment horizontal="centerContinuous"/>
    </xf>
    <xf numFmtId="0" fontId="1" fillId="2" borderId="44" xfId="0" applyFont="1" applyFill="1" applyBorder="1"/>
    <xf numFmtId="0" fontId="7" fillId="2" borderId="62" xfId="0" applyFont="1" applyFill="1" applyBorder="1" applyAlignment="1">
      <alignment horizontal="right"/>
    </xf>
    <xf numFmtId="0" fontId="7" fillId="2" borderId="24" xfId="0" applyFont="1" applyFill="1" applyBorder="1" applyAlignment="1">
      <alignment horizontal="right"/>
    </xf>
    <xf numFmtId="0" fontId="7" fillId="2" borderId="23" xfId="0" applyFont="1" applyFill="1" applyBorder="1" applyAlignment="1">
      <alignment horizontal="center"/>
    </xf>
    <xf numFmtId="4" fontId="4" fillId="2" borderId="24" xfId="0" applyNumberFormat="1" applyFont="1" applyFill="1" applyBorder="1" applyAlignment="1">
      <alignment horizontal="right"/>
    </xf>
    <xf numFmtId="4" fontId="4" fillId="2" borderId="44" xfId="0" applyNumberFormat="1" applyFont="1" applyFill="1" applyBorder="1" applyAlignment="1">
      <alignment horizontal="right"/>
    </xf>
    <xf numFmtId="0" fontId="1" fillId="0" borderId="31" xfId="0" applyFont="1" applyBorder="1"/>
    <xf numFmtId="3" fontId="1" fillId="0" borderId="37" xfId="0" applyNumberFormat="1" applyFont="1" applyBorder="1" applyAlignment="1">
      <alignment horizontal="right"/>
    </xf>
    <xf numFmtId="165" fontId="1" fillId="0" borderId="15" xfId="0" applyNumberFormat="1" applyFont="1" applyBorder="1" applyAlignment="1">
      <alignment horizontal="right"/>
    </xf>
    <xf numFmtId="3" fontId="1" fillId="0" borderId="18" xfId="0" applyNumberFormat="1" applyFont="1" applyBorder="1" applyAlignment="1">
      <alignment horizontal="right"/>
    </xf>
    <xf numFmtId="4" fontId="1" fillId="0" borderId="21" xfId="0" applyNumberFormat="1" applyFont="1" applyBorder="1" applyAlignment="1">
      <alignment horizontal="right"/>
    </xf>
    <xf numFmtId="3" fontId="1" fillId="0" borderId="31" xfId="0" applyNumberFormat="1" applyFont="1" applyBorder="1" applyAlignment="1">
      <alignment horizontal="right"/>
    </xf>
    <xf numFmtId="0" fontId="1" fillId="2" borderId="39" xfId="0" applyFont="1" applyFill="1" applyBorder="1"/>
    <xf numFmtId="0" fontId="7" fillId="2" borderId="42" xfId="0" applyFont="1" applyFill="1" applyBorder="1"/>
    <xf numFmtId="0" fontId="1" fillId="2" borderId="42" xfId="0" applyFont="1" applyFill="1" applyBorder="1"/>
    <xf numFmtId="4" fontId="1" fillId="2" borderId="48" xfId="0" applyNumberFormat="1" applyFont="1" applyFill="1" applyBorder="1"/>
    <xf numFmtId="4" fontId="1" fillId="2" borderId="39" xfId="0" applyNumberFormat="1" applyFont="1" applyFill="1" applyBorder="1"/>
    <xf numFmtId="4" fontId="1" fillId="2" borderId="42" xfId="0" applyNumberFormat="1" applyFont="1" applyFill="1" applyBorder="1"/>
    <xf numFmtId="3" fontId="3" fillId="0" borderId="0" xfId="0" applyNumberFormat="1" applyFont="1"/>
    <xf numFmtId="4" fontId="3" fillId="0" borderId="0" xfId="0" applyNumberFormat="1" applyFont="1"/>
    <xf numFmtId="0" fontId="1" fillId="0" borderId="0" xfId="1" applyFont="1"/>
    <xf numFmtId="0" fontId="11" fillId="0" borderId="0" xfId="1" applyFont="1" applyAlignment="1">
      <alignment horizontal="centerContinuous"/>
    </xf>
    <xf numFmtId="0" fontId="12" fillId="0" borderId="0" xfId="1" applyFont="1" applyAlignment="1">
      <alignment horizontal="centerContinuous"/>
    </xf>
    <xf numFmtId="0" fontId="12" fillId="0" borderId="0" xfId="1" applyFont="1" applyAlignment="1">
      <alignment horizontal="right"/>
    </xf>
    <xf numFmtId="0" fontId="3" fillId="0" borderId="52" xfId="1" applyFont="1" applyBorder="1" applyAlignment="1">
      <alignment horizontal="right"/>
    </xf>
    <xf numFmtId="0" fontId="1" fillId="0" borderId="51" xfId="1" applyFont="1" applyBorder="1" applyAlignment="1">
      <alignment horizontal="left"/>
    </xf>
    <xf numFmtId="0" fontId="1" fillId="0" borderId="53" xfId="1" applyFont="1" applyBorder="1"/>
    <xf numFmtId="0" fontId="3" fillId="0" borderId="0" xfId="1" applyFont="1"/>
    <xf numFmtId="0" fontId="1" fillId="0" borderId="0" xfId="1" applyFont="1" applyAlignment="1">
      <alignment horizontal="right"/>
    </xf>
    <xf numFmtId="0" fontId="1" fillId="0" borderId="0" xfId="1" applyFont="1" applyAlignment="1"/>
    <xf numFmtId="49" fontId="3" fillId="2" borderId="15" xfId="1" applyNumberFormat="1" applyFont="1" applyFill="1" applyBorder="1"/>
    <xf numFmtId="0" fontId="3" fillId="2" borderId="3" xfId="1" applyFont="1" applyFill="1" applyBorder="1" applyAlignment="1">
      <alignment horizontal="center"/>
    </xf>
    <xf numFmtId="0" fontId="3" fillId="2" borderId="3" xfId="1" applyNumberFormat="1" applyFont="1" applyFill="1" applyBorder="1" applyAlignment="1">
      <alignment horizontal="center"/>
    </xf>
    <xf numFmtId="0" fontId="3" fillId="2" borderId="15" xfId="1" applyFont="1" applyFill="1" applyBorder="1" applyAlignment="1">
      <alignment horizontal="center"/>
    </xf>
    <xf numFmtId="0" fontId="3" fillId="2" borderId="15" xfId="1" applyFont="1" applyFill="1" applyBorder="1" applyAlignment="1">
      <alignment horizontal="center" wrapText="1"/>
    </xf>
    <xf numFmtId="0" fontId="7" fillId="0" borderId="17" xfId="1" applyFont="1" applyBorder="1" applyAlignment="1">
      <alignment horizontal="center"/>
    </xf>
    <xf numFmtId="49" fontId="7" fillId="0" borderId="17" xfId="1" applyNumberFormat="1" applyFont="1" applyBorder="1" applyAlignment="1">
      <alignment horizontal="left"/>
    </xf>
    <xf numFmtId="0" fontId="7" fillId="0" borderId="1" xfId="1" applyFont="1" applyBorder="1"/>
    <xf numFmtId="0" fontId="1" fillId="0" borderId="2" xfId="1" applyFont="1" applyBorder="1" applyAlignment="1">
      <alignment horizontal="center"/>
    </xf>
    <xf numFmtId="0" fontId="1" fillId="0" borderId="2" xfId="1" applyNumberFormat="1" applyFont="1" applyBorder="1" applyAlignment="1">
      <alignment horizontal="right"/>
    </xf>
    <xf numFmtId="0" fontId="1" fillId="0" borderId="3" xfId="1" applyNumberFormat="1" applyFont="1" applyBorder="1"/>
    <xf numFmtId="0" fontId="1" fillId="0" borderId="6" xfId="1" applyNumberFormat="1" applyFont="1" applyFill="1" applyBorder="1"/>
    <xf numFmtId="0" fontId="1" fillId="0" borderId="8" xfId="1" applyNumberFormat="1" applyFont="1" applyFill="1" applyBorder="1"/>
    <xf numFmtId="0" fontId="1" fillId="0" borderId="6" xfId="1" applyFont="1" applyFill="1" applyBorder="1"/>
    <xf numFmtId="0" fontId="1" fillId="0" borderId="8" xfId="1" applyFont="1" applyFill="1" applyBorder="1"/>
    <xf numFmtId="0" fontId="13" fillId="0" borderId="0" xfId="1" applyFont="1"/>
    <xf numFmtId="0" fontId="8" fillId="0" borderId="16" xfId="1" applyFont="1" applyBorder="1" applyAlignment="1">
      <alignment horizontal="center" vertical="top"/>
    </xf>
    <xf numFmtId="49" fontId="8" fillId="0" borderId="16" xfId="1" applyNumberFormat="1" applyFont="1" applyBorder="1" applyAlignment="1">
      <alignment horizontal="left" vertical="top"/>
    </xf>
    <xf numFmtId="0" fontId="8" fillId="0" borderId="16" xfId="1" applyFont="1" applyBorder="1" applyAlignment="1">
      <alignment vertical="top" wrapText="1"/>
    </xf>
    <xf numFmtId="49" fontId="8" fillId="0" borderId="16" xfId="1" applyNumberFormat="1" applyFont="1" applyBorder="1" applyAlignment="1">
      <alignment horizontal="center" shrinkToFit="1"/>
    </xf>
    <xf numFmtId="4" fontId="8" fillId="0" borderId="16" xfId="1" applyNumberFormat="1" applyFont="1" applyBorder="1" applyAlignment="1">
      <alignment horizontal="right"/>
    </xf>
    <xf numFmtId="4" fontId="8" fillId="0" borderId="16" xfId="1" applyNumberFormat="1" applyFont="1" applyBorder="1"/>
    <xf numFmtId="168" fontId="8" fillId="0" borderId="16" xfId="1" applyNumberFormat="1" applyFont="1" applyBorder="1"/>
    <xf numFmtId="4" fontId="8" fillId="0" borderId="8" xfId="1" applyNumberFormat="1" applyFont="1" applyBorder="1"/>
    <xf numFmtId="0" fontId="3" fillId="0" borderId="17" xfId="1" applyFont="1" applyBorder="1" applyAlignment="1">
      <alignment horizontal="center"/>
    </xf>
    <xf numFmtId="4" fontId="1" fillId="0" borderId="5" xfId="1" applyNumberFormat="1" applyFont="1" applyBorder="1"/>
    <xf numFmtId="0" fontId="14" fillId="0" borderId="0" xfId="1" applyFont="1" applyAlignment="1">
      <alignment wrapText="1"/>
    </xf>
    <xf numFmtId="49" fontId="3" fillId="0" borderId="17" xfId="1" applyNumberFormat="1" applyFont="1" applyBorder="1" applyAlignment="1">
      <alignment horizontal="right"/>
    </xf>
    <xf numFmtId="4" fontId="15" fillId="6" borderId="65" xfId="1" applyNumberFormat="1" applyFont="1" applyFill="1" applyBorder="1" applyAlignment="1">
      <alignment horizontal="right" wrapText="1"/>
    </xf>
    <xf numFmtId="0" fontId="15" fillId="6" borderId="4" xfId="1" applyFont="1" applyFill="1" applyBorder="1" applyAlignment="1">
      <alignment horizontal="left" wrapText="1"/>
    </xf>
    <xf numFmtId="0" fontId="15" fillId="0" borderId="5" xfId="0" applyFont="1" applyBorder="1" applyAlignment="1">
      <alignment horizontal="right"/>
    </xf>
    <xf numFmtId="0" fontId="1" fillId="0" borderId="4" xfId="1" applyFont="1" applyBorder="1"/>
    <xf numFmtId="0" fontId="1" fillId="0" borderId="0" xfId="1" applyFont="1" applyBorder="1"/>
    <xf numFmtId="0" fontId="1" fillId="2" borderId="15" xfId="1" applyFont="1" applyFill="1" applyBorder="1" applyAlignment="1">
      <alignment horizontal="center"/>
    </xf>
    <xf numFmtId="49" fontId="17" fillId="2" borderId="15" xfId="1" applyNumberFormat="1" applyFont="1" applyFill="1" applyBorder="1" applyAlignment="1">
      <alignment horizontal="left"/>
    </xf>
    <xf numFmtId="0" fontId="17" fillId="2" borderId="1" xfId="1" applyFont="1" applyFill="1" applyBorder="1"/>
    <xf numFmtId="0" fontId="1" fillId="2" borderId="2" xfId="1" applyFont="1" applyFill="1" applyBorder="1" applyAlignment="1">
      <alignment horizontal="center"/>
    </xf>
    <xf numFmtId="4" fontId="1" fillId="2" borderId="2" xfId="1" applyNumberFormat="1" applyFont="1" applyFill="1" applyBorder="1" applyAlignment="1">
      <alignment horizontal="right"/>
    </xf>
    <xf numFmtId="4" fontId="1" fillId="2" borderId="3" xfId="1" applyNumberFormat="1" applyFont="1" applyFill="1" applyBorder="1" applyAlignment="1">
      <alignment horizontal="right"/>
    </xf>
    <xf numFmtId="4" fontId="7" fillId="2" borderId="15" xfId="1" applyNumberFormat="1" applyFont="1" applyFill="1" applyBorder="1"/>
    <xf numFmtId="0" fontId="1" fillId="2" borderId="2" xfId="1" applyFont="1" applyFill="1" applyBorder="1"/>
    <xf numFmtId="4" fontId="7" fillId="2" borderId="3" xfId="1" applyNumberFormat="1" applyFont="1" applyFill="1" applyBorder="1"/>
    <xf numFmtId="3" fontId="1" fillId="0" borderId="0" xfId="1" applyNumberFormat="1" applyFont="1"/>
    <xf numFmtId="0" fontId="18" fillId="0" borderId="0" xfId="1" applyFont="1" applyAlignment="1"/>
    <xf numFmtId="0" fontId="19" fillId="0" borderId="0" xfId="1" applyFont="1" applyBorder="1"/>
    <xf numFmtId="3" fontId="19" fillId="0" borderId="0" xfId="1" applyNumberFormat="1" applyFont="1" applyBorder="1" applyAlignment="1">
      <alignment horizontal="right"/>
    </xf>
    <xf numFmtId="4" fontId="19" fillId="0" borderId="0" xfId="1" applyNumberFormat="1" applyFont="1" applyBorder="1"/>
    <xf numFmtId="0" fontId="18" fillId="0" borderId="0" xfId="1" applyFont="1" applyBorder="1" applyAlignment="1"/>
    <xf numFmtId="0" fontId="1" fillId="0" borderId="0" xfId="1" applyFont="1" applyBorder="1" applyAlignment="1">
      <alignment horizontal="right"/>
    </xf>
    <xf numFmtId="49" fontId="3" fillId="0" borderId="28" xfId="0" applyNumberFormat="1" applyFont="1" applyBorder="1"/>
    <xf numFmtId="3" fontId="1" fillId="0" borderId="5" xfId="0" applyNumberFormat="1" applyFont="1" applyBorder="1"/>
    <xf numFmtId="3" fontId="1" fillId="0" borderId="17" xfId="0" applyNumberFormat="1" applyFont="1" applyBorder="1"/>
    <xf numFmtId="3" fontId="1" fillId="0" borderId="61" xfId="0" applyNumberFormat="1" applyFont="1" applyBorder="1"/>
    <xf numFmtId="0" fontId="20" fillId="0" borderId="0" xfId="2" applyNumberFormat="1" applyFont="1" applyFill="1" applyAlignment="1" applyProtection="1">
      <alignment vertical="center"/>
    </xf>
    <xf numFmtId="0" fontId="21" fillId="0" borderId="0" xfId="2" applyNumberFormat="1" applyFont="1" applyFill="1" applyAlignment="1" applyProtection="1">
      <alignment vertical="center"/>
    </xf>
    <xf numFmtId="0" fontId="22" fillId="0" borderId="0" xfId="2" applyNumberFormat="1" applyFont="1" applyFill="1" applyAlignment="1" applyProtection="1">
      <alignment vertical="center"/>
    </xf>
    <xf numFmtId="0" fontId="23" fillId="0" borderId="0" xfId="2" applyNumberFormat="1" applyFont="1" applyFill="1" applyAlignment="1" applyProtection="1">
      <alignment vertical="center"/>
    </xf>
    <xf numFmtId="0" fontId="24" fillId="7" borderId="0" xfId="2" applyFont="1" applyFill="1" applyAlignment="1"/>
    <xf numFmtId="0" fontId="21" fillId="0" borderId="0" xfId="2" applyNumberFormat="1" applyFont="1" applyFill="1" applyBorder="1" applyAlignment="1" applyProtection="1">
      <alignment vertical="center"/>
    </xf>
    <xf numFmtId="0" fontId="23" fillId="0" borderId="0" xfId="2" applyNumberFormat="1" applyFont="1" applyFill="1" applyBorder="1" applyAlignment="1" applyProtection="1">
      <alignment vertical="center"/>
    </xf>
    <xf numFmtId="169" fontId="25" fillId="3" borderId="0" xfId="2" applyNumberFormat="1" applyFont="1" applyFill="1" applyBorder="1" applyAlignment="1" applyProtection="1">
      <alignment horizontal="right"/>
    </xf>
    <xf numFmtId="169" fontId="26" fillId="3" borderId="0" xfId="2" applyNumberFormat="1" applyFont="1" applyFill="1" applyBorder="1" applyAlignment="1" applyProtection="1">
      <alignment horizontal="center"/>
    </xf>
    <xf numFmtId="169" fontId="27" fillId="3" borderId="0" xfId="2" applyNumberFormat="1" applyFont="1" applyFill="1" applyBorder="1" applyAlignment="1" applyProtection="1">
      <alignment horizontal="left" wrapText="1"/>
    </xf>
    <xf numFmtId="170" fontId="26" fillId="3" borderId="0" xfId="2" applyNumberFormat="1" applyFont="1" applyFill="1" applyBorder="1" applyAlignment="1" applyProtection="1">
      <alignment horizontal="right"/>
    </xf>
    <xf numFmtId="169" fontId="26" fillId="0" borderId="0" xfId="2" applyNumberFormat="1" applyFont="1" applyFill="1" applyBorder="1" applyAlignment="1" applyProtection="1">
      <alignment horizontal="left" wrapText="1"/>
    </xf>
    <xf numFmtId="0" fontId="1" fillId="0" borderId="0" xfId="2"/>
    <xf numFmtId="0" fontId="1" fillId="0" borderId="0" xfId="2" applyFont="1"/>
    <xf numFmtId="0" fontId="29" fillId="0" borderId="0" xfId="2" applyFont="1"/>
    <xf numFmtId="0" fontId="8" fillId="0" borderId="16" xfId="1" applyFont="1" applyFill="1" applyBorder="1" applyAlignment="1">
      <alignment horizontal="center" vertical="top"/>
    </xf>
    <xf numFmtId="0" fontId="3" fillId="0" borderId="17" xfId="1" applyFont="1" applyFill="1" applyBorder="1" applyAlignment="1">
      <alignment horizontal="center"/>
    </xf>
    <xf numFmtId="0" fontId="31" fillId="0" borderId="15" xfId="0" applyFont="1" applyBorder="1" applyAlignment="1">
      <alignment vertical="center"/>
    </xf>
    <xf numFmtId="49" fontId="0" fillId="0" borderId="2" xfId="0" applyNumberFormat="1" applyBorder="1" applyAlignment="1">
      <alignment vertical="center"/>
    </xf>
    <xf numFmtId="49" fontId="0" fillId="0" borderId="0" xfId="0" applyNumberFormat="1"/>
    <xf numFmtId="0" fontId="31" fillId="8" borderId="15" xfId="0" applyFont="1" applyFill="1" applyBorder="1" applyAlignment="1">
      <alignment vertical="center"/>
    </xf>
    <xf numFmtId="49" fontId="0" fillId="8" borderId="2" xfId="0" applyNumberFormat="1" applyFont="1" applyFill="1" applyBorder="1" applyAlignment="1">
      <alignment vertical="center"/>
    </xf>
    <xf numFmtId="0" fontId="0" fillId="0" borderId="0" xfId="0" applyAlignment="1">
      <alignment horizontal="center"/>
    </xf>
    <xf numFmtId="0" fontId="0" fillId="9" borderId="16" xfId="0" applyFont="1" applyFill="1" applyBorder="1"/>
    <xf numFmtId="49" fontId="0" fillId="9" borderId="16" xfId="0" applyNumberFormat="1" applyFont="1" applyFill="1" applyBorder="1"/>
    <xf numFmtId="0" fontId="0" fillId="9" borderId="16" xfId="0" applyFont="1" applyFill="1" applyBorder="1" applyAlignment="1">
      <alignment horizontal="center"/>
    </xf>
    <xf numFmtId="0" fontId="0" fillId="9" borderId="6" xfId="0" applyFont="1" applyFill="1" applyBorder="1"/>
    <xf numFmtId="0" fontId="0" fillId="9" borderId="16" xfId="0" applyFont="1" applyFill="1" applyBorder="1" applyAlignment="1">
      <alignment wrapText="1"/>
    </xf>
    <xf numFmtId="0" fontId="0" fillId="8" borderId="1" xfId="0" applyFont="1" applyFill="1" applyBorder="1" applyAlignment="1">
      <alignment vertical="top"/>
    </xf>
    <xf numFmtId="49" fontId="0" fillId="8" borderId="1" xfId="0" applyNumberFormat="1" applyFont="1" applyFill="1" applyBorder="1" applyAlignment="1">
      <alignment vertical="top"/>
    </xf>
    <xf numFmtId="49" fontId="0" fillId="8" borderId="15" xfId="0" applyNumberFormat="1" applyFont="1" applyFill="1" applyBorder="1" applyAlignment="1">
      <alignment vertical="top"/>
    </xf>
    <xf numFmtId="0" fontId="0" fillId="8" borderId="3" xfId="0" applyFill="1" applyBorder="1" applyAlignment="1">
      <alignment horizontal="center" vertical="top"/>
    </xf>
    <xf numFmtId="173" fontId="0" fillId="8" borderId="15" xfId="0" applyNumberFormat="1" applyFill="1" applyBorder="1" applyAlignment="1">
      <alignment vertical="top"/>
    </xf>
    <xf numFmtId="4" fontId="0" fillId="8" borderId="15" xfId="0" applyNumberFormat="1" applyFill="1" applyBorder="1" applyAlignment="1">
      <alignment vertical="top"/>
    </xf>
    <xf numFmtId="4" fontId="0" fillId="8" borderId="1" xfId="0" applyNumberFormat="1" applyFill="1" applyBorder="1" applyAlignment="1">
      <alignment vertical="top"/>
    </xf>
    <xf numFmtId="0" fontId="32" fillId="0" borderId="6" xfId="0" applyFont="1" applyBorder="1" applyAlignment="1">
      <alignment vertical="top"/>
    </xf>
    <xf numFmtId="0" fontId="32" fillId="0" borderId="17" xfId="0" applyFont="1" applyBorder="1" applyAlignment="1">
      <alignment horizontal="left" vertical="top" wrapText="1"/>
    </xf>
    <xf numFmtId="0" fontId="32" fillId="0" borderId="5" xfId="0" applyFont="1" applyBorder="1" applyAlignment="1">
      <alignment horizontal="center" vertical="top" shrinkToFit="1"/>
    </xf>
    <xf numFmtId="3" fontId="32" fillId="0" borderId="17" xfId="0" applyNumberFormat="1" applyFont="1" applyBorder="1" applyAlignment="1">
      <alignment vertical="top" shrinkToFit="1"/>
    </xf>
    <xf numFmtId="4" fontId="32" fillId="0" borderId="17" xfId="0" applyNumberFormat="1" applyFont="1" applyBorder="1" applyAlignment="1">
      <alignment vertical="top" shrinkToFit="1"/>
    </xf>
    <xf numFmtId="4" fontId="32" fillId="0" borderId="4" xfId="0" applyNumberFormat="1" applyFont="1" applyBorder="1" applyAlignment="1">
      <alignment vertical="top" shrinkToFit="1"/>
    </xf>
    <xf numFmtId="0" fontId="32" fillId="0" borderId="0" xfId="0" applyFont="1"/>
    <xf numFmtId="0" fontId="32" fillId="0" borderId="4" xfId="0" applyFont="1" applyBorder="1" applyAlignment="1">
      <alignment vertical="top"/>
    </xf>
    <xf numFmtId="173" fontId="32" fillId="0" borderId="17" xfId="0" applyNumberFormat="1" applyFont="1" applyBorder="1" applyAlignment="1">
      <alignment vertical="top" shrinkToFit="1"/>
    </xf>
    <xf numFmtId="0" fontId="32" fillId="0" borderId="20" xfId="0" applyFont="1" applyBorder="1" applyAlignment="1">
      <alignment vertical="top"/>
    </xf>
    <xf numFmtId="0" fontId="32" fillId="0" borderId="19" xfId="0" applyFont="1" applyBorder="1" applyAlignment="1">
      <alignment horizontal="left" vertical="top" wrapText="1"/>
    </xf>
    <xf numFmtId="0" fontId="32" fillId="0" borderId="18" xfId="0" applyFont="1" applyBorder="1" applyAlignment="1">
      <alignment horizontal="center" vertical="top" shrinkToFit="1"/>
    </xf>
    <xf numFmtId="3" fontId="32" fillId="0" borderId="19" xfId="0" applyNumberFormat="1" applyFont="1" applyBorder="1" applyAlignment="1">
      <alignment vertical="top" shrinkToFit="1"/>
    </xf>
    <xf numFmtId="4" fontId="32" fillId="0" borderId="19" xfId="0" applyNumberFormat="1" applyFont="1" applyBorder="1" applyAlignment="1">
      <alignment vertical="top" shrinkToFit="1"/>
    </xf>
    <xf numFmtId="49" fontId="0" fillId="0" borderId="0" xfId="0" applyNumberFormat="1" applyAlignment="1">
      <alignment horizontal="left" wrapText="1"/>
    </xf>
    <xf numFmtId="0" fontId="0" fillId="0" borderId="0" xfId="0" applyAlignment="1">
      <alignment wrapText="1"/>
    </xf>
    <xf numFmtId="0" fontId="0" fillId="0" borderId="0" xfId="0" applyAlignment="1"/>
    <xf numFmtId="0" fontId="33" fillId="0" borderId="0" xfId="0" applyFont="1" applyAlignment="1">
      <alignment wrapText="1"/>
    </xf>
    <xf numFmtId="4" fontId="0" fillId="0" borderId="0" xfId="0" applyNumberFormat="1"/>
    <xf numFmtId="4" fontId="0" fillId="0" borderId="0" xfId="0" applyNumberFormat="1" applyAlignment="1"/>
    <xf numFmtId="3" fontId="0" fillId="0" borderId="0" xfId="0" applyNumberFormat="1" applyAlignment="1"/>
    <xf numFmtId="0" fontId="1" fillId="0" borderId="0" xfId="2" applyFont="1" applyFill="1"/>
    <xf numFmtId="0" fontId="1" fillId="0" borderId="0" xfId="2" applyFill="1"/>
    <xf numFmtId="0" fontId="29" fillId="0" borderId="0" xfId="2" applyFont="1" applyFill="1"/>
    <xf numFmtId="49" fontId="28" fillId="0" borderId="12" xfId="2" applyNumberFormat="1" applyFont="1" applyFill="1" applyBorder="1" applyAlignment="1" applyProtection="1">
      <alignment horizontal="center" vertical="center" wrapText="1"/>
    </xf>
    <xf numFmtId="169" fontId="23" fillId="0" borderId="13" xfId="2" applyNumberFormat="1" applyFont="1" applyFill="1" applyBorder="1" applyAlignment="1" applyProtection="1">
      <alignment horizontal="left" vertical="center" wrapText="1"/>
    </xf>
    <xf numFmtId="169" fontId="27" fillId="0" borderId="72" xfId="2" applyNumberFormat="1" applyFont="1" applyFill="1" applyBorder="1" applyAlignment="1" applyProtection="1">
      <alignment horizontal="left" vertical="center" wrapText="1"/>
    </xf>
    <xf numFmtId="169" fontId="21" fillId="0" borderId="19" xfId="2" applyNumberFormat="1" applyFont="1" applyFill="1" applyBorder="1" applyAlignment="1" applyProtection="1">
      <alignment horizontal="left" vertical="center" wrapText="1"/>
    </xf>
    <xf numFmtId="169" fontId="21" fillId="0" borderId="15" xfId="2" applyNumberFormat="1" applyFont="1" applyFill="1" applyBorder="1" applyAlignment="1" applyProtection="1">
      <alignment horizontal="left" vertical="center" wrapText="1"/>
    </xf>
    <xf numFmtId="169" fontId="27" fillId="0" borderId="15" xfId="2" applyNumberFormat="1" applyFont="1" applyFill="1" applyBorder="1" applyAlignment="1" applyProtection="1">
      <alignment horizontal="left" vertical="center" wrapText="1"/>
    </xf>
    <xf numFmtId="169" fontId="36" fillId="0" borderId="15" xfId="2" applyNumberFormat="1" applyFont="1" applyFill="1" applyBorder="1" applyAlignment="1" applyProtection="1">
      <alignment horizontal="left" vertical="center" wrapText="1"/>
    </xf>
    <xf numFmtId="169" fontId="8" fillId="0" borderId="15" xfId="2" applyNumberFormat="1" applyFont="1" applyFill="1" applyBorder="1" applyAlignment="1" applyProtection="1">
      <alignment horizontal="left" vertical="center" wrapText="1"/>
    </xf>
    <xf numFmtId="49" fontId="27" fillId="0" borderId="73" xfId="2" applyNumberFormat="1" applyFont="1" applyFill="1" applyBorder="1" applyAlignment="1" applyProtection="1">
      <alignment horizontal="center" vertical="center" wrapText="1"/>
    </xf>
    <xf numFmtId="49" fontId="27" fillId="0" borderId="16" xfId="2" applyNumberFormat="1" applyFont="1" applyFill="1" applyBorder="1" applyAlignment="1" applyProtection="1">
      <alignment horizontal="center" vertical="center" wrapText="1"/>
    </xf>
    <xf numFmtId="169" fontId="21" fillId="0" borderId="16" xfId="2" applyNumberFormat="1" applyFont="1" applyFill="1" applyBorder="1" applyAlignment="1" applyProtection="1">
      <alignment horizontal="left" vertical="center" wrapText="1"/>
    </xf>
    <xf numFmtId="49" fontId="21" fillId="0" borderId="16" xfId="2" applyNumberFormat="1" applyFont="1" applyFill="1" applyBorder="1" applyAlignment="1" applyProtection="1">
      <alignment horizontal="center" vertical="center" wrapText="1"/>
    </xf>
    <xf numFmtId="1" fontId="21" fillId="0" borderId="74" xfId="2" applyNumberFormat="1" applyFont="1" applyFill="1" applyBorder="1" applyAlignment="1" applyProtection="1">
      <alignment horizontal="center" vertical="center" wrapText="1"/>
    </xf>
    <xf numFmtId="171" fontId="8" fillId="0" borderId="16" xfId="2" applyNumberFormat="1" applyFont="1" applyFill="1" applyBorder="1" applyAlignment="1">
      <alignment vertical="center"/>
    </xf>
    <xf numFmtId="49" fontId="27" fillId="0" borderId="75" xfId="2" applyNumberFormat="1" applyFont="1" applyFill="1" applyBorder="1" applyAlignment="1" applyProtection="1">
      <alignment horizontal="center" vertical="center" wrapText="1"/>
    </xf>
    <xf numFmtId="49" fontId="27" fillId="0" borderId="76" xfId="2" applyNumberFormat="1" applyFont="1" applyFill="1" applyBorder="1" applyAlignment="1" applyProtection="1">
      <alignment horizontal="center" vertical="center" wrapText="1"/>
    </xf>
    <xf numFmtId="169" fontId="21" fillId="0" borderId="76" xfId="2" applyNumberFormat="1" applyFont="1" applyFill="1" applyBorder="1" applyAlignment="1" applyProtection="1">
      <alignment horizontal="left" vertical="center" wrapText="1"/>
    </xf>
    <xf numFmtId="49" fontId="21" fillId="0" borderId="76" xfId="2" applyNumberFormat="1" applyFont="1" applyFill="1" applyBorder="1" applyAlignment="1" applyProtection="1">
      <alignment horizontal="center" vertical="center" wrapText="1"/>
    </xf>
    <xf numFmtId="1" fontId="21" fillId="0" borderId="41" xfId="2" applyNumberFormat="1" applyFont="1" applyFill="1" applyBorder="1" applyAlignment="1" applyProtection="1">
      <alignment horizontal="center" vertical="center" wrapText="1"/>
    </xf>
    <xf numFmtId="171" fontId="8" fillId="0" borderId="76" xfId="2" applyNumberFormat="1" applyFont="1" applyFill="1" applyBorder="1" applyAlignment="1">
      <alignment vertical="center"/>
    </xf>
    <xf numFmtId="169" fontId="21" fillId="0" borderId="0" xfId="2" applyNumberFormat="1" applyFont="1" applyFill="1" applyBorder="1" applyAlignment="1" applyProtection="1">
      <alignment horizontal="right" vertical="center" wrapText="1"/>
    </xf>
    <xf numFmtId="169" fontId="21" fillId="0" borderId="0" xfId="2" applyNumberFormat="1" applyFont="1" applyFill="1" applyBorder="1" applyAlignment="1" applyProtection="1">
      <alignment horizontal="left" vertical="center" wrapText="1"/>
    </xf>
    <xf numFmtId="169" fontId="21" fillId="0" borderId="0" xfId="2" applyNumberFormat="1" applyFont="1" applyFill="1" applyBorder="1" applyAlignment="1" applyProtection="1">
      <alignment horizontal="center" vertical="center" wrapText="1"/>
    </xf>
    <xf numFmtId="172" fontId="21" fillId="0" borderId="0" xfId="2" applyNumberFormat="1" applyFont="1" applyFill="1" applyBorder="1" applyAlignment="1" applyProtection="1">
      <alignment horizontal="right" vertical="center" wrapText="1"/>
    </xf>
    <xf numFmtId="0" fontId="37" fillId="7" borderId="0" xfId="2" applyFont="1" applyFill="1" applyAlignment="1"/>
    <xf numFmtId="169" fontId="27" fillId="0" borderId="77" xfId="2" applyNumberFormat="1" applyFont="1" applyFill="1" applyBorder="1" applyAlignment="1" applyProtection="1">
      <alignment horizontal="left" vertical="center" wrapText="1"/>
    </xf>
    <xf numFmtId="169" fontId="21" fillId="0" borderId="13" xfId="2" applyNumberFormat="1" applyFont="1" applyFill="1" applyBorder="1" applyAlignment="1" applyProtection="1">
      <alignment horizontal="center" vertical="center" wrapText="1"/>
    </xf>
    <xf numFmtId="0" fontId="8" fillId="0" borderId="13" xfId="2" applyFont="1" applyFill="1" applyBorder="1"/>
    <xf numFmtId="171" fontId="38" fillId="0" borderId="35" xfId="2" applyNumberFormat="1" applyFont="1" applyFill="1" applyBorder="1"/>
    <xf numFmtId="0" fontId="3" fillId="0" borderId="4" xfId="0" applyFont="1" applyBorder="1" applyAlignment="1">
      <alignment horizontal="left" wrapText="1"/>
    </xf>
    <xf numFmtId="0" fontId="3" fillId="0" borderId="0" xfId="0" applyFont="1" applyBorder="1" applyAlignment="1">
      <alignment horizontal="left" wrapText="1"/>
    </xf>
    <xf numFmtId="0" fontId="3" fillId="0" borderId="5" xfId="0" applyFont="1" applyBorder="1" applyAlignment="1">
      <alignment horizontal="left" wrapText="1"/>
    </xf>
    <xf numFmtId="0" fontId="3" fillId="0" borderId="20" xfId="0" applyFont="1" applyBorder="1" applyAlignment="1">
      <alignment horizontal="left" wrapText="1"/>
    </xf>
    <xf numFmtId="0" fontId="3" fillId="0" borderId="21" xfId="0" applyFont="1" applyBorder="1" applyAlignment="1">
      <alignment horizontal="left" wrapText="1"/>
    </xf>
    <xf numFmtId="0" fontId="3" fillId="0" borderId="18" xfId="0" applyFont="1" applyBorder="1" applyAlignment="1">
      <alignment horizontal="left" wrapText="1"/>
    </xf>
    <xf numFmtId="4" fontId="1" fillId="0" borderId="7" xfId="0" applyNumberFormat="1" applyFont="1" applyBorder="1" applyAlignment="1">
      <alignment horizontal="right" vertical="center"/>
    </xf>
    <xf numFmtId="4" fontId="1" fillId="0" borderId="8" xfId="0" applyNumberFormat="1" applyFont="1" applyBorder="1" applyAlignment="1">
      <alignment horizontal="right" vertical="center"/>
    </xf>
    <xf numFmtId="4" fontId="1" fillId="0" borderId="0" xfId="0" applyNumberFormat="1" applyFont="1" applyBorder="1" applyAlignment="1">
      <alignment horizontal="right" vertical="center"/>
    </xf>
    <xf numFmtId="4" fontId="1" fillId="0" borderId="5" xfId="0" applyNumberFormat="1" applyFont="1" applyBorder="1" applyAlignment="1">
      <alignment horizontal="right" vertical="center"/>
    </xf>
    <xf numFmtId="4" fontId="1" fillId="0" borderId="10" xfId="0" applyNumberFormat="1" applyFont="1" applyBorder="1" applyAlignment="1">
      <alignment horizontal="right" vertical="center"/>
    </xf>
    <xf numFmtId="4" fontId="1" fillId="0" borderId="11" xfId="0" applyNumberFormat="1" applyFont="1" applyBorder="1" applyAlignment="1">
      <alignment horizontal="right" vertical="center"/>
    </xf>
    <xf numFmtId="3" fontId="6" fillId="5" borderId="13" xfId="0" applyNumberFormat="1" applyFont="1" applyFill="1" applyBorder="1" applyAlignment="1">
      <alignment horizontal="right" vertical="center"/>
    </xf>
    <xf numFmtId="3" fontId="6" fillId="5" borderId="14" xfId="0" applyNumberFormat="1" applyFont="1" applyFill="1" applyBorder="1" applyAlignment="1">
      <alignment horizontal="right" vertical="center"/>
    </xf>
    <xf numFmtId="0" fontId="1" fillId="0" borderId="0" xfId="0" applyFont="1" applyAlignment="1">
      <alignment horizontal="left" wrapText="1"/>
    </xf>
    <xf numFmtId="167" fontId="1" fillId="0" borderId="1" xfId="0" applyNumberFormat="1" applyFont="1" applyBorder="1" applyAlignment="1">
      <alignment horizontal="right" indent="2"/>
    </xf>
    <xf numFmtId="167" fontId="1" fillId="0" borderId="30" xfId="0" applyNumberFormat="1" applyFont="1" applyBorder="1" applyAlignment="1">
      <alignment horizontal="right" indent="2"/>
    </xf>
    <xf numFmtId="167" fontId="6" fillId="2" borderId="47" xfId="0" applyNumberFormat="1" applyFont="1" applyFill="1" applyBorder="1" applyAlignment="1">
      <alignment horizontal="right" indent="2"/>
    </xf>
    <xf numFmtId="167" fontId="6" fillId="2" borderId="48" xfId="0" applyNumberFormat="1" applyFont="1" applyFill="1" applyBorder="1" applyAlignment="1">
      <alignment horizontal="right" indent="2"/>
    </xf>
    <xf numFmtId="0" fontId="8" fillId="0" borderId="0" xfId="0" applyFont="1" applyAlignment="1">
      <alignment horizontal="left" vertical="top" wrapText="1"/>
    </xf>
    <xf numFmtId="0" fontId="7" fillId="2" borderId="1" xfId="0" applyFont="1" applyFill="1" applyBorder="1" applyAlignment="1">
      <alignment horizontal="left" shrinkToFit="1"/>
    </xf>
    <xf numFmtId="0" fontId="7" fillId="2" borderId="2" xfId="0" applyFont="1" applyFill="1" applyBorder="1" applyAlignment="1">
      <alignment horizontal="left" shrinkToFit="1"/>
    </xf>
    <xf numFmtId="0" fontId="7" fillId="2" borderId="3" xfId="0" applyFont="1" applyFill="1" applyBorder="1" applyAlignment="1">
      <alignment horizontal="left" shrinkToFit="1"/>
    </xf>
    <xf numFmtId="0" fontId="3" fillId="0" borderId="15" xfId="0" applyFont="1" applyBorder="1" applyAlignment="1">
      <alignment horizontal="left"/>
    </xf>
    <xf numFmtId="0" fontId="3" fillId="0" borderId="1" xfId="0" applyFont="1" applyBorder="1" applyAlignment="1">
      <alignment horizontal="left"/>
    </xf>
    <xf numFmtId="0" fontId="3" fillId="0" borderId="15" xfId="0" applyFont="1" applyBorder="1" applyAlignment="1">
      <alignment horizontal="center"/>
    </xf>
    <xf numFmtId="0" fontId="1" fillId="0" borderId="39" xfId="0" applyFont="1" applyBorder="1" applyAlignment="1">
      <alignment horizontal="center" shrinkToFit="1"/>
    </xf>
    <xf numFmtId="0" fontId="1" fillId="0" borderId="40" xfId="0" applyFont="1" applyBorder="1" applyAlignment="1">
      <alignment horizontal="center" shrinkToFit="1"/>
    </xf>
    <xf numFmtId="3" fontId="7" fillId="2" borderId="42" xfId="0" applyNumberFormat="1" applyFont="1" applyFill="1" applyBorder="1" applyAlignment="1">
      <alignment horizontal="right"/>
    </xf>
    <xf numFmtId="3" fontId="7" fillId="2" borderId="48" xfId="0" applyNumberFormat="1" applyFont="1" applyFill="1" applyBorder="1" applyAlignment="1">
      <alignment horizontal="right"/>
    </xf>
    <xf numFmtId="0" fontId="1" fillId="0" borderId="49" xfId="1" applyFont="1" applyBorder="1" applyAlignment="1">
      <alignment horizontal="center"/>
    </xf>
    <xf numFmtId="0" fontId="1" fillId="0" borderId="50" xfId="1" applyFont="1" applyBorder="1" applyAlignment="1">
      <alignment horizontal="center"/>
    </xf>
    <xf numFmtId="0" fontId="1" fillId="0" borderId="54" xfId="1" applyFont="1" applyBorder="1" applyAlignment="1">
      <alignment horizontal="center"/>
    </xf>
    <xf numFmtId="0" fontId="1" fillId="0" borderId="55" xfId="1" applyFont="1" applyBorder="1" applyAlignment="1">
      <alignment horizontal="center"/>
    </xf>
    <xf numFmtId="0" fontId="1" fillId="0" borderId="57" xfId="1" applyFont="1" applyBorder="1" applyAlignment="1">
      <alignment horizontal="left"/>
    </xf>
    <xf numFmtId="0" fontId="1" fillId="0" borderId="56" xfId="1" applyFont="1" applyBorder="1" applyAlignment="1">
      <alignment horizontal="left"/>
    </xf>
    <xf numFmtId="0" fontId="1" fillId="0" borderId="58" xfId="1" applyFont="1" applyBorder="1" applyAlignment="1">
      <alignment horizontal="left"/>
    </xf>
    <xf numFmtId="0" fontId="7" fillId="0" borderId="52" xfId="1" applyFont="1" applyBorder="1" applyAlignment="1">
      <alignment horizontal="left" shrinkToFit="1"/>
    </xf>
    <xf numFmtId="0" fontId="7" fillId="0" borderId="51" xfId="1" applyFont="1" applyBorder="1" applyAlignment="1">
      <alignment horizontal="left" shrinkToFit="1"/>
    </xf>
    <xf numFmtId="0" fontId="7" fillId="0" borderId="50" xfId="1" applyFont="1" applyBorder="1" applyAlignment="1">
      <alignment horizontal="left" shrinkToFit="1"/>
    </xf>
    <xf numFmtId="0" fontId="10" fillId="0" borderId="0" xfId="1" applyFont="1" applyAlignment="1">
      <alignment horizontal="center"/>
    </xf>
    <xf numFmtId="49" fontId="1" fillId="0" borderId="54" xfId="1" applyNumberFormat="1" applyFont="1" applyBorder="1" applyAlignment="1">
      <alignment horizontal="center"/>
    </xf>
    <xf numFmtId="0" fontId="1" fillId="0" borderId="57" xfId="1" applyFont="1" applyBorder="1" applyAlignment="1">
      <alignment horizontal="center" shrinkToFit="1"/>
    </xf>
    <xf numFmtId="0" fontId="1" fillId="0" borderId="56" xfId="1" applyFont="1" applyBorder="1" applyAlignment="1">
      <alignment horizontal="center" shrinkToFit="1"/>
    </xf>
    <xf numFmtId="0" fontId="1" fillId="0" borderId="58" xfId="1" applyFont="1" applyBorder="1" applyAlignment="1">
      <alignment horizontal="center" shrinkToFit="1"/>
    </xf>
    <xf numFmtId="49" fontId="15" fillId="6" borderId="63" xfId="1" applyNumberFormat="1" applyFont="1" applyFill="1" applyBorder="1" applyAlignment="1">
      <alignment horizontal="left" wrapText="1"/>
    </xf>
    <xf numFmtId="49" fontId="16" fillId="0" borderId="64" xfId="0" applyNumberFormat="1" applyFont="1" applyBorder="1" applyAlignment="1">
      <alignment horizontal="left" wrapText="1"/>
    </xf>
    <xf numFmtId="0" fontId="4" fillId="2" borderId="24" xfId="0" applyFont="1" applyFill="1" applyBorder="1" applyAlignment="1">
      <alignment horizontal="center" wrapText="1"/>
    </xf>
    <xf numFmtId="0" fontId="4" fillId="2" borderId="23" xfId="0" applyFont="1" applyFill="1" applyBorder="1" applyAlignment="1">
      <alignment horizontal="center" wrapText="1"/>
    </xf>
    <xf numFmtId="0" fontId="1" fillId="0" borderId="57" xfId="1" applyFont="1" applyBorder="1" applyAlignment="1">
      <alignment horizontal="left" shrinkToFit="1"/>
    </xf>
    <xf numFmtId="0" fontId="1" fillId="0" borderId="56" xfId="1" applyFont="1" applyBorder="1" applyAlignment="1">
      <alignment horizontal="left" shrinkToFit="1"/>
    </xf>
    <xf numFmtId="0" fontId="1" fillId="0" borderId="58" xfId="1" applyFont="1" applyBorder="1" applyAlignment="1">
      <alignment horizontal="left" shrinkToFit="1"/>
    </xf>
    <xf numFmtId="0" fontId="1" fillId="0" borderId="57" xfId="1" applyFont="1" applyBorder="1" applyAlignment="1">
      <alignment horizontal="left" wrapText="1"/>
    </xf>
    <xf numFmtId="0" fontId="1" fillId="0" borderId="56" xfId="1" applyFont="1" applyBorder="1" applyAlignment="1">
      <alignment horizontal="left" wrapText="1"/>
    </xf>
    <xf numFmtId="0" fontId="1" fillId="0" borderId="58" xfId="1" applyFont="1" applyBorder="1" applyAlignment="1">
      <alignment horizontal="left" wrapText="1"/>
    </xf>
    <xf numFmtId="171" fontId="8" fillId="0" borderId="15" xfId="2" applyNumberFormat="1" applyFont="1" applyFill="1" applyBorder="1" applyAlignment="1">
      <alignment vertical="center"/>
    </xf>
    <xf numFmtId="169" fontId="21" fillId="0" borderId="0" xfId="2" applyNumberFormat="1" applyFont="1" applyFill="1" applyBorder="1" applyAlignment="1" applyProtection="1">
      <alignment horizontal="left" vertical="center" wrapText="1"/>
    </xf>
    <xf numFmtId="0" fontId="8" fillId="0" borderId="0" xfId="2" applyFont="1" applyAlignment="1">
      <alignment vertical="center" wrapText="1"/>
    </xf>
    <xf numFmtId="49" fontId="27" fillId="0" borderId="29" xfId="2" applyNumberFormat="1" applyFont="1" applyFill="1" applyBorder="1" applyAlignment="1" applyProtection="1">
      <alignment horizontal="center" vertical="center" wrapText="1"/>
    </xf>
    <xf numFmtId="0" fontId="8" fillId="0" borderId="29" xfId="2" applyFont="1" applyFill="1" applyBorder="1" applyAlignment="1">
      <alignment horizontal="center" vertical="center" wrapText="1"/>
    </xf>
    <xf numFmtId="49" fontId="27" fillId="0" borderId="3" xfId="2" applyNumberFormat="1" applyFont="1" applyFill="1" applyBorder="1" applyAlignment="1" applyProtection="1">
      <alignment horizontal="center" vertical="center" wrapText="1"/>
    </xf>
    <xf numFmtId="0" fontId="8" fillId="0" borderId="3" xfId="2" applyFont="1" applyFill="1" applyBorder="1" applyAlignment="1">
      <alignment horizontal="center" vertical="center" wrapText="1"/>
    </xf>
    <xf numFmtId="49" fontId="21" fillId="0" borderId="16" xfId="2" applyNumberFormat="1" applyFont="1" applyFill="1" applyBorder="1" applyAlignment="1" applyProtection="1">
      <alignment horizontal="center" vertical="center" wrapText="1"/>
    </xf>
    <xf numFmtId="0" fontId="8" fillId="0" borderId="19" xfId="2" applyFont="1" applyFill="1" applyBorder="1" applyAlignment="1">
      <alignment horizontal="center" vertical="center" wrapText="1"/>
    </xf>
    <xf numFmtId="1" fontId="21" fillId="0" borderId="74" xfId="2" applyNumberFormat="1" applyFont="1" applyFill="1" applyBorder="1" applyAlignment="1" applyProtection="1">
      <alignment horizontal="center" vertical="center" wrapText="1"/>
    </xf>
    <xf numFmtId="1" fontId="21" fillId="0" borderId="25" xfId="2" applyNumberFormat="1" applyFont="1" applyFill="1" applyBorder="1" applyAlignment="1" applyProtection="1">
      <alignment horizontal="center" vertical="center" wrapText="1"/>
    </xf>
    <xf numFmtId="171" fontId="8" fillId="7" borderId="16" xfId="2" applyNumberFormat="1" applyFont="1" applyFill="1" applyBorder="1" applyAlignment="1">
      <alignment vertical="center"/>
    </xf>
    <xf numFmtId="171" fontId="8" fillId="0" borderId="19" xfId="2" applyNumberFormat="1" applyFont="1" applyBorder="1" applyAlignment="1">
      <alignment vertical="center"/>
    </xf>
    <xf numFmtId="49" fontId="21" fillId="0" borderId="15" xfId="2" applyNumberFormat="1" applyFont="1" applyFill="1" applyBorder="1" applyAlignment="1" applyProtection="1">
      <alignment horizontal="center" vertical="center" wrapText="1"/>
    </xf>
    <xf numFmtId="0" fontId="8" fillId="0" borderId="15" xfId="2" applyFont="1" applyFill="1" applyBorder="1" applyAlignment="1">
      <alignment horizontal="center" vertical="center" wrapText="1"/>
    </xf>
    <xf numFmtId="49" fontId="27" fillId="0" borderId="73" xfId="2" applyNumberFormat="1" applyFont="1" applyFill="1" applyBorder="1" applyAlignment="1" applyProtection="1">
      <alignment horizontal="center" vertical="center" wrapText="1"/>
    </xf>
    <xf numFmtId="0" fontId="8" fillId="0" borderId="37" xfId="2" applyFont="1" applyFill="1" applyBorder="1" applyAlignment="1">
      <alignment horizontal="center" vertical="center" wrapText="1"/>
    </xf>
    <xf numFmtId="49" fontId="27" fillId="0" borderId="8" xfId="2" applyNumberFormat="1" applyFont="1" applyFill="1" applyBorder="1" applyAlignment="1" applyProtection="1">
      <alignment horizontal="center" vertical="center" wrapText="1"/>
    </xf>
    <xf numFmtId="0" fontId="8" fillId="0" borderId="18" xfId="2" applyFont="1" applyFill="1" applyBorder="1" applyAlignment="1">
      <alignment horizontal="center" vertical="center" wrapText="1"/>
    </xf>
    <xf numFmtId="169" fontId="21" fillId="0" borderId="15" xfId="2" applyNumberFormat="1" applyFont="1" applyFill="1" applyBorder="1" applyAlignment="1" applyProtection="1">
      <alignment horizontal="left" vertical="center" wrapText="1"/>
    </xf>
    <xf numFmtId="0" fontId="8" fillId="0" borderId="15" xfId="2" applyFont="1" applyFill="1" applyBorder="1" applyAlignment="1">
      <alignment horizontal="left" vertical="center" wrapText="1"/>
    </xf>
    <xf numFmtId="169" fontId="21" fillId="0" borderId="15" xfId="2" applyNumberFormat="1" applyFont="1" applyFill="1" applyBorder="1" applyAlignment="1" applyProtection="1">
      <alignment horizontal="center" vertical="center" wrapText="1"/>
    </xf>
    <xf numFmtId="1" fontId="21" fillId="0" borderId="27" xfId="2" applyNumberFormat="1" applyFont="1" applyFill="1" applyBorder="1" applyAlignment="1" applyProtection="1">
      <alignment horizontal="center" vertical="center" wrapText="1"/>
    </xf>
    <xf numFmtId="1" fontId="8" fillId="0" borderId="27" xfId="2" applyNumberFormat="1" applyFont="1" applyFill="1" applyBorder="1" applyAlignment="1">
      <alignment horizontal="center" vertical="center" wrapText="1"/>
    </xf>
    <xf numFmtId="169" fontId="21" fillId="0" borderId="16" xfId="2" applyNumberFormat="1" applyFont="1" applyFill="1" applyBorder="1" applyAlignment="1" applyProtection="1">
      <alignment horizontal="center" vertical="center" wrapText="1"/>
    </xf>
    <xf numFmtId="169" fontId="21" fillId="0" borderId="17" xfId="2" applyNumberFormat="1" applyFont="1" applyFill="1" applyBorder="1" applyAlignment="1" applyProtection="1">
      <alignment horizontal="center" vertical="center" wrapText="1"/>
    </xf>
    <xf numFmtId="169" fontId="21" fillId="0" borderId="19" xfId="2" applyNumberFormat="1" applyFont="1" applyFill="1" applyBorder="1" applyAlignment="1" applyProtection="1">
      <alignment horizontal="center" vertical="center" wrapText="1"/>
    </xf>
    <xf numFmtId="1" fontId="21" fillId="0" borderId="61" xfId="2" applyNumberFormat="1" applyFont="1" applyFill="1" applyBorder="1" applyAlignment="1" applyProtection="1">
      <alignment horizontal="center" vertical="center" wrapText="1"/>
    </xf>
    <xf numFmtId="171" fontId="8" fillId="0" borderId="16" xfId="2" applyNumberFormat="1" applyFont="1" applyFill="1" applyBorder="1" applyAlignment="1">
      <alignment vertical="center"/>
    </xf>
    <xf numFmtId="171" fontId="8" fillId="0" borderId="17" xfId="2" applyNumberFormat="1" applyFont="1" applyFill="1" applyBorder="1" applyAlignment="1">
      <alignment vertical="center"/>
    </xf>
    <xf numFmtId="171" fontId="8" fillId="0" borderId="19" xfId="2" applyNumberFormat="1" applyFont="1" applyFill="1" applyBorder="1" applyAlignment="1">
      <alignment vertical="center"/>
    </xf>
    <xf numFmtId="4" fontId="21" fillId="0" borderId="67" xfId="2" applyNumberFormat="1" applyFont="1" applyFill="1" applyBorder="1" applyAlignment="1" applyProtection="1">
      <alignment horizontal="center" vertical="center" wrapText="1"/>
      <protection locked="0"/>
    </xf>
    <xf numFmtId="0" fontId="8" fillId="0" borderId="70" xfId="2" applyFont="1" applyFill="1" applyBorder="1" applyAlignment="1">
      <alignment horizontal="center" vertical="center" wrapText="1"/>
    </xf>
    <xf numFmtId="49" fontId="27" fillId="0" borderId="66" xfId="2" applyNumberFormat="1" applyFont="1" applyFill="1" applyBorder="1" applyAlignment="1" applyProtection="1">
      <alignment horizontal="center" vertical="center" wrapText="1"/>
    </xf>
    <xf numFmtId="49" fontId="27" fillId="0" borderId="36" xfId="2" applyNumberFormat="1" applyFont="1" applyFill="1" applyBorder="1" applyAlignment="1" applyProtection="1">
      <alignment horizontal="center" vertical="center" wrapText="1"/>
    </xf>
    <xf numFmtId="0" fontId="8" fillId="0" borderId="36" xfId="2" applyFont="1" applyFill="1" applyBorder="1" applyAlignment="1">
      <alignment horizontal="center" vertical="center" wrapText="1"/>
    </xf>
    <xf numFmtId="169" fontId="21" fillId="0" borderId="67" xfId="2" applyNumberFormat="1" applyFont="1" applyFill="1" applyBorder="1" applyAlignment="1" applyProtection="1">
      <alignment horizontal="left" vertical="center" wrapText="1"/>
    </xf>
    <xf numFmtId="169" fontId="21" fillId="0" borderId="17" xfId="2" applyNumberFormat="1" applyFont="1" applyFill="1" applyBorder="1" applyAlignment="1" applyProtection="1">
      <alignment horizontal="left" vertical="center" wrapText="1"/>
    </xf>
    <xf numFmtId="0" fontId="8" fillId="0" borderId="17" xfId="2" applyFont="1" applyFill="1" applyBorder="1" applyAlignment="1">
      <alignment horizontal="left" vertical="center" wrapText="1"/>
    </xf>
    <xf numFmtId="169" fontId="21" fillId="0" borderId="67" xfId="2" applyNumberFormat="1" applyFont="1" applyFill="1" applyBorder="1" applyAlignment="1" applyProtection="1">
      <alignment horizontal="center" vertical="center" wrapText="1"/>
    </xf>
    <xf numFmtId="0" fontId="8" fillId="0" borderId="17" xfId="2" applyFont="1" applyFill="1" applyBorder="1" applyAlignment="1">
      <alignment horizontal="center" vertical="center" wrapText="1"/>
    </xf>
    <xf numFmtId="1" fontId="21" fillId="0" borderId="68" xfId="2" applyNumberFormat="1" applyFont="1" applyFill="1" applyBorder="1" applyAlignment="1" applyProtection="1">
      <alignment horizontal="center" vertical="center" wrapText="1"/>
    </xf>
    <xf numFmtId="1" fontId="8" fillId="0" borderId="61" xfId="2" applyNumberFormat="1" applyFont="1" applyFill="1" applyBorder="1" applyAlignment="1">
      <alignment horizontal="center" vertical="center" wrapText="1"/>
    </xf>
    <xf numFmtId="4" fontId="21" fillId="0" borderId="66" xfId="2" applyNumberFormat="1" applyFont="1" applyFill="1" applyBorder="1" applyAlignment="1" applyProtection="1">
      <alignment horizontal="center" vertical="center"/>
      <protection locked="0"/>
    </xf>
    <xf numFmtId="4" fontId="21" fillId="0" borderId="69" xfId="2" applyNumberFormat="1" applyFont="1" applyFill="1" applyBorder="1" applyAlignment="1" applyProtection="1">
      <alignment horizontal="center" vertical="center"/>
      <protection locked="0"/>
    </xf>
    <xf numFmtId="4" fontId="21" fillId="0" borderId="67" xfId="2" applyNumberFormat="1" applyFont="1" applyFill="1" applyBorder="1" applyAlignment="1" applyProtection="1">
      <alignment horizontal="center" vertical="center"/>
      <protection locked="0"/>
    </xf>
    <xf numFmtId="4" fontId="21" fillId="0" borderId="70" xfId="2" applyNumberFormat="1" applyFont="1" applyFill="1" applyBorder="1" applyAlignment="1" applyProtection="1">
      <alignment horizontal="center" vertical="center"/>
      <protection locked="0"/>
    </xf>
    <xf numFmtId="4" fontId="21" fillId="0" borderId="68" xfId="2" applyNumberFormat="1" applyFont="1" applyFill="1" applyBorder="1" applyAlignment="1" applyProtection="1">
      <alignment horizontal="center" vertical="center" wrapText="1"/>
      <protection locked="0"/>
    </xf>
    <xf numFmtId="0" fontId="8" fillId="0" borderId="71" xfId="2" applyFont="1" applyFill="1" applyBorder="1" applyAlignment="1">
      <alignment horizontal="center" vertical="center" wrapText="1"/>
    </xf>
    <xf numFmtId="0" fontId="0" fillId="0" borderId="0" xfId="0" applyAlignment="1">
      <alignment horizontal="left" wrapText="1"/>
    </xf>
    <xf numFmtId="0" fontId="30" fillId="0" borderId="0" xfId="0" applyFont="1" applyBorder="1" applyAlignment="1">
      <alignment horizontal="center"/>
    </xf>
    <xf numFmtId="49" fontId="0" fillId="0" borderId="3" xfId="0" applyNumberFormat="1" applyFont="1" applyBorder="1" applyAlignment="1">
      <alignment vertical="center"/>
    </xf>
    <xf numFmtId="49" fontId="39" fillId="0" borderId="3" xfId="0" applyNumberFormat="1" applyFont="1" applyBorder="1" applyAlignment="1">
      <alignment vertical="center"/>
    </xf>
    <xf numFmtId="49" fontId="0" fillId="8" borderId="3" xfId="0" applyNumberFormat="1" applyFont="1" applyFill="1" applyBorder="1" applyAlignment="1">
      <alignment vertical="center"/>
    </xf>
    <xf numFmtId="0" fontId="31" fillId="0" borderId="0" xfId="0" applyFont="1" applyAlignment="1">
      <alignment horizontal="left" wrapText="1"/>
    </xf>
    <xf numFmtId="0" fontId="0" fillId="0" borderId="0" xfId="0" applyFont="1" applyBorder="1" applyAlignment="1">
      <alignment wrapText="1"/>
    </xf>
  </cellXfs>
  <cellStyles count="4">
    <cellStyle name="Normální" xfId="0" builtinId="0"/>
    <cellStyle name="Normální 2" xfId="2"/>
    <cellStyle name="Normální 3" xfId="3"/>
    <cellStyle name="normální_POL.XLS"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 Id="rId8" Type="http://schemas.openxmlformats.org/officeDocument/2006/relationships/worksheet" Target="worksheets/sheet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2.1.2._&#268;OV_M&#283;sto_Albrechtice-RZ.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kyny pro vyplnění"/>
      <sheetName val="Pokyny pro tvorbu rozpočtu "/>
      <sheetName val="VzorPolozky"/>
      <sheetName val="PRS+MaR"/>
    </sheetNames>
    <sheetDataSet>
      <sheetData sheetId="0"/>
      <sheetData sheetId="1"/>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sheetData sheetId="2"/>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5112">
    <pageSetUpPr fitToPage="1"/>
  </sheetPr>
  <dimension ref="A1:O53"/>
  <sheetViews>
    <sheetView showGridLines="0" tabSelected="1" topLeftCell="B1" zoomScaleNormal="100" zoomScaleSheetLayoutView="75" workbookViewId="0">
      <selection activeCell="X17" sqref="X17"/>
    </sheetView>
  </sheetViews>
  <sheetFormatPr defaultRowHeight="12.75" x14ac:dyDescent="0.2"/>
  <cols>
    <col min="1" max="1" width="0.5703125" style="1" hidden="1" customWidth="1"/>
    <col min="2" max="2" width="7.140625" style="1" customWidth="1"/>
    <col min="3" max="3" width="9.140625" style="1"/>
    <col min="4" max="4" width="19.7109375" style="1" customWidth="1"/>
    <col min="5" max="5" width="6.85546875" style="1" customWidth="1"/>
    <col min="6" max="6" width="13.140625" style="1" customWidth="1"/>
    <col min="7" max="7" width="12.42578125" style="2" customWidth="1"/>
    <col min="8" max="8" width="13.5703125" style="1" customWidth="1"/>
    <col min="9" max="9" width="11.42578125" style="2" customWidth="1"/>
    <col min="10" max="10" width="7" style="2" customWidth="1"/>
    <col min="11" max="15" width="10.7109375" style="1" customWidth="1"/>
    <col min="16" max="16384" width="9.140625" style="1"/>
  </cols>
  <sheetData>
    <row r="1" spans="2:15" ht="12" customHeight="1" x14ac:dyDescent="0.2"/>
    <row r="2" spans="2:15" ht="17.25" customHeight="1" x14ac:dyDescent="0.25">
      <c r="B2" s="3"/>
      <c r="C2" s="4" t="s">
        <v>0</v>
      </c>
      <c r="E2" s="5"/>
      <c r="F2" s="4"/>
      <c r="G2" s="6"/>
      <c r="H2" s="7" t="s">
        <v>1</v>
      </c>
      <c r="I2" s="8"/>
      <c r="K2" s="3"/>
    </row>
    <row r="3" spans="2:15" ht="6" customHeight="1" x14ac:dyDescent="0.2">
      <c r="C3" s="9"/>
      <c r="D3" s="10" t="s">
        <v>2</v>
      </c>
    </row>
    <row r="4" spans="2:15" ht="4.5" customHeight="1" x14ac:dyDescent="0.2"/>
    <row r="5" spans="2:15" ht="13.5" customHeight="1" x14ac:dyDescent="0.25">
      <c r="C5" s="11" t="s">
        <v>3</v>
      </c>
      <c r="D5" s="12" t="s">
        <v>100</v>
      </c>
      <c r="E5" s="13" t="s">
        <v>558</v>
      </c>
      <c r="F5" s="14"/>
      <c r="G5" s="15"/>
      <c r="H5" s="14"/>
      <c r="I5" s="15"/>
      <c r="O5" s="8"/>
    </row>
    <row r="7" spans="2:15" x14ac:dyDescent="0.2">
      <c r="C7" s="16" t="s">
        <v>4</v>
      </c>
      <c r="D7" s="17" t="s">
        <v>158</v>
      </c>
      <c r="H7" s="18" t="s">
        <v>5</v>
      </c>
      <c r="J7" s="17"/>
      <c r="K7" s="17"/>
    </row>
    <row r="8" spans="2:15" x14ac:dyDescent="0.2">
      <c r="D8" s="17" t="s">
        <v>554</v>
      </c>
      <c r="H8" s="18" t="s">
        <v>6</v>
      </c>
      <c r="J8" s="17"/>
      <c r="K8" s="17"/>
    </row>
    <row r="9" spans="2:15" x14ac:dyDescent="0.2">
      <c r="C9" s="18" t="s">
        <v>556</v>
      </c>
      <c r="D9" s="17" t="s">
        <v>555</v>
      </c>
      <c r="H9" s="18"/>
      <c r="J9" s="17"/>
    </row>
    <row r="10" spans="2:15" x14ac:dyDescent="0.2">
      <c r="H10" s="18"/>
      <c r="J10" s="17"/>
    </row>
    <row r="11" spans="2:15" x14ac:dyDescent="0.2">
      <c r="C11" s="16" t="s">
        <v>7</v>
      </c>
      <c r="D11" s="17" t="s">
        <v>557</v>
      </c>
      <c r="H11" s="18" t="s">
        <v>5</v>
      </c>
      <c r="J11" s="17"/>
      <c r="K11" s="17"/>
    </row>
    <row r="12" spans="2:15" x14ac:dyDescent="0.2">
      <c r="D12" s="17"/>
      <c r="H12" s="18" t="s">
        <v>6</v>
      </c>
      <c r="J12" s="17"/>
      <c r="K12" s="17"/>
    </row>
    <row r="13" spans="2:15" ht="12" customHeight="1" x14ac:dyDescent="0.2">
      <c r="C13" s="18"/>
      <c r="D13" s="17"/>
      <c r="J13" s="18"/>
    </row>
    <row r="14" spans="2:15" ht="24.75" customHeight="1" x14ac:dyDescent="0.2">
      <c r="C14" s="19" t="s">
        <v>8</v>
      </c>
      <c r="H14" s="19" t="s">
        <v>9</v>
      </c>
      <c r="J14" s="18"/>
    </row>
    <row r="15" spans="2:15" ht="12.75" customHeight="1" x14ac:dyDescent="0.2">
      <c r="J15" s="18"/>
    </row>
    <row r="16" spans="2:15" ht="28.5" customHeight="1" x14ac:dyDescent="0.2">
      <c r="C16" s="19" t="s">
        <v>10</v>
      </c>
      <c r="H16" s="19" t="s">
        <v>10</v>
      </c>
    </row>
    <row r="17" spans="2:12" ht="25.5" customHeight="1" x14ac:dyDescent="0.2"/>
    <row r="18" spans="2:12" ht="13.5" customHeight="1" x14ac:dyDescent="0.2">
      <c r="B18" s="20"/>
      <c r="C18" s="21"/>
      <c r="D18" s="21"/>
      <c r="E18" s="22"/>
      <c r="F18" s="23"/>
      <c r="G18" s="24"/>
      <c r="H18" s="25"/>
      <c r="I18" s="24"/>
      <c r="J18" s="26" t="s">
        <v>11</v>
      </c>
      <c r="K18" s="27"/>
    </row>
    <row r="19" spans="2:12" ht="15" customHeight="1" x14ac:dyDescent="0.2">
      <c r="B19" s="28" t="s">
        <v>12</v>
      </c>
      <c r="C19" s="29"/>
      <c r="D19" s="30">
        <v>15</v>
      </c>
      <c r="E19" s="31" t="s">
        <v>13</v>
      </c>
      <c r="F19" s="32"/>
      <c r="G19" s="33"/>
      <c r="H19" s="33"/>
      <c r="I19" s="371">
        <f>ROUND(G34,0)</f>
        <v>0</v>
      </c>
      <c r="J19" s="372"/>
      <c r="K19" s="34"/>
    </row>
    <row r="20" spans="2:12" x14ac:dyDescent="0.2">
      <c r="B20" s="28" t="s">
        <v>14</v>
      </c>
      <c r="C20" s="29"/>
      <c r="D20" s="30">
        <f>SazbaDPH1</f>
        <v>15</v>
      </c>
      <c r="E20" s="31" t="s">
        <v>13</v>
      </c>
      <c r="F20" s="35"/>
      <c r="G20" s="36"/>
      <c r="H20" s="36"/>
      <c r="I20" s="373">
        <f>ROUND(I19*D20/100,0)</f>
        <v>0</v>
      </c>
      <c r="J20" s="374"/>
      <c r="K20" s="34"/>
    </row>
    <row r="21" spans="2:12" x14ac:dyDescent="0.2">
      <c r="B21" s="28" t="s">
        <v>12</v>
      </c>
      <c r="C21" s="29"/>
      <c r="D21" s="30">
        <v>21</v>
      </c>
      <c r="E21" s="31" t="s">
        <v>13</v>
      </c>
      <c r="F21" s="35"/>
      <c r="G21" s="36"/>
      <c r="H21" s="36"/>
      <c r="I21" s="373">
        <f>ROUND(H34,0)</f>
        <v>0</v>
      </c>
      <c r="J21" s="374"/>
      <c r="K21" s="34"/>
    </row>
    <row r="22" spans="2:12" ht="13.5" thickBot="1" x14ac:dyDescent="0.25">
      <c r="B22" s="28" t="s">
        <v>14</v>
      </c>
      <c r="C22" s="29"/>
      <c r="D22" s="30">
        <f>SazbaDPH2</f>
        <v>21</v>
      </c>
      <c r="E22" s="31" t="s">
        <v>13</v>
      </c>
      <c r="F22" s="37"/>
      <c r="G22" s="38"/>
      <c r="H22" s="38"/>
      <c r="I22" s="375">
        <f>ROUND(I21*D21/100,0)</f>
        <v>0</v>
      </c>
      <c r="J22" s="376"/>
      <c r="K22" s="34"/>
    </row>
    <row r="23" spans="2:12" ht="16.5" thickBot="1" x14ac:dyDescent="0.25">
      <c r="B23" s="39" t="s">
        <v>15</v>
      </c>
      <c r="C23" s="40"/>
      <c r="D23" s="40"/>
      <c r="E23" s="41"/>
      <c r="F23" s="42"/>
      <c r="G23" s="43"/>
      <c r="H23" s="43"/>
      <c r="I23" s="377">
        <f>SUM(I19:I22)</f>
        <v>0</v>
      </c>
      <c r="J23" s="378"/>
      <c r="K23" s="44"/>
    </row>
    <row r="26" spans="2:12" ht="1.5" customHeight="1" x14ac:dyDescent="0.2"/>
    <row r="27" spans="2:12" ht="15.75" customHeight="1" x14ac:dyDescent="0.25">
      <c r="B27" s="13" t="s">
        <v>16</v>
      </c>
      <c r="C27" s="45"/>
      <c r="D27" s="45"/>
      <c r="E27" s="45"/>
      <c r="F27" s="45"/>
      <c r="G27" s="45"/>
      <c r="H27" s="45"/>
      <c r="I27" s="45"/>
      <c r="J27" s="45"/>
      <c r="K27" s="45"/>
      <c r="L27" s="46"/>
    </row>
    <row r="28" spans="2:12" ht="5.25" customHeight="1" x14ac:dyDescent="0.2">
      <c r="L28" s="46"/>
    </row>
    <row r="29" spans="2:12" ht="24" customHeight="1" x14ac:dyDescent="0.2">
      <c r="B29" s="47" t="s">
        <v>17</v>
      </c>
      <c r="C29" s="48"/>
      <c r="D29" s="48"/>
      <c r="E29" s="49"/>
      <c r="F29" s="50" t="s">
        <v>18</v>
      </c>
      <c r="G29" s="51" t="str">
        <f>CONCATENATE("Základ DPH ",SazbaDPH1," %")</f>
        <v>Základ DPH 15 %</v>
      </c>
      <c r="H29" s="50" t="str">
        <f>CONCATENATE("Základ DPH ",SazbaDPH2," %")</f>
        <v>Základ DPH 21 %</v>
      </c>
      <c r="I29" s="50" t="s">
        <v>19</v>
      </c>
      <c r="J29" s="50" t="s">
        <v>13</v>
      </c>
    </row>
    <row r="30" spans="2:12" x14ac:dyDescent="0.2">
      <c r="B30" s="52" t="s">
        <v>101</v>
      </c>
      <c r="C30" s="53" t="s">
        <v>102</v>
      </c>
      <c r="D30" s="54"/>
      <c r="E30" s="55"/>
      <c r="F30" s="56">
        <f>G30+H30+I30</f>
        <v>0</v>
      </c>
      <c r="G30" s="57">
        <v>0</v>
      </c>
      <c r="H30" s="58">
        <f>H41</f>
        <v>0</v>
      </c>
      <c r="I30" s="58">
        <f t="shared" ref="I30:I33" si="0">(G30*SazbaDPH1)/100+(H30*SazbaDPH2)/100</f>
        <v>0</v>
      </c>
      <c r="J30" s="59" t="str">
        <f t="shared" ref="J30:J33" si="1">IF(CelkemObjekty=0,"",F30/CelkemObjekty*100)</f>
        <v/>
      </c>
    </row>
    <row r="31" spans="2:12" x14ac:dyDescent="0.2">
      <c r="B31" s="60" t="s">
        <v>160</v>
      </c>
      <c r="C31" s="61" t="s">
        <v>161</v>
      </c>
      <c r="D31" s="62"/>
      <c r="E31" s="63"/>
      <c r="F31" s="64">
        <f t="shared" ref="F31:F33" si="2">G31+H31+I31</f>
        <v>0</v>
      </c>
      <c r="G31" s="65">
        <v>0</v>
      </c>
      <c r="H31" s="66">
        <f>SUM(H42:H45)</f>
        <v>0</v>
      </c>
      <c r="I31" s="66">
        <f t="shared" si="0"/>
        <v>0</v>
      </c>
      <c r="J31" s="59" t="str">
        <f t="shared" si="1"/>
        <v/>
      </c>
    </row>
    <row r="32" spans="2:12" x14ac:dyDescent="0.2">
      <c r="B32" s="60" t="s">
        <v>315</v>
      </c>
      <c r="C32" s="61" t="s">
        <v>316</v>
      </c>
      <c r="D32" s="62"/>
      <c r="E32" s="63"/>
      <c r="F32" s="64">
        <f t="shared" si="2"/>
        <v>0</v>
      </c>
      <c r="G32" s="65">
        <v>0</v>
      </c>
      <c r="H32" s="66">
        <f>SUM(H46:H47)</f>
        <v>0</v>
      </c>
      <c r="I32" s="66">
        <f t="shared" si="0"/>
        <v>0</v>
      </c>
      <c r="J32" s="59" t="str">
        <f t="shared" si="1"/>
        <v/>
      </c>
    </row>
    <row r="33" spans="2:11" x14ac:dyDescent="0.2">
      <c r="B33" s="60" t="s">
        <v>543</v>
      </c>
      <c r="C33" s="61" t="s">
        <v>544</v>
      </c>
      <c r="D33" s="62"/>
      <c r="E33" s="63"/>
      <c r="F33" s="64">
        <f t="shared" si="2"/>
        <v>0</v>
      </c>
      <c r="G33" s="65">
        <v>0</v>
      </c>
      <c r="H33" s="66">
        <f>H48</f>
        <v>0</v>
      </c>
      <c r="I33" s="66">
        <f t="shared" si="0"/>
        <v>0</v>
      </c>
      <c r="J33" s="59" t="str">
        <f t="shared" si="1"/>
        <v/>
      </c>
    </row>
    <row r="34" spans="2:11" ht="17.25" customHeight="1" x14ac:dyDescent="0.2">
      <c r="B34" s="67" t="s">
        <v>20</v>
      </c>
      <c r="C34" s="68"/>
      <c r="D34" s="69"/>
      <c r="E34" s="70"/>
      <c r="F34" s="71">
        <f>SUM(F30:F33)</f>
        <v>0</v>
      </c>
      <c r="G34" s="71">
        <f>SUM(G30:G33)</f>
        <v>0</v>
      </c>
      <c r="H34" s="71">
        <f>SUM(H30:H33)</f>
        <v>0</v>
      </c>
      <c r="I34" s="71">
        <f>SUM(I30:I33)</f>
        <v>0</v>
      </c>
      <c r="J34" s="72" t="str">
        <f t="shared" ref="J34" si="3">IF(CelkemObjekty=0,"",F34/CelkemObjekty*100)</f>
        <v/>
      </c>
    </row>
    <row r="35" spans="2:11" x14ac:dyDescent="0.2">
      <c r="B35" s="73"/>
      <c r="C35" s="73"/>
      <c r="D35" s="73"/>
      <c r="E35" s="73"/>
      <c r="F35" s="73"/>
      <c r="G35" s="73"/>
      <c r="H35" s="73"/>
      <c r="I35" s="73"/>
      <c r="J35" s="73"/>
      <c r="K35" s="73"/>
    </row>
    <row r="36" spans="2:11" ht="9.75" customHeight="1" x14ac:dyDescent="0.2">
      <c r="B36" s="73"/>
      <c r="C36" s="73"/>
      <c r="D36" s="73"/>
      <c r="E36" s="73"/>
      <c r="F36" s="73"/>
      <c r="G36" s="73"/>
      <c r="H36" s="73"/>
      <c r="I36" s="73"/>
      <c r="J36" s="73"/>
      <c r="K36" s="73"/>
    </row>
    <row r="37" spans="2:11" ht="7.5" customHeight="1" x14ac:dyDescent="0.2">
      <c r="B37" s="73"/>
      <c r="C37" s="73"/>
      <c r="D37" s="73"/>
      <c r="E37" s="73"/>
      <c r="F37" s="73"/>
      <c r="G37" s="73"/>
      <c r="H37" s="73"/>
      <c r="I37" s="73"/>
      <c r="J37" s="73"/>
      <c r="K37" s="73"/>
    </row>
    <row r="38" spans="2:11" ht="18" x14ac:dyDescent="0.25">
      <c r="B38" s="13" t="s">
        <v>21</v>
      </c>
      <c r="C38" s="45"/>
      <c r="D38" s="45"/>
      <c r="E38" s="45"/>
      <c r="F38" s="45"/>
      <c r="G38" s="45"/>
      <c r="H38" s="45"/>
      <c r="I38" s="45"/>
      <c r="J38" s="45"/>
      <c r="K38" s="73"/>
    </row>
    <row r="39" spans="2:11" x14ac:dyDescent="0.2">
      <c r="K39" s="73"/>
    </row>
    <row r="40" spans="2:11" ht="25.5" x14ac:dyDescent="0.2">
      <c r="B40" s="74" t="s">
        <v>22</v>
      </c>
      <c r="C40" s="75" t="s">
        <v>23</v>
      </c>
      <c r="D40" s="48"/>
      <c r="E40" s="49"/>
      <c r="F40" s="50" t="s">
        <v>18</v>
      </c>
      <c r="G40" s="51" t="str">
        <f>CONCATENATE("Základ DPH ",SazbaDPH1," %")</f>
        <v>Základ DPH 15 %</v>
      </c>
      <c r="H40" s="50" t="str">
        <f>CONCATENATE("Základ DPH ",SazbaDPH2," %")</f>
        <v>Základ DPH 21 %</v>
      </c>
      <c r="I40" s="51" t="s">
        <v>19</v>
      </c>
      <c r="J40" s="50" t="s">
        <v>13</v>
      </c>
    </row>
    <row r="41" spans="2:11" ht="24.95" customHeight="1" x14ac:dyDescent="0.2">
      <c r="B41" s="76" t="s">
        <v>101</v>
      </c>
      <c r="C41" s="77" t="s">
        <v>159</v>
      </c>
      <c r="D41" s="54"/>
      <c r="E41" s="55"/>
      <c r="F41" s="56">
        <f>G41+H41+I41</f>
        <v>0</v>
      </c>
      <c r="G41" s="57">
        <v>0</v>
      </c>
      <c r="H41" s="58">
        <f>'00 SO00 KL'!C23</f>
        <v>0</v>
      </c>
      <c r="I41" s="65">
        <f t="shared" ref="I41:I48" si="4">(G41*SazbaDPH1)/100+(H41*SazbaDPH2)/100</f>
        <v>0</v>
      </c>
      <c r="J41" s="59" t="str">
        <f t="shared" ref="J41:J48" si="5">IF(CelkemObjekty=0,"",F41/CelkemObjekty*100)</f>
        <v/>
      </c>
    </row>
    <row r="42" spans="2:11" ht="24.95" customHeight="1" x14ac:dyDescent="0.2">
      <c r="B42" s="78" t="s">
        <v>160</v>
      </c>
      <c r="C42" s="79" t="s">
        <v>249</v>
      </c>
      <c r="D42" s="62"/>
      <c r="E42" s="63"/>
      <c r="F42" s="64">
        <f t="shared" ref="F42:F48" si="6">G42+H42+I42</f>
        <v>0</v>
      </c>
      <c r="G42" s="65">
        <v>0</v>
      </c>
      <c r="H42" s="66">
        <f>'01 SO 01.B1 KL'!C23</f>
        <v>0</v>
      </c>
      <c r="I42" s="65">
        <f t="shared" si="4"/>
        <v>0</v>
      </c>
      <c r="J42" s="59" t="str">
        <f t="shared" si="5"/>
        <v/>
      </c>
    </row>
    <row r="43" spans="2:11" ht="24.95" customHeight="1" x14ac:dyDescent="0.2">
      <c r="B43" s="78" t="s">
        <v>160</v>
      </c>
      <c r="C43" s="79" t="s">
        <v>292</v>
      </c>
      <c r="D43" s="62"/>
      <c r="E43" s="63"/>
      <c r="F43" s="64">
        <f t="shared" si="6"/>
        <v>0</v>
      </c>
      <c r="G43" s="65">
        <v>0</v>
      </c>
      <c r="H43" s="66">
        <f>'01 SO 01.B2 KL'!C23</f>
        <v>0</v>
      </c>
      <c r="I43" s="65">
        <f t="shared" si="4"/>
        <v>0</v>
      </c>
      <c r="J43" s="59" t="str">
        <f t="shared" si="5"/>
        <v/>
      </c>
    </row>
    <row r="44" spans="2:11" ht="24.95" customHeight="1" x14ac:dyDescent="0.2">
      <c r="B44" s="78" t="s">
        <v>160</v>
      </c>
      <c r="C44" s="365" t="s">
        <v>302</v>
      </c>
      <c r="D44" s="366"/>
      <c r="E44" s="367"/>
      <c r="F44" s="64">
        <f t="shared" si="6"/>
        <v>0</v>
      </c>
      <c r="G44" s="65">
        <v>0</v>
      </c>
      <c r="H44" s="66">
        <f>'01 SO 01.D1 KL'!C23</f>
        <v>0</v>
      </c>
      <c r="I44" s="65">
        <f t="shared" si="4"/>
        <v>0</v>
      </c>
      <c r="J44" s="59" t="str">
        <f t="shared" si="5"/>
        <v/>
      </c>
    </row>
    <row r="45" spans="2:11" ht="24.95" customHeight="1" x14ac:dyDescent="0.2">
      <c r="B45" s="78" t="s">
        <v>160</v>
      </c>
      <c r="C45" s="365" t="s">
        <v>314</v>
      </c>
      <c r="D45" s="366"/>
      <c r="E45" s="367"/>
      <c r="F45" s="64">
        <f t="shared" si="6"/>
        <v>0</v>
      </c>
      <c r="G45" s="65">
        <v>0</v>
      </c>
      <c r="H45" s="66">
        <f>'01 SO 01.D2 KL'!C23</f>
        <v>0</v>
      </c>
      <c r="I45" s="65">
        <f t="shared" si="4"/>
        <v>0</v>
      </c>
      <c r="J45" s="59" t="str">
        <f t="shared" si="5"/>
        <v/>
      </c>
    </row>
    <row r="46" spans="2:11" ht="24.95" customHeight="1" x14ac:dyDescent="0.2">
      <c r="B46" s="78" t="s">
        <v>315</v>
      </c>
      <c r="C46" s="365" t="s">
        <v>422</v>
      </c>
      <c r="D46" s="366"/>
      <c r="E46" s="367"/>
      <c r="F46" s="64">
        <f t="shared" si="6"/>
        <v>0</v>
      </c>
      <c r="G46" s="65">
        <v>0</v>
      </c>
      <c r="H46" s="66">
        <f>'02 SO02.S1 KL'!C23</f>
        <v>0</v>
      </c>
      <c r="I46" s="65">
        <f t="shared" si="4"/>
        <v>0</v>
      </c>
      <c r="J46" s="59" t="str">
        <f t="shared" si="5"/>
        <v/>
      </c>
    </row>
    <row r="47" spans="2:11" ht="24.95" customHeight="1" x14ac:dyDescent="0.2">
      <c r="B47" s="78" t="s">
        <v>315</v>
      </c>
      <c r="C47" s="365" t="s">
        <v>542</v>
      </c>
      <c r="D47" s="366"/>
      <c r="E47" s="367"/>
      <c r="F47" s="64">
        <f t="shared" si="6"/>
        <v>0</v>
      </c>
      <c r="G47" s="65">
        <v>0</v>
      </c>
      <c r="H47" s="66">
        <f>'02 SO02.S2 KL'!C23</f>
        <v>0</v>
      </c>
      <c r="I47" s="65">
        <f t="shared" si="4"/>
        <v>0</v>
      </c>
      <c r="J47" s="59" t="str">
        <f t="shared" si="5"/>
        <v/>
      </c>
    </row>
    <row r="48" spans="2:11" ht="24.95" customHeight="1" x14ac:dyDescent="0.2">
      <c r="B48" s="78" t="s">
        <v>543</v>
      </c>
      <c r="C48" s="368" t="s">
        <v>553</v>
      </c>
      <c r="D48" s="369"/>
      <c r="E48" s="370"/>
      <c r="F48" s="64">
        <f t="shared" si="6"/>
        <v>0</v>
      </c>
      <c r="G48" s="65">
        <v>0</v>
      </c>
      <c r="H48" s="66">
        <f>'PS01 KL'!C23</f>
        <v>0</v>
      </c>
      <c r="I48" s="65">
        <f t="shared" si="4"/>
        <v>0</v>
      </c>
      <c r="J48" s="59" t="str">
        <f t="shared" si="5"/>
        <v/>
      </c>
    </row>
    <row r="49" spans="2:10" x14ac:dyDescent="0.2">
      <c r="B49" s="67" t="s">
        <v>20</v>
      </c>
      <c r="C49" s="68"/>
      <c r="D49" s="69"/>
      <c r="E49" s="70"/>
      <c r="F49" s="71">
        <f>SUM(F41:F48)</f>
        <v>0</v>
      </c>
      <c r="G49" s="80">
        <f>SUM(G41:G48)</f>
        <v>0</v>
      </c>
      <c r="H49" s="71">
        <f>SUM(H41:H48)</f>
        <v>0</v>
      </c>
      <c r="I49" s="80">
        <f>SUM(I41:I48)</f>
        <v>0</v>
      </c>
      <c r="J49" s="72" t="str">
        <f t="shared" ref="J49" si="7">IF(CelkemObjekty=0,"",F49/CelkemObjekty*100)</f>
        <v/>
      </c>
    </row>
    <row r="50" spans="2:10" ht="6" customHeight="1" x14ac:dyDescent="0.2"/>
    <row r="51" spans="2:10" ht="3" customHeight="1" x14ac:dyDescent="0.2"/>
    <row r="52" spans="2:10" ht="6.75" customHeight="1" x14ac:dyDescent="0.2"/>
    <row r="53" spans="2:10" x14ac:dyDescent="0.2">
      <c r="I53" s="1"/>
      <c r="J53" s="1"/>
    </row>
  </sheetData>
  <sortState ref="B831:K859">
    <sortCondition ref="B831"/>
  </sortState>
  <mergeCells count="10">
    <mergeCell ref="I19:J19"/>
    <mergeCell ref="I20:J20"/>
    <mergeCell ref="I21:J21"/>
    <mergeCell ref="I22:J22"/>
    <mergeCell ref="I23:J23"/>
    <mergeCell ref="C44:E44"/>
    <mergeCell ref="C45:E45"/>
    <mergeCell ref="C48:E48"/>
    <mergeCell ref="C46:E46"/>
    <mergeCell ref="C47:E47"/>
  </mergeCells>
  <pageMargins left="0.39370078740157483" right="0.19685039370078741" top="0.39370078740157483" bottom="0.39370078740157483" header="0" footer="0.19685039370078741"/>
  <pageSetup paperSize="9" scale="99" fitToHeight="9999" orientation="portrait" horizontalDpi="300" verticalDpi="300" r:id="rId1"/>
  <headerFooter alignWithMargins="0">
    <oddFooter>&amp;R&amp;9Stránka &amp;P z &amp;N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pageSetUpPr fitToPage="1"/>
  </sheetPr>
  <dimension ref="A1:CB130"/>
  <sheetViews>
    <sheetView showGridLines="0" showZeros="0" topLeftCell="A21" zoomScaleNormal="100" zoomScaleSheetLayoutView="100" workbookViewId="0">
      <selection activeCell="C44" sqref="C44:D44"/>
    </sheetView>
  </sheetViews>
  <sheetFormatPr defaultRowHeight="12.75" x14ac:dyDescent="0.2"/>
  <cols>
    <col min="1" max="1" width="4.42578125" style="214" customWidth="1"/>
    <col min="2" max="2" width="11.5703125" style="214" customWidth="1"/>
    <col min="3" max="3" width="40.42578125" style="214" customWidth="1"/>
    <col min="4" max="4" width="5.5703125" style="214" customWidth="1"/>
    <col min="5" max="5" width="8.5703125" style="222" customWidth="1"/>
    <col min="6" max="6" width="9.140625" style="214" bestFit="1" customWidth="1"/>
    <col min="7" max="7" width="10.28515625" style="214" bestFit="1" customWidth="1"/>
    <col min="8" max="8" width="9.85546875" style="214" bestFit="1" customWidth="1"/>
    <col min="9" max="9" width="8.42578125" style="214" bestFit="1" customWidth="1"/>
    <col min="10" max="10" width="9.85546875" style="214" bestFit="1" customWidth="1"/>
    <col min="11" max="11" width="9.42578125" style="214" bestFit="1" customWidth="1"/>
    <col min="12" max="12" width="75.42578125" style="214" customWidth="1"/>
    <col min="13" max="13" width="45.28515625" style="214" customWidth="1"/>
    <col min="14" max="16384" width="9.140625" style="214"/>
  </cols>
  <sheetData>
    <row r="1" spans="1:80" ht="15.75" x14ac:dyDescent="0.25">
      <c r="A1" s="405" t="s">
        <v>83</v>
      </c>
      <c r="B1" s="405"/>
      <c r="C1" s="405"/>
      <c r="D1" s="405"/>
      <c r="E1" s="405"/>
      <c r="F1" s="405"/>
      <c r="G1" s="405"/>
    </row>
    <row r="2" spans="1:80" ht="14.25" customHeight="1" thickBot="1" x14ac:dyDescent="0.25">
      <c r="B2" s="215"/>
      <c r="C2" s="216"/>
      <c r="D2" s="216"/>
      <c r="E2" s="217"/>
      <c r="F2" s="216"/>
      <c r="G2" s="216"/>
    </row>
    <row r="3" spans="1:80" ht="13.5" thickTop="1" x14ac:dyDescent="0.2">
      <c r="A3" s="395" t="s">
        <v>3</v>
      </c>
      <c r="B3" s="396"/>
      <c r="C3" s="402" t="s">
        <v>559</v>
      </c>
      <c r="D3" s="404"/>
      <c r="E3" s="218" t="s">
        <v>84</v>
      </c>
      <c r="F3" s="219" t="str">
        <f>'01 SO 01.B2 Rek'!H1</f>
        <v>SO 01.B2</v>
      </c>
      <c r="G3" s="220"/>
    </row>
    <row r="4" spans="1:80" ht="13.5" thickBot="1" x14ac:dyDescent="0.25">
      <c r="A4" s="406" t="s">
        <v>74</v>
      </c>
      <c r="B4" s="398"/>
      <c r="C4" s="174" t="s">
        <v>162</v>
      </c>
      <c r="D4" s="175"/>
      <c r="E4" s="407" t="str">
        <f>'01 SO 01.B2 Rek'!G2</f>
        <v>Bourací práce - základové desky</v>
      </c>
      <c r="F4" s="408"/>
      <c r="G4" s="409"/>
    </row>
    <row r="5" spans="1:80" ht="13.5" thickTop="1" x14ac:dyDescent="0.2">
      <c r="A5" s="221"/>
      <c r="G5" s="223"/>
    </row>
    <row r="6" spans="1:80" ht="27" customHeight="1" x14ac:dyDescent="0.2">
      <c r="A6" s="224" t="s">
        <v>85</v>
      </c>
      <c r="B6" s="225" t="s">
        <v>86</v>
      </c>
      <c r="C6" s="225" t="s">
        <v>87</v>
      </c>
      <c r="D6" s="225" t="s">
        <v>88</v>
      </c>
      <c r="E6" s="226" t="s">
        <v>89</v>
      </c>
      <c r="F6" s="225" t="s">
        <v>90</v>
      </c>
      <c r="G6" s="227" t="s">
        <v>91</v>
      </c>
      <c r="H6" s="228" t="s">
        <v>92</v>
      </c>
      <c r="I6" s="228" t="s">
        <v>93</v>
      </c>
      <c r="J6" s="228" t="s">
        <v>94</v>
      </c>
      <c r="K6" s="228" t="s">
        <v>95</v>
      </c>
    </row>
    <row r="7" spans="1:80" x14ac:dyDescent="0.2">
      <c r="A7" s="229" t="s">
        <v>96</v>
      </c>
      <c r="B7" s="230" t="s">
        <v>97</v>
      </c>
      <c r="C7" s="231" t="s">
        <v>98</v>
      </c>
      <c r="D7" s="232"/>
      <c r="E7" s="233"/>
      <c r="F7" s="233"/>
      <c r="G7" s="234"/>
      <c r="H7" s="235"/>
      <c r="I7" s="236"/>
      <c r="J7" s="237"/>
      <c r="K7" s="238"/>
      <c r="O7" s="239">
        <v>1</v>
      </c>
    </row>
    <row r="8" spans="1:80" x14ac:dyDescent="0.2">
      <c r="A8" s="240">
        <v>1</v>
      </c>
      <c r="B8" s="241" t="s">
        <v>632</v>
      </c>
      <c r="C8" s="242" t="s">
        <v>634</v>
      </c>
      <c r="D8" s="243" t="s">
        <v>177</v>
      </c>
      <c r="E8" s="244">
        <v>15</v>
      </c>
      <c r="F8" s="244"/>
      <c r="G8" s="245">
        <f>E8*F8</f>
        <v>0</v>
      </c>
      <c r="H8" s="246">
        <v>0</v>
      </c>
      <c r="I8" s="247">
        <f>E8*H8</f>
        <v>0</v>
      </c>
      <c r="J8" s="246">
        <v>-0.4</v>
      </c>
      <c r="K8" s="247">
        <f>E8*J8</f>
        <v>-6</v>
      </c>
      <c r="O8" s="239">
        <v>2</v>
      </c>
      <c r="AA8" s="214">
        <v>1</v>
      </c>
      <c r="AB8" s="214">
        <v>1</v>
      </c>
      <c r="AC8" s="214">
        <v>1</v>
      </c>
      <c r="AZ8" s="214">
        <v>1</v>
      </c>
      <c r="BA8" s="214">
        <f>IF(AZ8=1,G8,0)</f>
        <v>0</v>
      </c>
      <c r="BB8" s="214">
        <f>IF(AZ8=2,G8,0)</f>
        <v>0</v>
      </c>
      <c r="BC8" s="214">
        <f>IF(AZ8=3,G8,0)</f>
        <v>0</v>
      </c>
      <c r="BD8" s="214">
        <f>IF(AZ8=4,G8,0)</f>
        <v>0</v>
      </c>
      <c r="BE8" s="214">
        <f>IF(AZ8=5,G8,0)</f>
        <v>0</v>
      </c>
      <c r="CA8" s="239">
        <v>1</v>
      </c>
      <c r="CB8" s="239">
        <v>1</v>
      </c>
    </row>
    <row r="9" spans="1:80" x14ac:dyDescent="0.2">
      <c r="A9" s="248"/>
      <c r="B9" s="251"/>
      <c r="C9" s="410" t="s">
        <v>633</v>
      </c>
      <c r="D9" s="411"/>
      <c r="E9" s="252">
        <v>0</v>
      </c>
      <c r="F9" s="253"/>
      <c r="G9" s="254"/>
      <c r="H9" s="255"/>
      <c r="I9" s="249"/>
      <c r="J9" s="256"/>
      <c r="K9" s="249"/>
      <c r="M9" s="250" t="s">
        <v>253</v>
      </c>
      <c r="O9" s="239"/>
    </row>
    <row r="10" spans="1:80" x14ac:dyDescent="0.2">
      <c r="A10" s="248"/>
      <c r="B10" s="251"/>
      <c r="C10" s="410" t="s">
        <v>254</v>
      </c>
      <c r="D10" s="411"/>
      <c r="E10" s="252">
        <v>15</v>
      </c>
      <c r="F10" s="253"/>
      <c r="G10" s="254"/>
      <c r="H10" s="255"/>
      <c r="I10" s="249"/>
      <c r="J10" s="256"/>
      <c r="K10" s="249"/>
      <c r="M10" s="250" t="s">
        <v>254</v>
      </c>
      <c r="O10" s="239"/>
    </row>
    <row r="11" spans="1:80" x14ac:dyDescent="0.2">
      <c r="A11" s="240">
        <v>2</v>
      </c>
      <c r="B11" s="241" t="s">
        <v>635</v>
      </c>
      <c r="C11" s="242" t="s">
        <v>636</v>
      </c>
      <c r="D11" s="243" t="s">
        <v>177</v>
      </c>
      <c r="E11" s="244">
        <v>15</v>
      </c>
      <c r="F11" s="244"/>
      <c r="G11" s="245">
        <f>E11*F11</f>
        <v>0</v>
      </c>
      <c r="H11" s="246">
        <v>0</v>
      </c>
      <c r="I11" s="247">
        <f>E11*H11</f>
        <v>0</v>
      </c>
      <c r="J11" s="246">
        <v>-0.18099999999999999</v>
      </c>
      <c r="K11" s="247">
        <f>E11*J11</f>
        <v>-2.7149999999999999</v>
      </c>
      <c r="O11" s="239">
        <v>2</v>
      </c>
      <c r="AA11" s="214">
        <v>1</v>
      </c>
      <c r="AB11" s="214">
        <v>1</v>
      </c>
      <c r="AC11" s="214">
        <v>1</v>
      </c>
      <c r="AZ11" s="214">
        <v>1</v>
      </c>
      <c r="BA11" s="214">
        <f>IF(AZ11=1,G11,0)</f>
        <v>0</v>
      </c>
      <c r="BB11" s="214">
        <f>IF(AZ11=2,G11,0)</f>
        <v>0</v>
      </c>
      <c r="BC11" s="214">
        <f>IF(AZ11=3,G11,0)</f>
        <v>0</v>
      </c>
      <c r="BD11" s="214">
        <f>IF(AZ11=4,G11,0)</f>
        <v>0</v>
      </c>
      <c r="BE11" s="214">
        <f>IF(AZ11=5,G11,0)</f>
        <v>0</v>
      </c>
      <c r="CA11" s="239">
        <v>1</v>
      </c>
      <c r="CB11" s="239">
        <v>1</v>
      </c>
    </row>
    <row r="12" spans="1:80" x14ac:dyDescent="0.2">
      <c r="A12" s="248"/>
      <c r="B12" s="251"/>
      <c r="C12" s="410" t="s">
        <v>253</v>
      </c>
      <c r="D12" s="411"/>
      <c r="E12" s="252">
        <v>0</v>
      </c>
      <c r="F12" s="253"/>
      <c r="G12" s="254"/>
      <c r="H12" s="255"/>
      <c r="I12" s="249"/>
      <c r="J12" s="256"/>
      <c r="K12" s="249"/>
      <c r="M12" s="250" t="s">
        <v>253</v>
      </c>
      <c r="O12" s="239"/>
    </row>
    <row r="13" spans="1:80" x14ac:dyDescent="0.2">
      <c r="A13" s="248"/>
      <c r="B13" s="251"/>
      <c r="C13" s="410" t="s">
        <v>254</v>
      </c>
      <c r="D13" s="411"/>
      <c r="E13" s="252">
        <v>15</v>
      </c>
      <c r="F13" s="253"/>
      <c r="G13" s="254"/>
      <c r="H13" s="255"/>
      <c r="I13" s="249"/>
      <c r="J13" s="256"/>
      <c r="K13" s="249"/>
      <c r="M13" s="250" t="s">
        <v>254</v>
      </c>
      <c r="O13" s="239"/>
    </row>
    <row r="14" spans="1:80" x14ac:dyDescent="0.2">
      <c r="A14" s="240">
        <v>3</v>
      </c>
      <c r="B14" s="241" t="s">
        <v>637</v>
      </c>
      <c r="C14" s="242" t="s">
        <v>255</v>
      </c>
      <c r="D14" s="243" t="s">
        <v>256</v>
      </c>
      <c r="E14" s="244">
        <v>65</v>
      </c>
      <c r="F14" s="244"/>
      <c r="G14" s="245">
        <f>E14*F14</f>
        <v>0</v>
      </c>
      <c r="H14" s="246">
        <v>0</v>
      </c>
      <c r="I14" s="247">
        <f>E14*H14</f>
        <v>0</v>
      </c>
      <c r="J14" s="246">
        <v>0</v>
      </c>
      <c r="K14" s="247">
        <f>E14*J14</f>
        <v>0</v>
      </c>
      <c r="O14" s="239">
        <v>2</v>
      </c>
      <c r="AA14" s="214">
        <v>1</v>
      </c>
      <c r="AB14" s="214">
        <v>0</v>
      </c>
      <c r="AC14" s="214">
        <v>0</v>
      </c>
      <c r="AZ14" s="214">
        <v>1</v>
      </c>
      <c r="BA14" s="214">
        <f>IF(AZ14=1,G14,0)</f>
        <v>0</v>
      </c>
      <c r="BB14" s="214">
        <f>IF(AZ14=2,G14,0)</f>
        <v>0</v>
      </c>
      <c r="BC14" s="214">
        <f>IF(AZ14=3,G14,0)</f>
        <v>0</v>
      </c>
      <c r="BD14" s="214">
        <f>IF(AZ14=4,G14,0)</f>
        <v>0</v>
      </c>
      <c r="BE14" s="214">
        <f>IF(AZ14=5,G14,0)</f>
        <v>0</v>
      </c>
      <c r="CA14" s="239">
        <v>1</v>
      </c>
      <c r="CB14" s="239">
        <v>0</v>
      </c>
    </row>
    <row r="15" spans="1:80" x14ac:dyDescent="0.2">
      <c r="A15" s="248"/>
      <c r="B15" s="251"/>
      <c r="C15" s="410" t="s">
        <v>257</v>
      </c>
      <c r="D15" s="411"/>
      <c r="E15" s="252">
        <v>0</v>
      </c>
      <c r="F15" s="253"/>
      <c r="G15" s="254"/>
      <c r="H15" s="255"/>
      <c r="I15" s="249"/>
      <c r="J15" s="256"/>
      <c r="K15" s="249"/>
      <c r="M15" s="250" t="s">
        <v>257</v>
      </c>
      <c r="O15" s="239"/>
    </row>
    <row r="16" spans="1:80" ht="22.5" x14ac:dyDescent="0.2">
      <c r="A16" s="248"/>
      <c r="B16" s="251"/>
      <c r="C16" s="410" t="s">
        <v>639</v>
      </c>
      <c r="D16" s="411"/>
      <c r="E16" s="252">
        <f>35+30</f>
        <v>65</v>
      </c>
      <c r="F16" s="253"/>
      <c r="G16" s="254"/>
      <c r="H16" s="255"/>
      <c r="I16" s="249"/>
      <c r="J16" s="256"/>
      <c r="K16" s="249"/>
      <c r="M16" s="250" t="s">
        <v>258</v>
      </c>
      <c r="O16" s="239"/>
    </row>
    <row r="17" spans="1:80" x14ac:dyDescent="0.2">
      <c r="A17" s="240">
        <v>4</v>
      </c>
      <c r="B17" s="241" t="s">
        <v>259</v>
      </c>
      <c r="C17" s="242" t="s">
        <v>260</v>
      </c>
      <c r="D17" s="243" t="s">
        <v>256</v>
      </c>
      <c r="E17" s="244">
        <v>65</v>
      </c>
      <c r="F17" s="244"/>
      <c r="G17" s="245">
        <f>E17*F17</f>
        <v>0</v>
      </c>
      <c r="H17" s="246">
        <v>0</v>
      </c>
      <c r="I17" s="247">
        <f>E17*H17</f>
        <v>0</v>
      </c>
      <c r="J17" s="246">
        <v>0</v>
      </c>
      <c r="K17" s="247">
        <f>E17*J17</f>
        <v>0</v>
      </c>
      <c r="O17" s="239">
        <v>2</v>
      </c>
      <c r="AA17" s="214">
        <v>1</v>
      </c>
      <c r="AB17" s="214">
        <v>1</v>
      </c>
      <c r="AC17" s="214">
        <v>1</v>
      </c>
      <c r="AZ17" s="214">
        <v>1</v>
      </c>
      <c r="BA17" s="214">
        <f>IF(AZ17=1,G17,0)</f>
        <v>0</v>
      </c>
      <c r="BB17" s="214">
        <f>IF(AZ17=2,G17,0)</f>
        <v>0</v>
      </c>
      <c r="BC17" s="214">
        <f>IF(AZ17=3,G17,0)</f>
        <v>0</v>
      </c>
      <c r="BD17" s="214">
        <f>IF(AZ17=4,G17,0)</f>
        <v>0</v>
      </c>
      <c r="BE17" s="214">
        <f>IF(AZ17=5,G17,0)</f>
        <v>0</v>
      </c>
      <c r="CA17" s="239">
        <v>1</v>
      </c>
      <c r="CB17" s="239">
        <v>1</v>
      </c>
    </row>
    <row r="18" spans="1:80" x14ac:dyDescent="0.2">
      <c r="A18" s="248"/>
      <c r="B18" s="251"/>
      <c r="C18" s="410" t="s">
        <v>257</v>
      </c>
      <c r="D18" s="411"/>
      <c r="E18" s="252">
        <v>0</v>
      </c>
      <c r="F18" s="253"/>
      <c r="G18" s="254"/>
      <c r="H18" s="255"/>
      <c r="I18" s="249"/>
      <c r="J18" s="256"/>
      <c r="K18" s="249"/>
      <c r="M18" s="250" t="s">
        <v>257</v>
      </c>
      <c r="O18" s="239"/>
    </row>
    <row r="19" spans="1:80" ht="22.5" x14ac:dyDescent="0.2">
      <c r="A19" s="248"/>
      <c r="B19" s="251"/>
      <c r="C19" s="410" t="s">
        <v>639</v>
      </c>
      <c r="D19" s="411"/>
      <c r="E19" s="252">
        <v>65</v>
      </c>
      <c r="F19" s="253"/>
      <c r="G19" s="254"/>
      <c r="H19" s="255"/>
      <c r="I19" s="249"/>
      <c r="J19" s="256"/>
      <c r="K19" s="249"/>
      <c r="M19" s="250" t="s">
        <v>258</v>
      </c>
      <c r="O19" s="239"/>
    </row>
    <row r="20" spans="1:80" x14ac:dyDescent="0.2">
      <c r="A20" s="240">
        <v>5</v>
      </c>
      <c r="B20" s="241" t="s">
        <v>261</v>
      </c>
      <c r="C20" s="242" t="s">
        <v>262</v>
      </c>
      <c r="D20" s="243" t="s">
        <v>256</v>
      </c>
      <c r="E20" s="244">
        <v>65</v>
      </c>
      <c r="F20" s="244"/>
      <c r="G20" s="245">
        <f>E20*F20</f>
        <v>0</v>
      </c>
      <c r="H20" s="246">
        <v>0</v>
      </c>
      <c r="I20" s="247">
        <f>E20*H20</f>
        <v>0</v>
      </c>
      <c r="J20" s="246">
        <v>0</v>
      </c>
      <c r="K20" s="247">
        <f>E20*J20</f>
        <v>0</v>
      </c>
      <c r="O20" s="239">
        <v>2</v>
      </c>
      <c r="AA20" s="214">
        <v>1</v>
      </c>
      <c r="AB20" s="214">
        <v>1</v>
      </c>
      <c r="AC20" s="214">
        <v>1</v>
      </c>
      <c r="AZ20" s="214">
        <v>1</v>
      </c>
      <c r="BA20" s="214">
        <f>IF(AZ20=1,G20,0)</f>
        <v>0</v>
      </c>
      <c r="BB20" s="214">
        <f>IF(AZ20=2,G20,0)</f>
        <v>0</v>
      </c>
      <c r="BC20" s="214">
        <f>IF(AZ20=3,G20,0)</f>
        <v>0</v>
      </c>
      <c r="BD20" s="214">
        <f>IF(AZ20=4,G20,0)</f>
        <v>0</v>
      </c>
      <c r="BE20" s="214">
        <f>IF(AZ20=5,G20,0)</f>
        <v>0</v>
      </c>
      <c r="CA20" s="239">
        <v>1</v>
      </c>
      <c r="CB20" s="239">
        <v>1</v>
      </c>
    </row>
    <row r="21" spans="1:80" x14ac:dyDescent="0.2">
      <c r="A21" s="248"/>
      <c r="B21" s="251"/>
      <c r="C21" s="410" t="s">
        <v>257</v>
      </c>
      <c r="D21" s="411"/>
      <c r="E21" s="252">
        <v>0</v>
      </c>
      <c r="F21" s="253"/>
      <c r="G21" s="254"/>
      <c r="H21" s="255"/>
      <c r="I21" s="249"/>
      <c r="J21" s="256"/>
      <c r="K21" s="249"/>
      <c r="M21" s="250" t="s">
        <v>257</v>
      </c>
      <c r="O21" s="239"/>
    </row>
    <row r="22" spans="1:80" ht="22.5" x14ac:dyDescent="0.2">
      <c r="A22" s="248"/>
      <c r="B22" s="251"/>
      <c r="C22" s="410" t="s">
        <v>639</v>
      </c>
      <c r="D22" s="411"/>
      <c r="E22" s="252">
        <v>65</v>
      </c>
      <c r="F22" s="253"/>
      <c r="G22" s="254"/>
      <c r="H22" s="255"/>
      <c r="I22" s="249"/>
      <c r="J22" s="256"/>
      <c r="K22" s="249"/>
      <c r="M22" s="250" t="s">
        <v>258</v>
      </c>
      <c r="O22" s="239"/>
    </row>
    <row r="23" spans="1:80" x14ac:dyDescent="0.2">
      <c r="A23" s="240">
        <v>6</v>
      </c>
      <c r="B23" s="241" t="s">
        <v>263</v>
      </c>
      <c r="C23" s="242" t="s">
        <v>264</v>
      </c>
      <c r="D23" s="243" t="s">
        <v>256</v>
      </c>
      <c r="E23" s="244">
        <v>65</v>
      </c>
      <c r="F23" s="244"/>
      <c r="G23" s="245">
        <f>E23*F23</f>
        <v>0</v>
      </c>
      <c r="H23" s="246">
        <v>0</v>
      </c>
      <c r="I23" s="247">
        <f>E23*H23</f>
        <v>0</v>
      </c>
      <c r="J23" s="246">
        <v>0</v>
      </c>
      <c r="K23" s="247">
        <f>E23*J23</f>
        <v>0</v>
      </c>
      <c r="O23" s="239">
        <v>2</v>
      </c>
      <c r="AA23" s="214">
        <v>1</v>
      </c>
      <c r="AB23" s="214">
        <v>1</v>
      </c>
      <c r="AC23" s="214">
        <v>1</v>
      </c>
      <c r="AZ23" s="214">
        <v>1</v>
      </c>
      <c r="BA23" s="214">
        <f>IF(AZ23=1,G23,0)</f>
        <v>0</v>
      </c>
      <c r="BB23" s="214">
        <f>IF(AZ23=2,G23,0)</f>
        <v>0</v>
      </c>
      <c r="BC23" s="214">
        <f>IF(AZ23=3,G23,0)</f>
        <v>0</v>
      </c>
      <c r="BD23" s="214">
        <f>IF(AZ23=4,G23,0)</f>
        <v>0</v>
      </c>
      <c r="BE23" s="214">
        <f>IF(AZ23=5,G23,0)</f>
        <v>0</v>
      </c>
      <c r="CA23" s="239">
        <v>1</v>
      </c>
      <c r="CB23" s="239">
        <v>1</v>
      </c>
    </row>
    <row r="24" spans="1:80" x14ac:dyDescent="0.2">
      <c r="A24" s="248"/>
      <c r="B24" s="251"/>
      <c r="C24" s="410" t="s">
        <v>257</v>
      </c>
      <c r="D24" s="411"/>
      <c r="E24" s="252">
        <v>0</v>
      </c>
      <c r="F24" s="253"/>
      <c r="G24" s="254"/>
      <c r="H24" s="255"/>
      <c r="I24" s="249"/>
      <c r="J24" s="256"/>
      <c r="K24" s="249"/>
      <c r="M24" s="250" t="s">
        <v>257</v>
      </c>
      <c r="O24" s="239"/>
    </row>
    <row r="25" spans="1:80" ht="22.5" x14ac:dyDescent="0.2">
      <c r="A25" s="248"/>
      <c r="B25" s="251"/>
      <c r="C25" s="410" t="s">
        <v>639</v>
      </c>
      <c r="D25" s="411"/>
      <c r="E25" s="252">
        <v>65</v>
      </c>
      <c r="F25" s="253"/>
      <c r="G25" s="254"/>
      <c r="H25" s="255"/>
      <c r="I25" s="249"/>
      <c r="J25" s="256"/>
      <c r="K25" s="249"/>
      <c r="M25" s="250" t="s">
        <v>258</v>
      </c>
      <c r="O25" s="239"/>
    </row>
    <row r="26" spans="1:80" x14ac:dyDescent="0.2">
      <c r="A26" s="257"/>
      <c r="B26" s="258" t="s">
        <v>99</v>
      </c>
      <c r="C26" s="259" t="s">
        <v>252</v>
      </c>
      <c r="D26" s="260"/>
      <c r="E26" s="261"/>
      <c r="F26" s="262"/>
      <c r="G26" s="263">
        <f>SUM(G7:G25)</f>
        <v>0</v>
      </c>
      <c r="H26" s="264"/>
      <c r="I26" s="265">
        <f>SUM(I7:I25)</f>
        <v>0</v>
      </c>
      <c r="J26" s="264"/>
      <c r="K26" s="265">
        <f>SUM(K7:K25)</f>
        <v>-8.7149999999999999</v>
      </c>
      <c r="O26" s="239">
        <v>4</v>
      </c>
      <c r="BA26" s="266">
        <f>SUM(BA7:BA25)</f>
        <v>0</v>
      </c>
      <c r="BB26" s="266">
        <f>SUM(BB7:BB25)</f>
        <v>0</v>
      </c>
      <c r="BC26" s="266">
        <f>SUM(BC7:BC25)</f>
        <v>0</v>
      </c>
      <c r="BD26" s="266">
        <f>SUM(BD7:BD25)</f>
        <v>0</v>
      </c>
      <c r="BE26" s="266">
        <f>SUM(BE7:BE25)</f>
        <v>0</v>
      </c>
    </row>
    <row r="27" spans="1:80" x14ac:dyDescent="0.2">
      <c r="A27" s="229" t="s">
        <v>96</v>
      </c>
      <c r="B27" s="230" t="s">
        <v>265</v>
      </c>
      <c r="C27" s="231" t="s">
        <v>266</v>
      </c>
      <c r="D27" s="232"/>
      <c r="E27" s="233"/>
      <c r="F27" s="233"/>
      <c r="G27" s="234"/>
      <c r="H27" s="235"/>
      <c r="I27" s="236"/>
      <c r="J27" s="237"/>
      <c r="K27" s="238"/>
      <c r="O27" s="239">
        <v>1</v>
      </c>
    </row>
    <row r="28" spans="1:80" x14ac:dyDescent="0.2">
      <c r="A28" s="240">
        <v>7</v>
      </c>
      <c r="B28" s="241" t="s">
        <v>268</v>
      </c>
      <c r="C28" s="242" t="s">
        <v>269</v>
      </c>
      <c r="D28" s="243" t="s">
        <v>270</v>
      </c>
      <c r="E28" s="244">
        <v>6.9565000000000001</v>
      </c>
      <c r="F28" s="244"/>
      <c r="G28" s="245">
        <f>E28*F28</f>
        <v>0</v>
      </c>
      <c r="H28" s="246">
        <v>0</v>
      </c>
      <c r="I28" s="247">
        <f>E28*H28</f>
        <v>0</v>
      </c>
      <c r="J28" s="246">
        <v>0</v>
      </c>
      <c r="K28" s="247">
        <f>E28*J28</f>
        <v>0</v>
      </c>
      <c r="O28" s="239">
        <v>2</v>
      </c>
      <c r="AA28" s="214">
        <v>1</v>
      </c>
      <c r="AB28" s="214">
        <v>1</v>
      </c>
      <c r="AC28" s="214">
        <v>1</v>
      </c>
      <c r="AZ28" s="214">
        <v>1</v>
      </c>
      <c r="BA28" s="214">
        <f>IF(AZ28=1,G28,0)</f>
        <v>0</v>
      </c>
      <c r="BB28" s="214">
        <f>IF(AZ28=2,G28,0)</f>
        <v>0</v>
      </c>
      <c r="BC28" s="214">
        <f>IF(AZ28=3,G28,0)</f>
        <v>0</v>
      </c>
      <c r="BD28" s="214">
        <f>IF(AZ28=4,G28,0)</f>
        <v>0</v>
      </c>
      <c r="BE28" s="214">
        <f>IF(AZ28=5,G28,0)</f>
        <v>0</v>
      </c>
      <c r="CA28" s="239">
        <v>1</v>
      </c>
      <c r="CB28" s="239">
        <v>1</v>
      </c>
    </row>
    <row r="29" spans="1:80" x14ac:dyDescent="0.2">
      <c r="A29" s="248"/>
      <c r="B29" s="251"/>
      <c r="C29" s="410" t="s">
        <v>253</v>
      </c>
      <c r="D29" s="411"/>
      <c r="E29" s="252">
        <v>0</v>
      </c>
      <c r="F29" s="253"/>
      <c r="G29" s="254"/>
      <c r="H29" s="255"/>
      <c r="I29" s="249"/>
      <c r="J29" s="256"/>
      <c r="K29" s="249"/>
      <c r="M29" s="250" t="s">
        <v>253</v>
      </c>
      <c r="O29" s="239"/>
    </row>
    <row r="30" spans="1:80" ht="22.5" x14ac:dyDescent="0.2">
      <c r="A30" s="248"/>
      <c r="B30" s="251"/>
      <c r="C30" s="410" t="s">
        <v>271</v>
      </c>
      <c r="D30" s="411"/>
      <c r="E30" s="252">
        <v>6.9565000000000001</v>
      </c>
      <c r="F30" s="253"/>
      <c r="G30" s="254"/>
      <c r="H30" s="255"/>
      <c r="I30" s="249"/>
      <c r="J30" s="256"/>
      <c r="K30" s="249"/>
      <c r="M30" s="250" t="s">
        <v>271</v>
      </c>
      <c r="O30" s="239"/>
    </row>
    <row r="31" spans="1:80" x14ac:dyDescent="0.2">
      <c r="A31" s="257"/>
      <c r="B31" s="258" t="s">
        <v>99</v>
      </c>
      <c r="C31" s="259" t="s">
        <v>267</v>
      </c>
      <c r="D31" s="260"/>
      <c r="E31" s="261"/>
      <c r="F31" s="262"/>
      <c r="G31" s="263">
        <f>SUM(G27:G30)</f>
        <v>0</v>
      </c>
      <c r="H31" s="264"/>
      <c r="I31" s="265">
        <f>SUM(I27:I30)</f>
        <v>0</v>
      </c>
      <c r="J31" s="264"/>
      <c r="K31" s="265">
        <f>SUM(K27:K30)</f>
        <v>0</v>
      </c>
      <c r="O31" s="239">
        <v>4</v>
      </c>
      <c r="BA31" s="266">
        <f>SUM(BA27:BA30)</f>
        <v>0</v>
      </c>
      <c r="BB31" s="266">
        <f>SUM(BB27:BB30)</f>
        <v>0</v>
      </c>
      <c r="BC31" s="266">
        <f>SUM(BC27:BC30)</f>
        <v>0</v>
      </c>
      <c r="BD31" s="266">
        <f>SUM(BD27:BD30)</f>
        <v>0</v>
      </c>
      <c r="BE31" s="266">
        <f>SUM(BE27:BE30)</f>
        <v>0</v>
      </c>
    </row>
    <row r="32" spans="1:80" x14ac:dyDescent="0.2">
      <c r="A32" s="229" t="s">
        <v>96</v>
      </c>
      <c r="B32" s="230" t="s">
        <v>272</v>
      </c>
      <c r="C32" s="231" t="s">
        <v>273</v>
      </c>
      <c r="D32" s="232"/>
      <c r="E32" s="233"/>
      <c r="F32" s="233"/>
      <c r="G32" s="234"/>
      <c r="H32" s="235"/>
      <c r="I32" s="236"/>
      <c r="J32" s="237"/>
      <c r="K32" s="238"/>
      <c r="O32" s="239">
        <v>1</v>
      </c>
    </row>
    <row r="33" spans="1:80" x14ac:dyDescent="0.2">
      <c r="A33" s="240">
        <v>8</v>
      </c>
      <c r="B33" s="241" t="s">
        <v>275</v>
      </c>
      <c r="C33" s="242" t="s">
        <v>276</v>
      </c>
      <c r="D33" s="243" t="s">
        <v>256</v>
      </c>
      <c r="E33" s="244">
        <v>0.4</v>
      </c>
      <c r="F33" s="244"/>
      <c r="G33" s="245">
        <f>E33*F33</f>
        <v>0</v>
      </c>
      <c r="H33" s="246">
        <v>0</v>
      </c>
      <c r="I33" s="247">
        <f>E33*H33</f>
        <v>0</v>
      </c>
      <c r="J33" s="246">
        <v>-2</v>
      </c>
      <c r="K33" s="247">
        <f>E33*J33</f>
        <v>-0.8</v>
      </c>
      <c r="O33" s="239">
        <v>2</v>
      </c>
      <c r="AA33" s="214">
        <v>1</v>
      </c>
      <c r="AB33" s="214">
        <v>1</v>
      </c>
      <c r="AC33" s="214">
        <v>1</v>
      </c>
      <c r="AZ33" s="214">
        <v>1</v>
      </c>
      <c r="BA33" s="214">
        <f>IF(AZ33=1,G33,0)</f>
        <v>0</v>
      </c>
      <c r="BB33" s="214">
        <f>IF(AZ33=2,G33,0)</f>
        <v>0</v>
      </c>
      <c r="BC33" s="214">
        <f>IF(AZ33=3,G33,0)</f>
        <v>0</v>
      </c>
      <c r="BD33" s="214">
        <f>IF(AZ33=4,G33,0)</f>
        <v>0</v>
      </c>
      <c r="BE33" s="214">
        <f>IF(AZ33=5,G33,0)</f>
        <v>0</v>
      </c>
      <c r="CA33" s="239">
        <v>1</v>
      </c>
      <c r="CB33" s="239">
        <v>1</v>
      </c>
    </row>
    <row r="34" spans="1:80" x14ac:dyDescent="0.2">
      <c r="A34" s="248"/>
      <c r="B34" s="251"/>
      <c r="C34" s="410" t="s">
        <v>277</v>
      </c>
      <c r="D34" s="411"/>
      <c r="E34" s="252">
        <v>0</v>
      </c>
      <c r="F34" s="253"/>
      <c r="G34" s="254"/>
      <c r="H34" s="255"/>
      <c r="I34" s="249"/>
      <c r="J34" s="256"/>
      <c r="K34" s="249"/>
      <c r="M34" s="250" t="s">
        <v>277</v>
      </c>
      <c r="O34" s="239"/>
    </row>
    <row r="35" spans="1:80" x14ac:dyDescent="0.2">
      <c r="A35" s="248"/>
      <c r="B35" s="251"/>
      <c r="C35" s="410" t="s">
        <v>278</v>
      </c>
      <c r="D35" s="411"/>
      <c r="E35" s="252">
        <v>0.4</v>
      </c>
      <c r="F35" s="253"/>
      <c r="G35" s="254"/>
      <c r="H35" s="255"/>
      <c r="I35" s="249"/>
      <c r="J35" s="256"/>
      <c r="K35" s="249"/>
      <c r="M35" s="250" t="s">
        <v>278</v>
      </c>
      <c r="O35" s="239"/>
    </row>
    <row r="36" spans="1:80" x14ac:dyDescent="0.2">
      <c r="A36" s="240">
        <v>9</v>
      </c>
      <c r="B36" s="241" t="s">
        <v>279</v>
      </c>
      <c r="C36" s="242" t="s">
        <v>280</v>
      </c>
      <c r="D36" s="243" t="s">
        <v>256</v>
      </c>
      <c r="E36" s="244">
        <v>93</v>
      </c>
      <c r="F36" s="244"/>
      <c r="G36" s="245">
        <f>E36*F36</f>
        <v>0</v>
      </c>
      <c r="H36" s="246">
        <v>0</v>
      </c>
      <c r="I36" s="247">
        <f>E36*H36</f>
        <v>0</v>
      </c>
      <c r="J36" s="246">
        <v>-2.4</v>
      </c>
      <c r="K36" s="247">
        <f>E36*J36</f>
        <v>-223.2</v>
      </c>
      <c r="O36" s="239">
        <v>2</v>
      </c>
      <c r="AA36" s="214">
        <v>1</v>
      </c>
      <c r="AB36" s="214">
        <v>1</v>
      </c>
      <c r="AC36" s="214">
        <v>1</v>
      </c>
      <c r="AZ36" s="214">
        <v>1</v>
      </c>
      <c r="BA36" s="214">
        <f>IF(AZ36=1,G36,0)</f>
        <v>0</v>
      </c>
      <c r="BB36" s="214">
        <f>IF(AZ36=2,G36,0)</f>
        <v>0</v>
      </c>
      <c r="BC36" s="214">
        <f>IF(AZ36=3,G36,0)</f>
        <v>0</v>
      </c>
      <c r="BD36" s="214">
        <f>IF(AZ36=4,G36,0)</f>
        <v>0</v>
      </c>
      <c r="BE36" s="214">
        <f>IF(AZ36=5,G36,0)</f>
        <v>0</v>
      </c>
      <c r="CA36" s="239">
        <v>1</v>
      </c>
      <c r="CB36" s="239">
        <v>1</v>
      </c>
    </row>
    <row r="37" spans="1:80" x14ac:dyDescent="0.2">
      <c r="A37" s="248"/>
      <c r="B37" s="251"/>
      <c r="C37" s="410" t="s">
        <v>281</v>
      </c>
      <c r="D37" s="411"/>
      <c r="E37" s="252">
        <v>0</v>
      </c>
      <c r="F37" s="253"/>
      <c r="G37" s="254"/>
      <c r="H37" s="255"/>
      <c r="I37" s="249"/>
      <c r="J37" s="256"/>
      <c r="K37" s="249"/>
      <c r="M37" s="250" t="s">
        <v>281</v>
      </c>
      <c r="O37" s="239"/>
    </row>
    <row r="38" spans="1:80" ht="22.5" x14ac:dyDescent="0.2">
      <c r="A38" s="248"/>
      <c r="B38" s="251"/>
      <c r="C38" s="410" t="s">
        <v>282</v>
      </c>
      <c r="D38" s="411"/>
      <c r="E38" s="252">
        <v>93</v>
      </c>
      <c r="F38" s="253"/>
      <c r="G38" s="254"/>
      <c r="H38" s="255"/>
      <c r="I38" s="249"/>
      <c r="J38" s="256"/>
      <c r="K38" s="249"/>
      <c r="M38" s="250" t="s">
        <v>282</v>
      </c>
      <c r="O38" s="239"/>
    </row>
    <row r="39" spans="1:80" x14ac:dyDescent="0.2">
      <c r="A39" s="257"/>
      <c r="B39" s="258" t="s">
        <v>99</v>
      </c>
      <c r="C39" s="259" t="s">
        <v>274</v>
      </c>
      <c r="D39" s="260"/>
      <c r="E39" s="261"/>
      <c r="F39" s="262"/>
      <c r="G39" s="263">
        <f>SUM(G32:G38)</f>
        <v>0</v>
      </c>
      <c r="H39" s="264"/>
      <c r="I39" s="265">
        <f>SUM(I32:I38)</f>
        <v>0</v>
      </c>
      <c r="J39" s="264"/>
      <c r="K39" s="265">
        <f>SUM(K32:K38)</f>
        <v>-224</v>
      </c>
      <c r="O39" s="239">
        <v>4</v>
      </c>
      <c r="BA39" s="266">
        <f>SUM(BA32:BA38)</f>
        <v>0</v>
      </c>
      <c r="BB39" s="266">
        <f>SUM(BB32:BB38)</f>
        <v>0</v>
      </c>
      <c r="BC39" s="266">
        <f>SUM(BC32:BC38)</f>
        <v>0</v>
      </c>
      <c r="BD39" s="266">
        <f>SUM(BD32:BD38)</f>
        <v>0</v>
      </c>
      <c r="BE39" s="266">
        <f>SUM(BE32:BE38)</f>
        <v>0</v>
      </c>
    </row>
    <row r="40" spans="1:80" x14ac:dyDescent="0.2">
      <c r="A40" s="229" t="s">
        <v>96</v>
      </c>
      <c r="B40" s="230" t="s">
        <v>222</v>
      </c>
      <c r="C40" s="231" t="s">
        <v>223</v>
      </c>
      <c r="D40" s="232"/>
      <c r="E40" s="233"/>
      <c r="F40" s="233"/>
      <c r="G40" s="234"/>
      <c r="H40" s="235"/>
      <c r="I40" s="236"/>
      <c r="J40" s="237"/>
      <c r="K40" s="238"/>
      <c r="O40" s="239">
        <v>1</v>
      </c>
    </row>
    <row r="41" spans="1:80" x14ac:dyDescent="0.2">
      <c r="A41" s="240">
        <v>10</v>
      </c>
      <c r="B41" s="241" t="s">
        <v>225</v>
      </c>
      <c r="C41" s="242" t="s">
        <v>226</v>
      </c>
      <c r="D41" s="243" t="s">
        <v>110</v>
      </c>
      <c r="E41" s="244">
        <v>0</v>
      </c>
      <c r="F41" s="244">
        <v>0</v>
      </c>
      <c r="G41" s="245">
        <f>E41*F41</f>
        <v>0</v>
      </c>
      <c r="H41" s="246">
        <v>0</v>
      </c>
      <c r="I41" s="247">
        <f>E41*H41</f>
        <v>0</v>
      </c>
      <c r="J41" s="246"/>
      <c r="K41" s="247">
        <f>E41*J41</f>
        <v>0</v>
      </c>
      <c r="O41" s="239">
        <v>2</v>
      </c>
      <c r="AA41" s="214">
        <v>12</v>
      </c>
      <c r="AB41" s="214">
        <v>0</v>
      </c>
      <c r="AC41" s="214">
        <v>31</v>
      </c>
      <c r="AZ41" s="214">
        <v>4</v>
      </c>
      <c r="BA41" s="214">
        <f>IF(AZ41=1,G41,0)</f>
        <v>0</v>
      </c>
      <c r="BB41" s="214">
        <f>IF(AZ41=2,G41,0)</f>
        <v>0</v>
      </c>
      <c r="BC41" s="214">
        <f>IF(AZ41=3,G41,0)</f>
        <v>0</v>
      </c>
      <c r="BD41" s="214">
        <f>IF(AZ41=4,G41,0)</f>
        <v>0</v>
      </c>
      <c r="BE41" s="214">
        <f>IF(AZ41=5,G41,0)</f>
        <v>0</v>
      </c>
      <c r="CA41" s="239">
        <v>12</v>
      </c>
      <c r="CB41" s="239">
        <v>0</v>
      </c>
    </row>
    <row r="42" spans="1:80" ht="33.75" x14ac:dyDescent="0.2">
      <c r="A42" s="248"/>
      <c r="B42" s="251"/>
      <c r="C42" s="410" t="s">
        <v>283</v>
      </c>
      <c r="D42" s="411"/>
      <c r="E42" s="252">
        <v>0</v>
      </c>
      <c r="F42" s="253"/>
      <c r="G42" s="254"/>
      <c r="H42" s="255"/>
      <c r="I42" s="249"/>
      <c r="J42" s="256"/>
      <c r="K42" s="249"/>
      <c r="M42" s="250" t="s">
        <v>283</v>
      </c>
      <c r="O42" s="239"/>
    </row>
    <row r="43" spans="1:80" ht="56.25" x14ac:dyDescent="0.2">
      <c r="A43" s="248"/>
      <c r="B43" s="251"/>
      <c r="C43" s="410" t="s">
        <v>284</v>
      </c>
      <c r="D43" s="411"/>
      <c r="E43" s="252">
        <v>0</v>
      </c>
      <c r="F43" s="253"/>
      <c r="G43" s="254"/>
      <c r="H43" s="255"/>
      <c r="I43" s="249"/>
      <c r="J43" s="256"/>
      <c r="K43" s="249"/>
      <c r="M43" s="250" t="s">
        <v>284</v>
      </c>
      <c r="O43" s="239"/>
    </row>
    <row r="44" spans="1:80" ht="67.5" x14ac:dyDescent="0.2">
      <c r="A44" s="248"/>
      <c r="B44" s="251"/>
      <c r="C44" s="410" t="s">
        <v>285</v>
      </c>
      <c r="D44" s="411"/>
      <c r="E44" s="252">
        <v>0</v>
      </c>
      <c r="F44" s="253"/>
      <c r="G44" s="254"/>
      <c r="H44" s="255"/>
      <c r="I44" s="249"/>
      <c r="J44" s="256"/>
      <c r="K44" s="249"/>
      <c r="M44" s="250" t="s">
        <v>285</v>
      </c>
      <c r="O44" s="239"/>
    </row>
    <row r="45" spans="1:80" ht="67.5" x14ac:dyDescent="0.2">
      <c r="A45" s="248"/>
      <c r="B45" s="251"/>
      <c r="C45" s="410" t="s">
        <v>286</v>
      </c>
      <c r="D45" s="411"/>
      <c r="E45" s="252">
        <v>0</v>
      </c>
      <c r="F45" s="253"/>
      <c r="G45" s="254"/>
      <c r="H45" s="255"/>
      <c r="I45" s="249"/>
      <c r="J45" s="256"/>
      <c r="K45" s="249"/>
      <c r="M45" s="250" t="s">
        <v>286</v>
      </c>
      <c r="O45" s="239"/>
    </row>
    <row r="46" spans="1:80" ht="33.75" x14ac:dyDescent="0.2">
      <c r="A46" s="248"/>
      <c r="B46" s="251"/>
      <c r="C46" s="410" t="s">
        <v>287</v>
      </c>
      <c r="D46" s="411"/>
      <c r="E46" s="252">
        <v>0</v>
      </c>
      <c r="F46" s="253"/>
      <c r="G46" s="254"/>
      <c r="H46" s="255"/>
      <c r="I46" s="249"/>
      <c r="J46" s="256"/>
      <c r="K46" s="249"/>
      <c r="M46" s="250" t="s">
        <v>287</v>
      </c>
      <c r="O46" s="239"/>
    </row>
    <row r="47" spans="1:80" ht="56.25" x14ac:dyDescent="0.2">
      <c r="A47" s="248"/>
      <c r="B47" s="251"/>
      <c r="C47" s="410" t="s">
        <v>638</v>
      </c>
      <c r="D47" s="411"/>
      <c r="E47" s="252">
        <v>0</v>
      </c>
      <c r="F47" s="253"/>
      <c r="G47" s="254"/>
      <c r="H47" s="255"/>
      <c r="I47" s="249"/>
      <c r="J47" s="256"/>
      <c r="K47" s="249"/>
      <c r="M47" s="250" t="s">
        <v>284</v>
      </c>
      <c r="O47" s="239"/>
    </row>
    <row r="48" spans="1:80" ht="67.5" x14ac:dyDescent="0.2">
      <c r="A48" s="248"/>
      <c r="B48" s="251"/>
      <c r="C48" s="410" t="s">
        <v>288</v>
      </c>
      <c r="D48" s="411"/>
      <c r="E48" s="252">
        <v>0</v>
      </c>
      <c r="F48" s="253"/>
      <c r="G48" s="254"/>
      <c r="H48" s="255"/>
      <c r="I48" s="249"/>
      <c r="J48" s="256"/>
      <c r="K48" s="249"/>
      <c r="M48" s="250" t="s">
        <v>288</v>
      </c>
      <c r="O48" s="239"/>
    </row>
    <row r="49" spans="1:80" ht="22.5" x14ac:dyDescent="0.2">
      <c r="A49" s="248"/>
      <c r="B49" s="251"/>
      <c r="C49" s="410" t="s">
        <v>289</v>
      </c>
      <c r="D49" s="411"/>
      <c r="E49" s="252">
        <v>0</v>
      </c>
      <c r="F49" s="253"/>
      <c r="G49" s="254"/>
      <c r="H49" s="255"/>
      <c r="I49" s="249"/>
      <c r="J49" s="256"/>
      <c r="K49" s="249"/>
      <c r="M49" s="250" t="s">
        <v>289</v>
      </c>
      <c r="O49" s="239"/>
    </row>
    <row r="50" spans="1:80" x14ac:dyDescent="0.2">
      <c r="A50" s="257"/>
      <c r="B50" s="258" t="s">
        <v>99</v>
      </c>
      <c r="C50" s="259" t="s">
        <v>224</v>
      </c>
      <c r="D50" s="260"/>
      <c r="E50" s="261"/>
      <c r="F50" s="262"/>
      <c r="G50" s="263">
        <f>SUM(G40:G49)</f>
        <v>0</v>
      </c>
      <c r="H50" s="264"/>
      <c r="I50" s="265">
        <f>SUM(I40:I49)</f>
        <v>0</v>
      </c>
      <c r="J50" s="264"/>
      <c r="K50" s="265">
        <f>SUM(K40:K49)</f>
        <v>0</v>
      </c>
      <c r="O50" s="239">
        <v>4</v>
      </c>
      <c r="BA50" s="266">
        <f>SUM(BA40:BA49)</f>
        <v>0</v>
      </c>
      <c r="BB50" s="266">
        <f>SUM(BB40:BB49)</f>
        <v>0</v>
      </c>
      <c r="BC50" s="266">
        <f>SUM(BC40:BC49)</f>
        <v>0</v>
      </c>
      <c r="BD50" s="266">
        <f>SUM(BD40:BD49)</f>
        <v>0</v>
      </c>
      <c r="BE50" s="266">
        <f>SUM(BE40:BE49)</f>
        <v>0</v>
      </c>
    </row>
    <row r="51" spans="1:80" x14ac:dyDescent="0.2">
      <c r="A51" s="229" t="s">
        <v>96</v>
      </c>
      <c r="B51" s="230" t="s">
        <v>233</v>
      </c>
      <c r="C51" s="231" t="s">
        <v>234</v>
      </c>
      <c r="D51" s="232"/>
      <c r="E51" s="233"/>
      <c r="F51" s="233"/>
      <c r="G51" s="234"/>
      <c r="H51" s="235"/>
      <c r="I51" s="236"/>
      <c r="J51" s="237"/>
      <c r="K51" s="238"/>
      <c r="O51" s="239">
        <v>1</v>
      </c>
    </row>
    <row r="52" spans="1:80" x14ac:dyDescent="0.2">
      <c r="A52" s="240">
        <v>11</v>
      </c>
      <c r="B52" s="241" t="s">
        <v>239</v>
      </c>
      <c r="C52" s="242" t="s">
        <v>240</v>
      </c>
      <c r="D52" s="243" t="s">
        <v>209</v>
      </c>
      <c r="E52" s="244">
        <v>232.715</v>
      </c>
      <c r="F52" s="244"/>
      <c r="G52" s="245">
        <f>E52*F52</f>
        <v>0</v>
      </c>
      <c r="H52" s="246">
        <v>0</v>
      </c>
      <c r="I52" s="247">
        <f>E52*H52</f>
        <v>0</v>
      </c>
      <c r="J52" s="246"/>
      <c r="K52" s="247">
        <f>E52*J52</f>
        <v>0</v>
      </c>
      <c r="O52" s="239">
        <v>2</v>
      </c>
      <c r="AA52" s="214">
        <v>8</v>
      </c>
      <c r="AB52" s="214">
        <v>0</v>
      </c>
      <c r="AC52" s="214">
        <v>3</v>
      </c>
      <c r="AZ52" s="214">
        <v>1</v>
      </c>
      <c r="BA52" s="214">
        <f>IF(AZ52=1,G52,0)</f>
        <v>0</v>
      </c>
      <c r="BB52" s="214">
        <f>IF(AZ52=2,G52,0)</f>
        <v>0</v>
      </c>
      <c r="BC52" s="214">
        <f>IF(AZ52=3,G52,0)</f>
        <v>0</v>
      </c>
      <c r="BD52" s="214">
        <f>IF(AZ52=4,G52,0)</f>
        <v>0</v>
      </c>
      <c r="BE52" s="214">
        <f>IF(AZ52=5,G52,0)</f>
        <v>0</v>
      </c>
      <c r="CA52" s="239">
        <v>8</v>
      </c>
      <c r="CB52" s="239">
        <v>0</v>
      </c>
    </row>
    <row r="53" spans="1:80" x14ac:dyDescent="0.2">
      <c r="A53" s="240">
        <v>12</v>
      </c>
      <c r="B53" s="241" t="s">
        <v>241</v>
      </c>
      <c r="C53" s="242" t="s">
        <v>242</v>
      </c>
      <c r="D53" s="243" t="s">
        <v>209</v>
      </c>
      <c r="E53" s="244">
        <v>5585.16</v>
      </c>
      <c r="F53" s="244"/>
      <c r="G53" s="245">
        <f>E53*F53</f>
        <v>0</v>
      </c>
      <c r="H53" s="246">
        <v>0</v>
      </c>
      <c r="I53" s="247">
        <f>E53*H53</f>
        <v>0</v>
      </c>
      <c r="J53" s="246"/>
      <c r="K53" s="247">
        <f>E53*J53</f>
        <v>0</v>
      </c>
      <c r="O53" s="239">
        <v>2</v>
      </c>
      <c r="AA53" s="214">
        <v>8</v>
      </c>
      <c r="AB53" s="214">
        <v>0</v>
      </c>
      <c r="AC53" s="214">
        <v>3</v>
      </c>
      <c r="AZ53" s="214">
        <v>1</v>
      </c>
      <c r="BA53" s="214">
        <f>IF(AZ53=1,G53,0)</f>
        <v>0</v>
      </c>
      <c r="BB53" s="214">
        <f>IF(AZ53=2,G53,0)</f>
        <v>0</v>
      </c>
      <c r="BC53" s="214">
        <f>IF(AZ53=3,G53,0)</f>
        <v>0</v>
      </c>
      <c r="BD53" s="214">
        <f>IF(AZ53=4,G53,0)</f>
        <v>0</v>
      </c>
      <c r="BE53" s="214">
        <f>IF(AZ53=5,G53,0)</f>
        <v>0</v>
      </c>
      <c r="CA53" s="239">
        <v>8</v>
      </c>
      <c r="CB53" s="239">
        <v>0</v>
      </c>
    </row>
    <row r="54" spans="1:80" x14ac:dyDescent="0.2">
      <c r="A54" s="240">
        <v>13</v>
      </c>
      <c r="B54" s="241" t="s">
        <v>290</v>
      </c>
      <c r="C54" s="242" t="s">
        <v>291</v>
      </c>
      <c r="D54" s="243" t="s">
        <v>209</v>
      </c>
      <c r="E54" s="244">
        <v>232.715</v>
      </c>
      <c r="F54" s="244"/>
      <c r="G54" s="245">
        <f>E54*F54</f>
        <v>0</v>
      </c>
      <c r="H54" s="246">
        <v>0</v>
      </c>
      <c r="I54" s="247">
        <f>E54*H54</f>
        <v>0</v>
      </c>
      <c r="J54" s="246"/>
      <c r="K54" s="247">
        <f>E54*J54</f>
        <v>0</v>
      </c>
      <c r="O54" s="239">
        <v>2</v>
      </c>
      <c r="AA54" s="214">
        <v>8</v>
      </c>
      <c r="AB54" s="214">
        <v>0</v>
      </c>
      <c r="AC54" s="214">
        <v>3</v>
      </c>
      <c r="AZ54" s="214">
        <v>1</v>
      </c>
      <c r="BA54" s="214">
        <f>IF(AZ54=1,G54,0)</f>
        <v>0</v>
      </c>
      <c r="BB54" s="214">
        <f>IF(AZ54=2,G54,0)</f>
        <v>0</v>
      </c>
      <c r="BC54" s="214">
        <f>IF(AZ54=3,G54,0)</f>
        <v>0</v>
      </c>
      <c r="BD54" s="214">
        <f>IF(AZ54=4,G54,0)</f>
        <v>0</v>
      </c>
      <c r="BE54" s="214">
        <f>IF(AZ54=5,G54,0)</f>
        <v>0</v>
      </c>
      <c r="CA54" s="239">
        <v>8</v>
      </c>
      <c r="CB54" s="239">
        <v>0</v>
      </c>
    </row>
    <row r="55" spans="1:80" x14ac:dyDescent="0.2">
      <c r="A55" s="240">
        <v>14</v>
      </c>
      <c r="B55" s="241" t="s">
        <v>245</v>
      </c>
      <c r="C55" s="242" t="s">
        <v>246</v>
      </c>
      <c r="D55" s="243" t="s">
        <v>209</v>
      </c>
      <c r="E55" s="244">
        <v>232.715</v>
      </c>
      <c r="F55" s="244"/>
      <c r="G55" s="245">
        <f>E55*F55</f>
        <v>0</v>
      </c>
      <c r="H55" s="246">
        <v>0</v>
      </c>
      <c r="I55" s="247">
        <f>E55*H55</f>
        <v>0</v>
      </c>
      <c r="J55" s="246"/>
      <c r="K55" s="247">
        <f>E55*J55</f>
        <v>0</v>
      </c>
      <c r="O55" s="239">
        <v>2</v>
      </c>
      <c r="AA55" s="214">
        <v>8</v>
      </c>
      <c r="AB55" s="214">
        <v>0</v>
      </c>
      <c r="AC55" s="214">
        <v>3</v>
      </c>
      <c r="AZ55" s="214">
        <v>1</v>
      </c>
      <c r="BA55" s="214">
        <f>IF(AZ55=1,G55,0)</f>
        <v>0</v>
      </c>
      <c r="BB55" s="214">
        <f>IF(AZ55=2,G55,0)</f>
        <v>0</v>
      </c>
      <c r="BC55" s="214">
        <f>IF(AZ55=3,G55,0)</f>
        <v>0</v>
      </c>
      <c r="BD55" s="214">
        <f>IF(AZ55=4,G55,0)</f>
        <v>0</v>
      </c>
      <c r="BE55" s="214">
        <f>IF(AZ55=5,G55,0)</f>
        <v>0</v>
      </c>
      <c r="CA55" s="239">
        <v>8</v>
      </c>
      <c r="CB55" s="239">
        <v>0</v>
      </c>
    </row>
    <row r="56" spans="1:80" x14ac:dyDescent="0.2">
      <c r="A56" s="240">
        <v>15</v>
      </c>
      <c r="B56" s="241" t="s">
        <v>247</v>
      </c>
      <c r="C56" s="242" t="s">
        <v>248</v>
      </c>
      <c r="D56" s="243" t="s">
        <v>209</v>
      </c>
      <c r="E56" s="244">
        <v>232.715</v>
      </c>
      <c r="F56" s="244"/>
      <c r="G56" s="245">
        <f>E56*F56</f>
        <v>0</v>
      </c>
      <c r="H56" s="246">
        <v>0</v>
      </c>
      <c r="I56" s="247">
        <f>E56*H56</f>
        <v>0</v>
      </c>
      <c r="J56" s="246"/>
      <c r="K56" s="247">
        <f>E56*J56</f>
        <v>0</v>
      </c>
      <c r="O56" s="239">
        <v>2</v>
      </c>
      <c r="AA56" s="214">
        <v>8</v>
      </c>
      <c r="AB56" s="214">
        <v>0</v>
      </c>
      <c r="AC56" s="214">
        <v>3</v>
      </c>
      <c r="AZ56" s="214">
        <v>1</v>
      </c>
      <c r="BA56" s="214">
        <f>IF(AZ56=1,G56,0)</f>
        <v>0</v>
      </c>
      <c r="BB56" s="214">
        <f>IF(AZ56=2,G56,0)</f>
        <v>0</v>
      </c>
      <c r="BC56" s="214">
        <f>IF(AZ56=3,G56,0)</f>
        <v>0</v>
      </c>
      <c r="BD56" s="214">
        <f>IF(AZ56=4,G56,0)</f>
        <v>0</v>
      </c>
      <c r="BE56" s="214">
        <f>IF(AZ56=5,G56,0)</f>
        <v>0</v>
      </c>
      <c r="CA56" s="239">
        <v>8</v>
      </c>
      <c r="CB56" s="239">
        <v>0</v>
      </c>
    </row>
    <row r="57" spans="1:80" x14ac:dyDescent="0.2">
      <c r="A57" s="257"/>
      <c r="B57" s="258" t="s">
        <v>99</v>
      </c>
      <c r="C57" s="259" t="s">
        <v>235</v>
      </c>
      <c r="D57" s="260"/>
      <c r="E57" s="261"/>
      <c r="F57" s="262"/>
      <c r="G57" s="263">
        <f>SUM(G51:G56)</f>
        <v>0</v>
      </c>
      <c r="H57" s="264"/>
      <c r="I57" s="265">
        <f>SUM(I51:I56)</f>
        <v>0</v>
      </c>
      <c r="J57" s="264"/>
      <c r="K57" s="265">
        <f>SUM(K51:K56)</f>
        <v>0</v>
      </c>
      <c r="O57" s="239">
        <v>4</v>
      </c>
      <c r="BA57" s="266">
        <f>SUM(BA51:BA56)</f>
        <v>0</v>
      </c>
      <c r="BB57" s="266">
        <f>SUM(BB51:BB56)</f>
        <v>0</v>
      </c>
      <c r="BC57" s="266">
        <f>SUM(BC51:BC56)</f>
        <v>0</v>
      </c>
      <c r="BD57" s="266">
        <f>SUM(BD51:BD56)</f>
        <v>0</v>
      </c>
      <c r="BE57" s="266">
        <f>SUM(BE51:BE56)</f>
        <v>0</v>
      </c>
    </row>
    <row r="58" spans="1:80" x14ac:dyDescent="0.2">
      <c r="E58" s="214"/>
    </row>
    <row r="59" spans="1:80" x14ac:dyDescent="0.2">
      <c r="E59" s="214"/>
    </row>
    <row r="60" spans="1:80" x14ac:dyDescent="0.2">
      <c r="E60" s="214"/>
    </row>
    <row r="61" spans="1:80" x14ac:dyDescent="0.2">
      <c r="E61" s="214"/>
    </row>
    <row r="62" spans="1:80" x14ac:dyDescent="0.2">
      <c r="E62" s="214"/>
    </row>
    <row r="63" spans="1:80" x14ac:dyDescent="0.2">
      <c r="E63" s="214"/>
    </row>
    <row r="64" spans="1:80" x14ac:dyDescent="0.2">
      <c r="E64" s="214"/>
    </row>
    <row r="65" spans="5:5" x14ac:dyDescent="0.2">
      <c r="E65" s="214"/>
    </row>
    <row r="66" spans="5:5" x14ac:dyDescent="0.2">
      <c r="E66" s="214"/>
    </row>
    <row r="67" spans="5:5" x14ac:dyDescent="0.2">
      <c r="E67" s="214"/>
    </row>
    <row r="68" spans="5:5" x14ac:dyDescent="0.2">
      <c r="E68" s="214"/>
    </row>
    <row r="69" spans="5:5" x14ac:dyDescent="0.2">
      <c r="E69" s="214"/>
    </row>
    <row r="70" spans="5:5" x14ac:dyDescent="0.2">
      <c r="E70" s="214"/>
    </row>
    <row r="71" spans="5:5" x14ac:dyDescent="0.2">
      <c r="E71" s="214"/>
    </row>
    <row r="72" spans="5:5" x14ac:dyDescent="0.2">
      <c r="E72" s="214"/>
    </row>
    <row r="73" spans="5:5" x14ac:dyDescent="0.2">
      <c r="E73" s="214"/>
    </row>
    <row r="74" spans="5:5" x14ac:dyDescent="0.2">
      <c r="E74" s="214"/>
    </row>
    <row r="75" spans="5:5" x14ac:dyDescent="0.2">
      <c r="E75" s="214"/>
    </row>
    <row r="76" spans="5:5" x14ac:dyDescent="0.2">
      <c r="E76" s="214"/>
    </row>
    <row r="77" spans="5:5" x14ac:dyDescent="0.2">
      <c r="E77" s="214"/>
    </row>
    <row r="78" spans="5:5" x14ac:dyDescent="0.2">
      <c r="E78" s="214"/>
    </row>
    <row r="79" spans="5:5" x14ac:dyDescent="0.2">
      <c r="E79" s="214"/>
    </row>
    <row r="80" spans="5:5" x14ac:dyDescent="0.2">
      <c r="E80" s="214"/>
    </row>
    <row r="81" spans="1:7" x14ac:dyDescent="0.2">
      <c r="A81" s="256"/>
      <c r="B81" s="256"/>
      <c r="C81" s="256"/>
      <c r="D81" s="256"/>
      <c r="E81" s="256"/>
      <c r="F81" s="256"/>
      <c r="G81" s="256"/>
    </row>
    <row r="82" spans="1:7" x14ac:dyDescent="0.2">
      <c r="A82" s="256"/>
      <c r="B82" s="256"/>
      <c r="C82" s="256"/>
      <c r="D82" s="256"/>
      <c r="E82" s="256"/>
      <c r="F82" s="256"/>
      <c r="G82" s="256"/>
    </row>
    <row r="83" spans="1:7" x14ac:dyDescent="0.2">
      <c r="A83" s="256"/>
      <c r="B83" s="256"/>
      <c r="C83" s="256"/>
      <c r="D83" s="256"/>
      <c r="E83" s="256"/>
      <c r="F83" s="256"/>
      <c r="G83" s="256"/>
    </row>
    <row r="84" spans="1:7" x14ac:dyDescent="0.2">
      <c r="A84" s="256"/>
      <c r="B84" s="256"/>
      <c r="C84" s="256"/>
      <c r="D84" s="256"/>
      <c r="E84" s="256"/>
      <c r="F84" s="256"/>
      <c r="G84" s="256"/>
    </row>
    <row r="85" spans="1:7" x14ac:dyDescent="0.2">
      <c r="E85" s="214"/>
    </row>
    <row r="86" spans="1:7" x14ac:dyDescent="0.2">
      <c r="E86" s="214"/>
    </row>
    <row r="87" spans="1:7" x14ac:dyDescent="0.2">
      <c r="E87" s="214"/>
    </row>
    <row r="88" spans="1:7" x14ac:dyDescent="0.2">
      <c r="E88" s="214"/>
    </row>
    <row r="89" spans="1:7" x14ac:dyDescent="0.2">
      <c r="E89" s="214"/>
    </row>
    <row r="90" spans="1:7" x14ac:dyDescent="0.2">
      <c r="E90" s="214"/>
    </row>
    <row r="91" spans="1:7" x14ac:dyDescent="0.2">
      <c r="E91" s="214"/>
    </row>
    <row r="92" spans="1:7" x14ac:dyDescent="0.2">
      <c r="E92" s="214"/>
    </row>
    <row r="93" spans="1:7" x14ac:dyDescent="0.2">
      <c r="E93" s="214"/>
    </row>
    <row r="94" spans="1:7" x14ac:dyDescent="0.2">
      <c r="E94" s="214"/>
    </row>
    <row r="95" spans="1:7" x14ac:dyDescent="0.2">
      <c r="E95" s="214"/>
    </row>
    <row r="96" spans="1:7" x14ac:dyDescent="0.2">
      <c r="E96" s="214"/>
    </row>
    <row r="97" spans="5:5" x14ac:dyDescent="0.2">
      <c r="E97" s="214"/>
    </row>
    <row r="98" spans="5:5" x14ac:dyDescent="0.2">
      <c r="E98" s="214"/>
    </row>
    <row r="99" spans="5:5" x14ac:dyDescent="0.2">
      <c r="E99" s="214"/>
    </row>
    <row r="100" spans="5:5" x14ac:dyDescent="0.2">
      <c r="E100" s="214"/>
    </row>
    <row r="101" spans="5:5" x14ac:dyDescent="0.2">
      <c r="E101" s="214"/>
    </row>
    <row r="102" spans="5:5" x14ac:dyDescent="0.2">
      <c r="E102" s="214"/>
    </row>
    <row r="103" spans="5:5" x14ac:dyDescent="0.2">
      <c r="E103" s="214"/>
    </row>
    <row r="104" spans="5:5" x14ac:dyDescent="0.2">
      <c r="E104" s="214"/>
    </row>
    <row r="105" spans="5:5" x14ac:dyDescent="0.2">
      <c r="E105" s="214"/>
    </row>
    <row r="106" spans="5:5" x14ac:dyDescent="0.2">
      <c r="E106" s="214"/>
    </row>
    <row r="107" spans="5:5" x14ac:dyDescent="0.2">
      <c r="E107" s="214"/>
    </row>
    <row r="108" spans="5:5" x14ac:dyDescent="0.2">
      <c r="E108" s="214"/>
    </row>
    <row r="109" spans="5:5" x14ac:dyDescent="0.2">
      <c r="E109" s="214"/>
    </row>
    <row r="110" spans="5:5" x14ac:dyDescent="0.2">
      <c r="E110" s="214"/>
    </row>
    <row r="111" spans="5:5" x14ac:dyDescent="0.2">
      <c r="E111" s="214"/>
    </row>
    <row r="112" spans="5:5" x14ac:dyDescent="0.2">
      <c r="E112" s="214"/>
    </row>
    <row r="113" spans="1:7" x14ac:dyDescent="0.2">
      <c r="E113" s="214"/>
    </row>
    <row r="114" spans="1:7" x14ac:dyDescent="0.2">
      <c r="E114" s="214"/>
    </row>
    <row r="115" spans="1:7" x14ac:dyDescent="0.2">
      <c r="E115" s="214"/>
    </row>
    <row r="116" spans="1:7" x14ac:dyDescent="0.2">
      <c r="A116" s="267"/>
      <c r="B116" s="267"/>
    </row>
    <row r="117" spans="1:7" x14ac:dyDescent="0.2">
      <c r="A117" s="256"/>
      <c r="B117" s="256"/>
      <c r="C117" s="268"/>
      <c r="D117" s="268"/>
      <c r="E117" s="269"/>
      <c r="F117" s="268"/>
      <c r="G117" s="270"/>
    </row>
    <row r="118" spans="1:7" x14ac:dyDescent="0.2">
      <c r="A118" s="271"/>
      <c r="B118" s="271"/>
      <c r="C118" s="256"/>
      <c r="D118" s="256"/>
      <c r="E118" s="272"/>
      <c r="F118" s="256"/>
      <c r="G118" s="256"/>
    </row>
    <row r="119" spans="1:7" x14ac:dyDescent="0.2">
      <c r="A119" s="256"/>
      <c r="B119" s="256"/>
      <c r="C119" s="256"/>
      <c r="D119" s="256"/>
      <c r="E119" s="272"/>
      <c r="F119" s="256"/>
      <c r="G119" s="256"/>
    </row>
    <row r="120" spans="1:7" x14ac:dyDescent="0.2">
      <c r="A120" s="256"/>
      <c r="B120" s="256"/>
      <c r="C120" s="256"/>
      <c r="D120" s="256"/>
      <c r="E120" s="272"/>
      <c r="F120" s="256"/>
      <c r="G120" s="256"/>
    </row>
    <row r="121" spans="1:7" x14ac:dyDescent="0.2">
      <c r="A121" s="256"/>
      <c r="B121" s="256"/>
      <c r="C121" s="256"/>
      <c r="D121" s="256"/>
      <c r="E121" s="272"/>
      <c r="F121" s="256"/>
      <c r="G121" s="256"/>
    </row>
    <row r="122" spans="1:7" x14ac:dyDescent="0.2">
      <c r="A122" s="256"/>
      <c r="B122" s="256"/>
      <c r="C122" s="256"/>
      <c r="D122" s="256"/>
      <c r="E122" s="272"/>
      <c r="F122" s="256"/>
      <c r="G122" s="256"/>
    </row>
    <row r="123" spans="1:7" x14ac:dyDescent="0.2">
      <c r="A123" s="256"/>
      <c r="B123" s="256"/>
      <c r="C123" s="256"/>
      <c r="D123" s="256"/>
      <c r="E123" s="272"/>
      <c r="F123" s="256"/>
      <c r="G123" s="256"/>
    </row>
    <row r="124" spans="1:7" x14ac:dyDescent="0.2">
      <c r="A124" s="256"/>
      <c r="B124" s="256"/>
      <c r="C124" s="256"/>
      <c r="D124" s="256"/>
      <c r="E124" s="272"/>
      <c r="F124" s="256"/>
      <c r="G124" s="256"/>
    </row>
    <row r="125" spans="1:7" x14ac:dyDescent="0.2">
      <c r="A125" s="256"/>
      <c r="B125" s="256"/>
      <c r="C125" s="256"/>
      <c r="D125" s="256"/>
      <c r="E125" s="272"/>
      <c r="F125" s="256"/>
      <c r="G125" s="256"/>
    </row>
    <row r="126" spans="1:7" x14ac:dyDescent="0.2">
      <c r="A126" s="256"/>
      <c r="B126" s="256"/>
      <c r="C126" s="256"/>
      <c r="D126" s="256"/>
      <c r="E126" s="272"/>
      <c r="F126" s="256"/>
      <c r="G126" s="256"/>
    </row>
    <row r="127" spans="1:7" x14ac:dyDescent="0.2">
      <c r="A127" s="256"/>
      <c r="B127" s="256"/>
      <c r="C127" s="256"/>
      <c r="D127" s="256"/>
      <c r="E127" s="272"/>
      <c r="F127" s="256"/>
      <c r="G127" s="256"/>
    </row>
    <row r="128" spans="1:7" x14ac:dyDescent="0.2">
      <c r="A128" s="256"/>
      <c r="B128" s="256"/>
      <c r="C128" s="256"/>
      <c r="D128" s="256"/>
      <c r="E128" s="272"/>
      <c r="F128" s="256"/>
      <c r="G128" s="256"/>
    </row>
    <row r="129" spans="1:7" x14ac:dyDescent="0.2">
      <c r="A129" s="256"/>
      <c r="B129" s="256"/>
      <c r="C129" s="256"/>
      <c r="D129" s="256"/>
      <c r="E129" s="272"/>
      <c r="F129" s="256"/>
      <c r="G129" s="256"/>
    </row>
    <row r="130" spans="1:7" x14ac:dyDescent="0.2">
      <c r="A130" s="256"/>
      <c r="B130" s="256"/>
      <c r="C130" s="256"/>
      <c r="D130" s="256"/>
      <c r="E130" s="272"/>
      <c r="F130" s="256"/>
      <c r="G130" s="256"/>
    </row>
  </sheetData>
  <mergeCells count="31">
    <mergeCell ref="C24:D24"/>
    <mergeCell ref="C25:D25"/>
    <mergeCell ref="C29:D29"/>
    <mergeCell ref="C30:D30"/>
    <mergeCell ref="C15:D15"/>
    <mergeCell ref="C16:D16"/>
    <mergeCell ref="C18:D18"/>
    <mergeCell ref="C19:D19"/>
    <mergeCell ref="C21:D21"/>
    <mergeCell ref="C22:D22"/>
    <mergeCell ref="C46:D46"/>
    <mergeCell ref="C47:D47"/>
    <mergeCell ref="C48:D48"/>
    <mergeCell ref="C49:D49"/>
    <mergeCell ref="C34:D34"/>
    <mergeCell ref="C35:D35"/>
    <mergeCell ref="C37:D37"/>
    <mergeCell ref="C38:D38"/>
    <mergeCell ref="C42:D42"/>
    <mergeCell ref="C43:D43"/>
    <mergeCell ref="C44:D44"/>
    <mergeCell ref="C45:D45"/>
    <mergeCell ref="C12:D12"/>
    <mergeCell ref="C13:D13"/>
    <mergeCell ref="A1:G1"/>
    <mergeCell ref="A3:B3"/>
    <mergeCell ref="A4:B4"/>
    <mergeCell ref="E4:G4"/>
    <mergeCell ref="C9:D9"/>
    <mergeCell ref="C3:D3"/>
    <mergeCell ref="C10:D10"/>
  </mergeCells>
  <printOptions horizontalCentered="1" gridLinesSet="0"/>
  <pageMargins left="0.59055118110236227" right="0.39370078740157483" top="0.59055118110236227" bottom="0.98425196850393704" header="0.19685039370078741" footer="0.51181102362204722"/>
  <pageSetup paperSize="9" scale="74" fitToHeight="0" orientation="portrait" r:id="rId1"/>
  <headerFooter alignWithMargins="0">
    <oddFooter>&amp;R&amp;"Arial,Obyčejné"Strana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4">
    <pageSetUpPr fitToPage="1"/>
  </sheetPr>
  <dimension ref="A1:BE50"/>
  <sheetViews>
    <sheetView zoomScaleNormal="100" workbookViewId="0">
      <selection activeCell="C9" sqref="C9:E9"/>
    </sheetView>
  </sheetViews>
  <sheetFormatPr defaultRowHeight="12.75" x14ac:dyDescent="0.2"/>
  <cols>
    <col min="1" max="1" width="2" style="1" customWidth="1"/>
    <col min="2" max="2" width="15" style="1" customWidth="1"/>
    <col min="3" max="3" width="15.85546875" style="1" customWidth="1"/>
    <col min="4" max="4" width="14.5703125" style="1" customWidth="1"/>
    <col min="5" max="5" width="13.5703125" style="1" customWidth="1"/>
    <col min="6" max="6" width="16.5703125" style="1" customWidth="1"/>
    <col min="7" max="7" width="15.28515625" style="1" customWidth="1"/>
    <col min="8" max="16384" width="9.140625" style="1"/>
  </cols>
  <sheetData>
    <row r="1" spans="1:57" ht="24.75" customHeight="1" thickBot="1" x14ac:dyDescent="0.25">
      <c r="A1" s="81" t="s">
        <v>29</v>
      </c>
      <c r="B1" s="82"/>
      <c r="C1" s="82"/>
      <c r="D1" s="82"/>
      <c r="E1" s="82"/>
      <c r="F1" s="82"/>
      <c r="G1" s="82"/>
    </row>
    <row r="2" spans="1:57" ht="27.75" customHeight="1" x14ac:dyDescent="0.2">
      <c r="A2" s="83" t="s">
        <v>30</v>
      </c>
      <c r="B2" s="84"/>
      <c r="C2" s="85" t="s">
        <v>293</v>
      </c>
      <c r="D2" s="412" t="s">
        <v>294</v>
      </c>
      <c r="E2" s="413"/>
      <c r="F2" s="86" t="s">
        <v>31</v>
      </c>
      <c r="G2" s="87"/>
    </row>
    <row r="3" spans="1:57" ht="3" hidden="1" customHeight="1" x14ac:dyDescent="0.2">
      <c r="A3" s="88"/>
      <c r="B3" s="89"/>
      <c r="C3" s="90"/>
      <c r="D3" s="90"/>
      <c r="E3" s="89"/>
      <c r="F3" s="91"/>
      <c r="G3" s="92"/>
    </row>
    <row r="4" spans="1:57" ht="12" customHeight="1" x14ac:dyDescent="0.2">
      <c r="A4" s="93" t="s">
        <v>32</v>
      </c>
      <c r="B4" s="89"/>
      <c r="C4" s="90"/>
      <c r="D4" s="90"/>
      <c r="E4" s="89"/>
      <c r="F4" s="91" t="s">
        <v>33</v>
      </c>
      <c r="G4" s="94"/>
    </row>
    <row r="5" spans="1:57" ht="12.95" customHeight="1" x14ac:dyDescent="0.2">
      <c r="A5" s="95" t="s">
        <v>160</v>
      </c>
      <c r="B5" s="96"/>
      <c r="C5" s="97" t="s">
        <v>161</v>
      </c>
      <c r="D5" s="98"/>
      <c r="E5" s="99"/>
      <c r="F5" s="91" t="s">
        <v>34</v>
      </c>
      <c r="G5" s="92"/>
    </row>
    <row r="6" spans="1:57" ht="12.95" customHeight="1" x14ac:dyDescent="0.2">
      <c r="A6" s="93" t="s">
        <v>35</v>
      </c>
      <c r="B6" s="89"/>
      <c r="C6" s="90"/>
      <c r="D6" s="90"/>
      <c r="E6" s="89"/>
      <c r="F6" s="100" t="s">
        <v>36</v>
      </c>
      <c r="G6" s="101">
        <v>0</v>
      </c>
      <c r="O6" s="102"/>
    </row>
    <row r="7" spans="1:57" ht="12.95" customHeight="1" x14ac:dyDescent="0.2">
      <c r="A7" s="103" t="s">
        <v>100</v>
      </c>
      <c r="B7" s="104"/>
      <c r="C7" s="385" t="s">
        <v>558</v>
      </c>
      <c r="D7" s="386"/>
      <c r="E7" s="387"/>
      <c r="F7" s="105" t="s">
        <v>37</v>
      </c>
      <c r="G7" s="101">
        <f>IF(G6=0,,ROUND((F30+F32)/G6,1))</f>
        <v>0</v>
      </c>
    </row>
    <row r="8" spans="1:57" x14ac:dyDescent="0.2">
      <c r="A8" s="106" t="s">
        <v>38</v>
      </c>
      <c r="B8" s="91"/>
      <c r="C8" s="388" t="s">
        <v>803</v>
      </c>
      <c r="D8" s="388"/>
      <c r="E8" s="389"/>
      <c r="F8" s="107" t="s">
        <v>39</v>
      </c>
      <c r="G8" s="108"/>
      <c r="H8" s="109"/>
      <c r="I8" s="110"/>
    </row>
    <row r="9" spans="1:57" x14ac:dyDescent="0.2">
      <c r="A9" s="106" t="s">
        <v>40</v>
      </c>
      <c r="B9" s="91"/>
      <c r="C9" s="388"/>
      <c r="D9" s="388"/>
      <c r="E9" s="389"/>
      <c r="F9" s="91"/>
      <c r="G9" s="111"/>
      <c r="H9" s="112"/>
    </row>
    <row r="10" spans="1:57" x14ac:dyDescent="0.2">
      <c r="A10" s="106" t="s">
        <v>41</v>
      </c>
      <c r="B10" s="91"/>
      <c r="C10" s="388" t="s">
        <v>158</v>
      </c>
      <c r="D10" s="388"/>
      <c r="E10" s="388"/>
      <c r="F10" s="113"/>
      <c r="G10" s="114"/>
      <c r="H10" s="115"/>
    </row>
    <row r="11" spans="1:57" ht="13.5" customHeight="1" x14ac:dyDescent="0.2">
      <c r="A11" s="106" t="s">
        <v>42</v>
      </c>
      <c r="B11" s="91"/>
      <c r="C11" s="388"/>
      <c r="D11" s="388"/>
      <c r="E11" s="388"/>
      <c r="F11" s="116" t="s">
        <v>43</v>
      </c>
      <c r="G11" s="117"/>
      <c r="H11" s="112"/>
      <c r="BA11" s="118"/>
      <c r="BB11" s="118"/>
      <c r="BC11" s="118"/>
      <c r="BD11" s="118"/>
      <c r="BE11" s="118"/>
    </row>
    <row r="12" spans="1:57" ht="12.75" customHeight="1" x14ac:dyDescent="0.2">
      <c r="A12" s="119" t="s">
        <v>44</v>
      </c>
      <c r="B12" s="89"/>
      <c r="C12" s="390"/>
      <c r="D12" s="390"/>
      <c r="E12" s="390"/>
      <c r="F12" s="120" t="s">
        <v>45</v>
      </c>
      <c r="G12" s="121"/>
      <c r="H12" s="112"/>
    </row>
    <row r="13" spans="1:57" ht="28.5" customHeight="1" thickBot="1" x14ac:dyDescent="0.25">
      <c r="A13" s="122" t="s">
        <v>46</v>
      </c>
      <c r="B13" s="123"/>
      <c r="C13" s="123"/>
      <c r="D13" s="123"/>
      <c r="E13" s="124"/>
      <c r="F13" s="124"/>
      <c r="G13" s="125"/>
      <c r="H13" s="112"/>
    </row>
    <row r="14" spans="1:57" ht="17.25" customHeight="1" thickBot="1" x14ac:dyDescent="0.25">
      <c r="A14" s="126" t="s">
        <v>47</v>
      </c>
      <c r="B14" s="127"/>
      <c r="C14" s="128"/>
      <c r="D14" s="129" t="s">
        <v>48</v>
      </c>
      <c r="E14" s="130"/>
      <c r="F14" s="130"/>
      <c r="G14" s="128"/>
    </row>
    <row r="15" spans="1:57" ht="15.95" customHeight="1" x14ac:dyDescent="0.2">
      <c r="A15" s="131"/>
      <c r="B15" s="132" t="s">
        <v>49</v>
      </c>
      <c r="C15" s="133">
        <f>'01 SO 01.D1 Rek'!E9</f>
        <v>0</v>
      </c>
      <c r="D15" s="134" t="str">
        <f>'01 SO 01.D1 Rek'!A14</f>
        <v>Ztížené výrobní podmínky</v>
      </c>
      <c r="E15" s="135"/>
      <c r="F15" s="136"/>
      <c r="G15" s="133">
        <f>'01 SO 01.D1 Rek'!I14</f>
        <v>0</v>
      </c>
    </row>
    <row r="16" spans="1:57" ht="15.95" customHeight="1" x14ac:dyDescent="0.2">
      <c r="A16" s="131" t="s">
        <v>50</v>
      </c>
      <c r="B16" s="132" t="s">
        <v>51</v>
      </c>
      <c r="C16" s="133">
        <f>'01 SO 01.D1 Rek'!F9</f>
        <v>0</v>
      </c>
      <c r="D16" s="88" t="str">
        <f>'01 SO 01.D1 Rek'!A15</f>
        <v>Oborová přirážka</v>
      </c>
      <c r="E16" s="137"/>
      <c r="F16" s="138"/>
      <c r="G16" s="133">
        <f>'01 SO 01.D1 Rek'!I15</f>
        <v>0</v>
      </c>
    </row>
    <row r="17" spans="1:7" ht="15.95" customHeight="1" x14ac:dyDescent="0.2">
      <c r="A17" s="131" t="s">
        <v>52</v>
      </c>
      <c r="B17" s="132" t="s">
        <v>53</v>
      </c>
      <c r="C17" s="133">
        <f>'01 SO 01.D1 Rek'!H9</f>
        <v>0</v>
      </c>
      <c r="D17" s="88" t="str">
        <f>'01 SO 01.D1 Rek'!A16</f>
        <v>Přesun stavebních kapacit</v>
      </c>
      <c r="E17" s="137"/>
      <c r="F17" s="138"/>
      <c r="G17" s="133">
        <f>'01 SO 01.D1 Rek'!I16</f>
        <v>0</v>
      </c>
    </row>
    <row r="18" spans="1:7" ht="15.95" customHeight="1" x14ac:dyDescent="0.2">
      <c r="A18" s="139" t="s">
        <v>54</v>
      </c>
      <c r="B18" s="140" t="s">
        <v>55</v>
      </c>
      <c r="C18" s="133">
        <f>'01 SO 01.D1 Rek'!G9</f>
        <v>0</v>
      </c>
      <c r="D18" s="88" t="str">
        <f>'01 SO 01.D1 Rek'!A17</f>
        <v>Mimostaveništní doprava</v>
      </c>
      <c r="E18" s="137"/>
      <c r="F18" s="138"/>
      <c r="G18" s="133">
        <f>'01 SO 01.D1 Rek'!I17</f>
        <v>0</v>
      </c>
    </row>
    <row r="19" spans="1:7" ht="15.95" customHeight="1" x14ac:dyDescent="0.2">
      <c r="A19" s="141" t="s">
        <v>56</v>
      </c>
      <c r="B19" s="132"/>
      <c r="C19" s="133">
        <f>SUM(C15:C18)</f>
        <v>0</v>
      </c>
      <c r="D19" s="88" t="str">
        <f>'01 SO 01.D1 Rek'!A18</f>
        <v>Zařízení staveniště</v>
      </c>
      <c r="E19" s="137"/>
      <c r="F19" s="138"/>
      <c r="G19" s="133">
        <f>'01 SO 01.D1 Rek'!I18</f>
        <v>0</v>
      </c>
    </row>
    <row r="20" spans="1:7" ht="15.95" customHeight="1" x14ac:dyDescent="0.2">
      <c r="A20" s="141"/>
      <c r="B20" s="132"/>
      <c r="C20" s="133"/>
      <c r="D20" s="88" t="str">
        <f>'01 SO 01.D1 Rek'!A19</f>
        <v>Provoz investora</v>
      </c>
      <c r="E20" s="137"/>
      <c r="F20" s="138"/>
      <c r="G20" s="133">
        <f>'01 SO 01.D1 Rek'!I19</f>
        <v>0</v>
      </c>
    </row>
    <row r="21" spans="1:7" ht="15.95" customHeight="1" x14ac:dyDescent="0.2">
      <c r="A21" s="141" t="s">
        <v>28</v>
      </c>
      <c r="B21" s="132"/>
      <c r="C21" s="133">
        <f>'01 SO 01.D1 Rek'!I9</f>
        <v>0</v>
      </c>
      <c r="D21" s="88" t="str">
        <f>'01 SO 01.D1 Rek'!A20</f>
        <v>Kompletační činnost (IČD)</v>
      </c>
      <c r="E21" s="137"/>
      <c r="F21" s="138"/>
      <c r="G21" s="133">
        <f>'01 SO 01.D1 Rek'!I20</f>
        <v>0</v>
      </c>
    </row>
    <row r="22" spans="1:7" ht="15.95" customHeight="1" x14ac:dyDescent="0.2">
      <c r="A22" s="142" t="s">
        <v>57</v>
      </c>
      <c r="B22" s="112"/>
      <c r="C22" s="133">
        <f>C19+C21</f>
        <v>0</v>
      </c>
      <c r="D22" s="88" t="s">
        <v>58</v>
      </c>
      <c r="E22" s="137"/>
      <c r="F22" s="138"/>
      <c r="G22" s="133">
        <f>G23-SUM(G15:G21)</f>
        <v>0</v>
      </c>
    </row>
    <row r="23" spans="1:7" ht="15.95" customHeight="1" thickBot="1" x14ac:dyDescent="0.25">
      <c r="A23" s="391" t="s">
        <v>59</v>
      </c>
      <c r="B23" s="392"/>
      <c r="C23" s="143">
        <f>C22+G23</f>
        <v>0</v>
      </c>
      <c r="D23" s="144" t="s">
        <v>60</v>
      </c>
      <c r="E23" s="145"/>
      <c r="F23" s="146"/>
      <c r="G23" s="133">
        <f>'01 SO 01.D1 Rek'!H22</f>
        <v>0</v>
      </c>
    </row>
    <row r="24" spans="1:7" x14ac:dyDescent="0.2">
      <c r="A24" s="147" t="s">
        <v>61</v>
      </c>
      <c r="B24" s="148"/>
      <c r="C24" s="149"/>
      <c r="D24" s="148" t="s">
        <v>62</v>
      </c>
      <c r="E24" s="148"/>
      <c r="F24" s="150" t="s">
        <v>63</v>
      </c>
      <c r="G24" s="151"/>
    </row>
    <row r="25" spans="1:7" x14ac:dyDescent="0.2">
      <c r="A25" s="142" t="s">
        <v>64</v>
      </c>
      <c r="B25" s="112"/>
      <c r="C25" s="152"/>
      <c r="D25" s="112" t="s">
        <v>64</v>
      </c>
      <c r="F25" s="153" t="s">
        <v>64</v>
      </c>
      <c r="G25" s="154"/>
    </row>
    <row r="26" spans="1:7" ht="37.5" customHeight="1" x14ac:dyDescent="0.2">
      <c r="A26" s="142" t="s">
        <v>65</v>
      </c>
      <c r="B26" s="155"/>
      <c r="C26" s="152"/>
      <c r="D26" s="112" t="s">
        <v>65</v>
      </c>
      <c r="F26" s="153" t="s">
        <v>65</v>
      </c>
      <c r="G26" s="154"/>
    </row>
    <row r="27" spans="1:7" x14ac:dyDescent="0.2">
      <c r="A27" s="142"/>
      <c r="B27" s="156"/>
      <c r="C27" s="152"/>
      <c r="D27" s="112"/>
      <c r="F27" s="153"/>
      <c r="G27" s="154"/>
    </row>
    <row r="28" spans="1:7" x14ac:dyDescent="0.2">
      <c r="A28" s="142" t="s">
        <v>66</v>
      </c>
      <c r="B28" s="112"/>
      <c r="C28" s="152"/>
      <c r="D28" s="153" t="s">
        <v>67</v>
      </c>
      <c r="E28" s="152"/>
      <c r="F28" s="157" t="s">
        <v>67</v>
      </c>
      <c r="G28" s="154"/>
    </row>
    <row r="29" spans="1:7" ht="69" customHeight="1" x14ac:dyDescent="0.2">
      <c r="A29" s="142"/>
      <c r="B29" s="112"/>
      <c r="C29" s="158"/>
      <c r="D29" s="159"/>
      <c r="E29" s="158"/>
      <c r="F29" s="112"/>
      <c r="G29" s="154"/>
    </row>
    <row r="30" spans="1:7" x14ac:dyDescent="0.2">
      <c r="A30" s="160" t="s">
        <v>12</v>
      </c>
      <c r="B30" s="161"/>
      <c r="C30" s="162">
        <v>21</v>
      </c>
      <c r="D30" s="161" t="s">
        <v>68</v>
      </c>
      <c r="E30" s="163"/>
      <c r="F30" s="380">
        <f>C23-F32</f>
        <v>0</v>
      </c>
      <c r="G30" s="381"/>
    </row>
    <row r="31" spans="1:7" x14ac:dyDescent="0.2">
      <c r="A31" s="160" t="s">
        <v>69</v>
      </c>
      <c r="B31" s="161"/>
      <c r="C31" s="162">
        <f>C30</f>
        <v>21</v>
      </c>
      <c r="D31" s="161" t="s">
        <v>70</v>
      </c>
      <c r="E31" s="163"/>
      <c r="F31" s="380">
        <f>ROUND(PRODUCT(F30,C31/100),0)</f>
        <v>0</v>
      </c>
      <c r="G31" s="381"/>
    </row>
    <row r="32" spans="1:7" x14ac:dyDescent="0.2">
      <c r="A32" s="160" t="s">
        <v>12</v>
      </c>
      <c r="B32" s="161"/>
      <c r="C32" s="162">
        <v>15</v>
      </c>
      <c r="D32" s="161" t="s">
        <v>70</v>
      </c>
      <c r="E32" s="163"/>
      <c r="F32" s="380">
        <v>0</v>
      </c>
      <c r="G32" s="381"/>
    </row>
    <row r="33" spans="1:8" x14ac:dyDescent="0.2">
      <c r="A33" s="160" t="s">
        <v>69</v>
      </c>
      <c r="B33" s="164"/>
      <c r="C33" s="165">
        <f>C32</f>
        <v>15</v>
      </c>
      <c r="D33" s="161" t="s">
        <v>70</v>
      </c>
      <c r="E33" s="138"/>
      <c r="F33" s="380">
        <f>ROUND(PRODUCT(F32,C33/100),0)</f>
        <v>0</v>
      </c>
      <c r="G33" s="381"/>
    </row>
    <row r="34" spans="1:8" s="169" customFormat="1" ht="19.5" customHeight="1" thickBot="1" x14ac:dyDescent="0.3">
      <c r="A34" s="166" t="s">
        <v>71</v>
      </c>
      <c r="B34" s="167"/>
      <c r="C34" s="167"/>
      <c r="D34" s="167"/>
      <c r="E34" s="168"/>
      <c r="F34" s="382">
        <f>ROUND(SUM(F30:F33),0)</f>
        <v>0</v>
      </c>
      <c r="G34" s="383"/>
    </row>
    <row r="36" spans="1:8" x14ac:dyDescent="0.2">
      <c r="A36" s="2" t="s">
        <v>72</v>
      </c>
      <c r="B36" s="2"/>
      <c r="C36" s="2"/>
      <c r="D36" s="2"/>
      <c r="E36" s="2"/>
      <c r="F36" s="2"/>
      <c r="G36" s="2"/>
      <c r="H36" s="1" t="s">
        <v>2</v>
      </c>
    </row>
    <row r="37" spans="1:8" ht="14.25" customHeight="1" x14ac:dyDescent="0.2">
      <c r="A37" s="2"/>
      <c r="B37" s="384"/>
      <c r="C37" s="384"/>
      <c r="D37" s="384"/>
      <c r="E37" s="384"/>
      <c r="F37" s="384"/>
      <c r="G37" s="384"/>
      <c r="H37" s="1" t="s">
        <v>2</v>
      </c>
    </row>
    <row r="38" spans="1:8" ht="12.75" customHeight="1" x14ac:dyDescent="0.2">
      <c r="A38" s="170"/>
      <c r="B38" s="384"/>
      <c r="C38" s="384"/>
      <c r="D38" s="384"/>
      <c r="E38" s="384"/>
      <c r="F38" s="384"/>
      <c r="G38" s="384"/>
      <c r="H38" s="1" t="s">
        <v>2</v>
      </c>
    </row>
    <row r="39" spans="1:8" x14ac:dyDescent="0.2">
      <c r="A39" s="170"/>
      <c r="B39" s="384"/>
      <c r="C39" s="384"/>
      <c r="D39" s="384"/>
      <c r="E39" s="384"/>
      <c r="F39" s="384"/>
      <c r="G39" s="384"/>
      <c r="H39" s="1" t="s">
        <v>2</v>
      </c>
    </row>
    <row r="40" spans="1:8" x14ac:dyDescent="0.2">
      <c r="A40" s="170"/>
      <c r="B40" s="384"/>
      <c r="C40" s="384"/>
      <c r="D40" s="384"/>
      <c r="E40" s="384"/>
      <c r="F40" s="384"/>
      <c r="G40" s="384"/>
      <c r="H40" s="1" t="s">
        <v>2</v>
      </c>
    </row>
    <row r="41" spans="1:8" x14ac:dyDescent="0.2">
      <c r="A41" s="170"/>
      <c r="B41" s="384"/>
      <c r="C41" s="384"/>
      <c r="D41" s="384"/>
      <c r="E41" s="384"/>
      <c r="F41" s="384"/>
      <c r="G41" s="384"/>
      <c r="H41" s="1" t="s">
        <v>2</v>
      </c>
    </row>
    <row r="42" spans="1:8" x14ac:dyDescent="0.2">
      <c r="A42" s="170"/>
      <c r="B42" s="384"/>
      <c r="C42" s="384"/>
      <c r="D42" s="384"/>
      <c r="E42" s="384"/>
      <c r="F42" s="384"/>
      <c r="G42" s="384"/>
      <c r="H42" s="1" t="s">
        <v>2</v>
      </c>
    </row>
    <row r="43" spans="1:8" ht="12.75" customHeight="1" x14ac:dyDescent="0.2">
      <c r="A43" s="170"/>
      <c r="B43" s="384"/>
      <c r="C43" s="384"/>
      <c r="D43" s="384"/>
      <c r="E43" s="384"/>
      <c r="F43" s="384"/>
      <c r="G43" s="384"/>
      <c r="H43" s="1" t="s">
        <v>2</v>
      </c>
    </row>
    <row r="44" spans="1:8" ht="12.75" customHeight="1" x14ac:dyDescent="0.2">
      <c r="A44" s="170"/>
      <c r="B44" s="384"/>
      <c r="C44" s="384"/>
      <c r="D44" s="384"/>
      <c r="E44" s="384"/>
      <c r="F44" s="384"/>
      <c r="G44" s="384"/>
      <c r="H44" s="1" t="s">
        <v>2</v>
      </c>
    </row>
    <row r="45" spans="1:8" x14ac:dyDescent="0.2">
      <c r="B45" s="379"/>
      <c r="C45" s="379"/>
      <c r="D45" s="379"/>
      <c r="E45" s="379"/>
      <c r="F45" s="379"/>
      <c r="G45" s="379"/>
    </row>
    <row r="46" spans="1:8" x14ac:dyDescent="0.2">
      <c r="B46" s="379"/>
      <c r="C46" s="379"/>
      <c r="D46" s="379"/>
      <c r="E46" s="379"/>
      <c r="F46" s="379"/>
      <c r="G46" s="379"/>
    </row>
    <row r="47" spans="1:8" x14ac:dyDescent="0.2">
      <c r="B47" s="379"/>
      <c r="C47" s="379"/>
      <c r="D47" s="379"/>
      <c r="E47" s="379"/>
      <c r="F47" s="379"/>
      <c r="G47" s="379"/>
    </row>
    <row r="48" spans="1:8" x14ac:dyDescent="0.2">
      <c r="B48" s="379"/>
      <c r="C48" s="379"/>
      <c r="D48" s="379"/>
      <c r="E48" s="379"/>
      <c r="F48" s="379"/>
      <c r="G48" s="379"/>
    </row>
    <row r="49" spans="2:7" x14ac:dyDescent="0.2">
      <c r="B49" s="379"/>
      <c r="C49" s="379"/>
      <c r="D49" s="379"/>
      <c r="E49" s="379"/>
      <c r="F49" s="379"/>
      <c r="G49" s="379"/>
    </row>
    <row r="50" spans="2:7" x14ac:dyDescent="0.2">
      <c r="B50" s="379"/>
      <c r="C50" s="379"/>
      <c r="D50" s="379"/>
      <c r="E50" s="379"/>
      <c r="F50" s="379"/>
      <c r="G50" s="379"/>
    </row>
  </sheetData>
  <mergeCells count="20">
    <mergeCell ref="C7:E7"/>
    <mergeCell ref="D2:E2"/>
    <mergeCell ref="B45:G45"/>
    <mergeCell ref="B46:G46"/>
    <mergeCell ref="B47:G47"/>
    <mergeCell ref="C8:E8"/>
    <mergeCell ref="C9:E9"/>
    <mergeCell ref="C10:E10"/>
    <mergeCell ref="C11:E11"/>
    <mergeCell ref="C12:E12"/>
    <mergeCell ref="A23:B23"/>
    <mergeCell ref="B48:G48"/>
    <mergeCell ref="B49:G49"/>
    <mergeCell ref="B50:G50"/>
    <mergeCell ref="F30:G30"/>
    <mergeCell ref="F31:G31"/>
    <mergeCell ref="F32:G32"/>
    <mergeCell ref="F33:G33"/>
    <mergeCell ref="F34:G34"/>
    <mergeCell ref="B37:G44"/>
  </mergeCells>
  <printOptions horizontalCentered="1"/>
  <pageMargins left="0.59055118110236227" right="0.39370078740157483" top="0.59055118110236227" bottom="0.98425196850393704" header="0.19685039370078741" footer="0.51181102362204722"/>
  <pageSetup paperSize="9" fitToHeight="0" orientation="portrait" r:id="rId1"/>
  <headerFooter alignWithMargins="0">
    <oddFooter>&amp;R&amp;"Arial,Obyčejné"Strana &amp;P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4">
    <pageSetUpPr fitToPage="1"/>
  </sheetPr>
  <dimension ref="A1:BE73"/>
  <sheetViews>
    <sheetView workbookViewId="0">
      <selection activeCell="G14" sqref="G14:G21"/>
    </sheetView>
  </sheetViews>
  <sheetFormatPr defaultRowHeight="12.75" x14ac:dyDescent="0.2"/>
  <cols>
    <col min="1" max="1" width="5.85546875" style="1" customWidth="1"/>
    <col min="2" max="2" width="6.140625" style="1" customWidth="1"/>
    <col min="3" max="3" width="11.42578125" style="1" customWidth="1"/>
    <col min="4" max="4" width="15.85546875" style="1" customWidth="1"/>
    <col min="5" max="5" width="11.28515625" style="1" customWidth="1"/>
    <col min="6" max="6" width="10.85546875" style="1" customWidth="1"/>
    <col min="7" max="7" width="11" style="1" customWidth="1"/>
    <col min="8" max="8" width="9.140625" style="1" bestFit="1" customWidth="1"/>
    <col min="9" max="9" width="10.7109375" style="1" customWidth="1"/>
    <col min="10" max="16384" width="9.140625" style="1"/>
  </cols>
  <sheetData>
    <row r="1" spans="1:57" ht="13.5" thickTop="1" x14ac:dyDescent="0.2">
      <c r="A1" s="395" t="s">
        <v>3</v>
      </c>
      <c r="B1" s="396"/>
      <c r="C1" s="402" t="s">
        <v>559</v>
      </c>
      <c r="D1" s="403"/>
      <c r="E1" s="403"/>
      <c r="F1" s="404"/>
      <c r="G1" s="171" t="s">
        <v>73</v>
      </c>
      <c r="H1" s="172" t="s">
        <v>293</v>
      </c>
      <c r="I1" s="173"/>
    </row>
    <row r="2" spans="1:57" ht="13.5" thickBot="1" x14ac:dyDescent="0.25">
      <c r="A2" s="397" t="s">
        <v>74</v>
      </c>
      <c r="B2" s="398"/>
      <c r="C2" s="174" t="s">
        <v>162</v>
      </c>
      <c r="D2" s="175"/>
      <c r="E2" s="176"/>
      <c r="F2" s="175"/>
      <c r="G2" s="414" t="s">
        <v>294</v>
      </c>
      <c r="H2" s="415"/>
      <c r="I2" s="416"/>
    </row>
    <row r="3" spans="1:57" ht="13.5" thickTop="1" x14ac:dyDescent="0.2">
      <c r="F3" s="112"/>
    </row>
    <row r="4" spans="1:57" ht="19.5" customHeight="1" x14ac:dyDescent="0.25">
      <c r="A4" s="177" t="s">
        <v>75</v>
      </c>
      <c r="B4" s="178"/>
      <c r="C4" s="178"/>
      <c r="D4" s="178"/>
      <c r="E4" s="179"/>
      <c r="F4" s="178"/>
      <c r="G4" s="178"/>
      <c r="H4" s="178"/>
      <c r="I4" s="178"/>
    </row>
    <row r="5" spans="1:57" ht="13.5" thickBot="1" x14ac:dyDescent="0.25"/>
    <row r="6" spans="1:57" s="112" customFormat="1" ht="13.5" thickBot="1" x14ac:dyDescent="0.25">
      <c r="A6" s="180"/>
      <c r="B6" s="181" t="s">
        <v>76</v>
      </c>
      <c r="C6" s="181"/>
      <c r="D6" s="182"/>
      <c r="E6" s="183" t="s">
        <v>24</v>
      </c>
      <c r="F6" s="184" t="s">
        <v>25</v>
      </c>
      <c r="G6" s="184" t="s">
        <v>26</v>
      </c>
      <c r="H6" s="184" t="s">
        <v>27</v>
      </c>
      <c r="I6" s="185" t="s">
        <v>28</v>
      </c>
    </row>
    <row r="7" spans="1:57" s="112" customFormat="1" x14ac:dyDescent="0.2">
      <c r="A7" s="273" t="str">
        <f>'01 SO 01.D1 Pol'!B7</f>
        <v>96</v>
      </c>
      <c r="B7" s="62" t="str">
        <f>'01 SO 01.D1 Pol'!C7</f>
        <v>Bourání konstrukcí</v>
      </c>
      <c r="D7" s="186"/>
      <c r="E7" s="274">
        <f>'01 SO 01.D1 Pol'!BA13</f>
        <v>0</v>
      </c>
      <c r="F7" s="275">
        <f>'01 SO 01.D1 Pol'!BB13</f>
        <v>0</v>
      </c>
      <c r="G7" s="275">
        <f>'01 SO 01.D1 Pol'!BC13</f>
        <v>0</v>
      </c>
      <c r="H7" s="275">
        <f>'01 SO 01.D1 Pol'!BD13</f>
        <v>0</v>
      </c>
      <c r="I7" s="276">
        <f>'01 SO 01.D1 Pol'!BE13</f>
        <v>0</v>
      </c>
    </row>
    <row r="8" spans="1:57" s="112" customFormat="1" ht="13.5" thickBot="1" x14ac:dyDescent="0.25">
      <c r="A8" s="273" t="str">
        <f>'01 SO 01.D1 Pol'!B14</f>
        <v>D96</v>
      </c>
      <c r="B8" s="62" t="str">
        <f>'01 SO 01.D1 Pol'!C14</f>
        <v>Přesuny suti</v>
      </c>
      <c r="D8" s="186"/>
      <c r="E8" s="274">
        <f>'01 SO 01.D1 Pol'!BA20</f>
        <v>0</v>
      </c>
      <c r="F8" s="275">
        <f>'01 SO 01.D1 Pol'!BB20</f>
        <v>0</v>
      </c>
      <c r="G8" s="275">
        <f>'01 SO 01.D1 Pol'!BC20</f>
        <v>0</v>
      </c>
      <c r="H8" s="275">
        <f>'01 SO 01.D1 Pol'!BD20</f>
        <v>0</v>
      </c>
      <c r="I8" s="276">
        <f>'01 SO 01.D1 Pol'!BE20</f>
        <v>0</v>
      </c>
    </row>
    <row r="9" spans="1:57" s="14" customFormat="1" ht="13.5" thickBot="1" x14ac:dyDescent="0.25">
      <c r="A9" s="187"/>
      <c r="B9" s="188" t="s">
        <v>77</v>
      </c>
      <c r="C9" s="188"/>
      <c r="D9" s="189"/>
      <c r="E9" s="190">
        <f>SUM(E7:E8)</f>
        <v>0</v>
      </c>
      <c r="F9" s="191">
        <f>SUM(F7:F8)</f>
        <v>0</v>
      </c>
      <c r="G9" s="191">
        <f>SUM(G7:G8)</f>
        <v>0</v>
      </c>
      <c r="H9" s="191">
        <f>SUM(H7:H8)</f>
        <v>0</v>
      </c>
      <c r="I9" s="192">
        <f>SUM(I7:I8)</f>
        <v>0</v>
      </c>
    </row>
    <row r="10" spans="1:57" x14ac:dyDescent="0.2">
      <c r="A10" s="112"/>
      <c r="B10" s="112"/>
      <c r="C10" s="112"/>
      <c r="D10" s="112"/>
      <c r="E10" s="112"/>
      <c r="F10" s="112"/>
      <c r="G10" s="112"/>
      <c r="H10" s="112"/>
      <c r="I10" s="112"/>
    </row>
    <row r="11" spans="1:57" ht="19.5" customHeight="1" x14ac:dyDescent="0.25">
      <c r="A11" s="178" t="s">
        <v>78</v>
      </c>
      <c r="B11" s="178"/>
      <c r="C11" s="178"/>
      <c r="D11" s="178"/>
      <c r="E11" s="178"/>
      <c r="F11" s="178"/>
      <c r="G11" s="193"/>
      <c r="H11" s="178"/>
      <c r="I11" s="178"/>
      <c r="BA11" s="118"/>
      <c r="BB11" s="118"/>
      <c r="BC11" s="118"/>
      <c r="BD11" s="118"/>
      <c r="BE11" s="118"/>
    </row>
    <row r="12" spans="1:57" ht="13.5" thickBot="1" x14ac:dyDescent="0.25"/>
    <row r="13" spans="1:57" x14ac:dyDescent="0.2">
      <c r="A13" s="147" t="s">
        <v>79</v>
      </c>
      <c r="B13" s="148"/>
      <c r="C13" s="148"/>
      <c r="D13" s="194"/>
      <c r="E13" s="195" t="s">
        <v>80</v>
      </c>
      <c r="F13" s="196" t="s">
        <v>13</v>
      </c>
      <c r="G13" s="197" t="s">
        <v>81</v>
      </c>
      <c r="H13" s="198"/>
      <c r="I13" s="199" t="s">
        <v>80</v>
      </c>
    </row>
    <row r="14" spans="1:57" x14ac:dyDescent="0.2">
      <c r="A14" s="141" t="s">
        <v>150</v>
      </c>
      <c r="B14" s="132"/>
      <c r="C14" s="132"/>
      <c r="D14" s="200"/>
      <c r="E14" s="201">
        <v>0</v>
      </c>
      <c r="F14" s="202">
        <v>0</v>
      </c>
      <c r="G14" s="203"/>
      <c r="H14" s="204"/>
      <c r="I14" s="205">
        <f t="shared" ref="I14:I21" si="0">E14+F14*G14/100</f>
        <v>0</v>
      </c>
      <c r="BA14" s="1">
        <v>0</v>
      </c>
    </row>
    <row r="15" spans="1:57" x14ac:dyDescent="0.2">
      <c r="A15" s="141" t="s">
        <v>151</v>
      </c>
      <c r="B15" s="132"/>
      <c r="C15" s="132"/>
      <c r="D15" s="200"/>
      <c r="E15" s="201">
        <v>0</v>
      </c>
      <c r="F15" s="202">
        <v>0</v>
      </c>
      <c r="G15" s="203"/>
      <c r="H15" s="204"/>
      <c r="I15" s="205">
        <f t="shared" si="0"/>
        <v>0</v>
      </c>
      <c r="BA15" s="1">
        <v>0</v>
      </c>
    </row>
    <row r="16" spans="1:57" x14ac:dyDescent="0.2">
      <c r="A16" s="141" t="s">
        <v>152</v>
      </c>
      <c r="B16" s="132"/>
      <c r="C16" s="132"/>
      <c r="D16" s="200"/>
      <c r="E16" s="201">
        <v>0</v>
      </c>
      <c r="F16" s="202">
        <v>0</v>
      </c>
      <c r="G16" s="203"/>
      <c r="H16" s="204"/>
      <c r="I16" s="205">
        <f t="shared" si="0"/>
        <v>0</v>
      </c>
      <c r="BA16" s="1">
        <v>0</v>
      </c>
    </row>
    <row r="17" spans="1:53" x14ac:dyDescent="0.2">
      <c r="A17" s="141" t="s">
        <v>153</v>
      </c>
      <c r="B17" s="132"/>
      <c r="C17" s="132"/>
      <c r="D17" s="200"/>
      <c r="E17" s="201">
        <v>0</v>
      </c>
      <c r="F17" s="202">
        <v>0</v>
      </c>
      <c r="G17" s="203"/>
      <c r="H17" s="204"/>
      <c r="I17" s="205">
        <f t="shared" si="0"/>
        <v>0</v>
      </c>
      <c r="BA17" s="1">
        <v>0</v>
      </c>
    </row>
    <row r="18" spans="1:53" x14ac:dyDescent="0.2">
      <c r="A18" s="141" t="s">
        <v>154</v>
      </c>
      <c r="B18" s="132"/>
      <c r="C18" s="132"/>
      <c r="D18" s="200"/>
      <c r="E18" s="201">
        <v>0</v>
      </c>
      <c r="F18" s="202">
        <v>0</v>
      </c>
      <c r="G18" s="203"/>
      <c r="H18" s="204"/>
      <c r="I18" s="205">
        <f t="shared" si="0"/>
        <v>0</v>
      </c>
      <c r="BA18" s="1">
        <v>1</v>
      </c>
    </row>
    <row r="19" spans="1:53" x14ac:dyDescent="0.2">
      <c r="A19" s="141" t="s">
        <v>155</v>
      </c>
      <c r="B19" s="132"/>
      <c r="C19" s="132"/>
      <c r="D19" s="200"/>
      <c r="E19" s="201">
        <v>0</v>
      </c>
      <c r="F19" s="202">
        <v>0</v>
      </c>
      <c r="G19" s="203"/>
      <c r="H19" s="204"/>
      <c r="I19" s="205">
        <f t="shared" si="0"/>
        <v>0</v>
      </c>
      <c r="BA19" s="1">
        <v>1</v>
      </c>
    </row>
    <row r="20" spans="1:53" x14ac:dyDescent="0.2">
      <c r="A20" s="141" t="s">
        <v>156</v>
      </c>
      <c r="B20" s="132"/>
      <c r="C20" s="132"/>
      <c r="D20" s="200"/>
      <c r="E20" s="201">
        <v>0</v>
      </c>
      <c r="F20" s="202">
        <v>0</v>
      </c>
      <c r="G20" s="203"/>
      <c r="H20" s="204"/>
      <c r="I20" s="205">
        <f t="shared" si="0"/>
        <v>0</v>
      </c>
      <c r="BA20" s="1">
        <v>2</v>
      </c>
    </row>
    <row r="21" spans="1:53" x14ac:dyDescent="0.2">
      <c r="A21" s="141" t="s">
        <v>157</v>
      </c>
      <c r="B21" s="132"/>
      <c r="C21" s="132"/>
      <c r="D21" s="200"/>
      <c r="E21" s="201">
        <v>0</v>
      </c>
      <c r="F21" s="202">
        <v>0</v>
      </c>
      <c r="G21" s="203"/>
      <c r="H21" s="204"/>
      <c r="I21" s="205">
        <f t="shared" si="0"/>
        <v>0</v>
      </c>
      <c r="BA21" s="1">
        <v>2</v>
      </c>
    </row>
    <row r="22" spans="1:53" ht="13.5" thickBot="1" x14ac:dyDescent="0.25">
      <c r="A22" s="206"/>
      <c r="B22" s="207" t="s">
        <v>82</v>
      </c>
      <c r="C22" s="208"/>
      <c r="D22" s="209"/>
      <c r="E22" s="210"/>
      <c r="F22" s="211"/>
      <c r="G22" s="211"/>
      <c r="H22" s="393">
        <f>SUM(I14:I21)</f>
        <v>0</v>
      </c>
      <c r="I22" s="394"/>
    </row>
    <row r="24" spans="1:53" x14ac:dyDescent="0.2">
      <c r="B24" s="14"/>
      <c r="F24" s="212"/>
      <c r="G24" s="213"/>
      <c r="H24" s="213"/>
      <c r="I24" s="46"/>
    </row>
    <row r="25" spans="1:53" x14ac:dyDescent="0.2">
      <c r="F25" s="212"/>
      <c r="G25" s="213"/>
      <c r="H25" s="213"/>
      <c r="I25" s="46"/>
    </row>
    <row r="26" spans="1:53" x14ac:dyDescent="0.2">
      <c r="F26" s="212"/>
      <c r="G26" s="213"/>
      <c r="H26" s="213"/>
      <c r="I26" s="46"/>
    </row>
    <row r="27" spans="1:53" x14ac:dyDescent="0.2">
      <c r="F27" s="212"/>
      <c r="G27" s="213"/>
      <c r="H27" s="213"/>
      <c r="I27" s="46"/>
    </row>
    <row r="28" spans="1:53" x14ac:dyDescent="0.2">
      <c r="F28" s="212"/>
      <c r="G28" s="213"/>
      <c r="H28" s="213"/>
      <c r="I28" s="46"/>
    </row>
    <row r="29" spans="1:53" x14ac:dyDescent="0.2">
      <c r="F29" s="212"/>
      <c r="G29" s="213"/>
      <c r="H29" s="213"/>
      <c r="I29" s="46"/>
    </row>
    <row r="30" spans="1:53" x14ac:dyDescent="0.2">
      <c r="F30" s="212"/>
      <c r="G30" s="213"/>
      <c r="H30" s="213"/>
      <c r="I30" s="46"/>
    </row>
    <row r="31" spans="1:53" x14ac:dyDescent="0.2">
      <c r="F31" s="212"/>
      <c r="G31" s="213"/>
      <c r="H31" s="213"/>
      <c r="I31" s="46"/>
    </row>
    <row r="32" spans="1:53" x14ac:dyDescent="0.2">
      <c r="F32" s="212"/>
      <c r="G32" s="213"/>
      <c r="H32" s="213"/>
      <c r="I32" s="46"/>
    </row>
    <row r="33" spans="6:9" x14ac:dyDescent="0.2">
      <c r="F33" s="212"/>
      <c r="G33" s="213"/>
      <c r="H33" s="213"/>
      <c r="I33" s="46"/>
    </row>
    <row r="34" spans="6:9" x14ac:dyDescent="0.2">
      <c r="F34" s="212"/>
      <c r="G34" s="213"/>
      <c r="H34" s="213"/>
      <c r="I34" s="46"/>
    </row>
    <row r="35" spans="6:9" x14ac:dyDescent="0.2">
      <c r="F35" s="212"/>
      <c r="G35" s="213"/>
      <c r="H35" s="213"/>
      <c r="I35" s="46"/>
    </row>
    <row r="36" spans="6:9" x14ac:dyDescent="0.2">
      <c r="F36" s="212"/>
      <c r="G36" s="213"/>
      <c r="H36" s="213"/>
      <c r="I36" s="46"/>
    </row>
    <row r="37" spans="6:9" x14ac:dyDescent="0.2">
      <c r="F37" s="212"/>
      <c r="G37" s="213"/>
      <c r="H37" s="213"/>
      <c r="I37" s="46"/>
    </row>
    <row r="38" spans="6:9" x14ac:dyDescent="0.2">
      <c r="F38" s="212"/>
      <c r="G38" s="213"/>
      <c r="H38" s="213"/>
      <c r="I38" s="46"/>
    </row>
    <row r="39" spans="6:9" x14ac:dyDescent="0.2">
      <c r="F39" s="212"/>
      <c r="G39" s="213"/>
      <c r="H39" s="213"/>
      <c r="I39" s="46"/>
    </row>
    <row r="40" spans="6:9" x14ac:dyDescent="0.2">
      <c r="F40" s="212"/>
      <c r="G40" s="213"/>
      <c r="H40" s="213"/>
      <c r="I40" s="46"/>
    </row>
    <row r="41" spans="6:9" x14ac:dyDescent="0.2">
      <c r="F41" s="212"/>
      <c r="G41" s="213"/>
      <c r="H41" s="213"/>
      <c r="I41" s="46"/>
    </row>
    <row r="42" spans="6:9" x14ac:dyDescent="0.2">
      <c r="F42" s="212"/>
      <c r="G42" s="213"/>
      <c r="H42" s="213"/>
      <c r="I42" s="46"/>
    </row>
    <row r="43" spans="6:9" x14ac:dyDescent="0.2">
      <c r="F43" s="212"/>
      <c r="G43" s="213"/>
      <c r="H43" s="213"/>
      <c r="I43" s="46"/>
    </row>
    <row r="44" spans="6:9" x14ac:dyDescent="0.2">
      <c r="F44" s="212"/>
      <c r="G44" s="213"/>
      <c r="H44" s="213"/>
      <c r="I44" s="46"/>
    </row>
    <row r="45" spans="6:9" x14ac:dyDescent="0.2">
      <c r="F45" s="212"/>
      <c r="G45" s="213"/>
      <c r="H45" s="213"/>
      <c r="I45" s="46"/>
    </row>
    <row r="46" spans="6:9" x14ac:dyDescent="0.2">
      <c r="F46" s="212"/>
      <c r="G46" s="213"/>
      <c r="H46" s="213"/>
      <c r="I46" s="46"/>
    </row>
    <row r="47" spans="6:9" x14ac:dyDescent="0.2">
      <c r="F47" s="212"/>
      <c r="G47" s="213"/>
      <c r="H47" s="213"/>
      <c r="I47" s="46"/>
    </row>
    <row r="48" spans="6:9" x14ac:dyDescent="0.2">
      <c r="F48" s="212"/>
      <c r="G48" s="213"/>
      <c r="H48" s="213"/>
      <c r="I48" s="46"/>
    </row>
    <row r="49" spans="6:9" x14ac:dyDescent="0.2">
      <c r="F49" s="212"/>
      <c r="G49" s="213"/>
      <c r="H49" s="213"/>
      <c r="I49" s="46"/>
    </row>
    <row r="50" spans="6:9" x14ac:dyDescent="0.2">
      <c r="F50" s="212"/>
      <c r="G50" s="213"/>
      <c r="H50" s="213"/>
      <c r="I50" s="46"/>
    </row>
    <row r="51" spans="6:9" x14ac:dyDescent="0.2">
      <c r="F51" s="212"/>
      <c r="G51" s="213"/>
      <c r="H51" s="213"/>
      <c r="I51" s="46"/>
    </row>
    <row r="52" spans="6:9" x14ac:dyDescent="0.2">
      <c r="F52" s="212"/>
      <c r="G52" s="213"/>
      <c r="H52" s="213"/>
      <c r="I52" s="46"/>
    </row>
    <row r="53" spans="6:9" x14ac:dyDescent="0.2">
      <c r="F53" s="212"/>
      <c r="G53" s="213"/>
      <c r="H53" s="213"/>
      <c r="I53" s="46"/>
    </row>
    <row r="54" spans="6:9" x14ac:dyDescent="0.2">
      <c r="F54" s="212"/>
      <c r="G54" s="213"/>
      <c r="H54" s="213"/>
      <c r="I54" s="46"/>
    </row>
    <row r="55" spans="6:9" x14ac:dyDescent="0.2">
      <c r="F55" s="212"/>
      <c r="G55" s="213"/>
      <c r="H55" s="213"/>
      <c r="I55" s="46"/>
    </row>
    <row r="56" spans="6:9" x14ac:dyDescent="0.2">
      <c r="F56" s="212"/>
      <c r="G56" s="213"/>
      <c r="H56" s="213"/>
      <c r="I56" s="46"/>
    </row>
    <row r="57" spans="6:9" x14ac:dyDescent="0.2">
      <c r="F57" s="212"/>
      <c r="G57" s="213"/>
      <c r="H57" s="213"/>
      <c r="I57" s="46"/>
    </row>
    <row r="58" spans="6:9" x14ac:dyDescent="0.2">
      <c r="F58" s="212"/>
      <c r="G58" s="213"/>
      <c r="H58" s="213"/>
      <c r="I58" s="46"/>
    </row>
    <row r="59" spans="6:9" x14ac:dyDescent="0.2">
      <c r="F59" s="212"/>
      <c r="G59" s="213"/>
      <c r="H59" s="213"/>
      <c r="I59" s="46"/>
    </row>
    <row r="60" spans="6:9" x14ac:dyDescent="0.2">
      <c r="F60" s="212"/>
      <c r="G60" s="213"/>
      <c r="H60" s="213"/>
      <c r="I60" s="46"/>
    </row>
    <row r="61" spans="6:9" x14ac:dyDescent="0.2">
      <c r="F61" s="212"/>
      <c r="G61" s="213"/>
      <c r="H61" s="213"/>
      <c r="I61" s="46"/>
    </row>
    <row r="62" spans="6:9" x14ac:dyDescent="0.2">
      <c r="F62" s="212"/>
      <c r="G62" s="213"/>
      <c r="H62" s="213"/>
      <c r="I62" s="46"/>
    </row>
    <row r="63" spans="6:9" x14ac:dyDescent="0.2">
      <c r="F63" s="212"/>
      <c r="G63" s="213"/>
      <c r="H63" s="213"/>
      <c r="I63" s="46"/>
    </row>
    <row r="64" spans="6:9" x14ac:dyDescent="0.2">
      <c r="F64" s="212"/>
      <c r="G64" s="213"/>
      <c r="H64" s="213"/>
      <c r="I64" s="46"/>
    </row>
    <row r="65" spans="6:9" x14ac:dyDescent="0.2">
      <c r="F65" s="212"/>
      <c r="G65" s="213"/>
      <c r="H65" s="213"/>
      <c r="I65" s="46"/>
    </row>
    <row r="66" spans="6:9" x14ac:dyDescent="0.2">
      <c r="F66" s="212"/>
      <c r="G66" s="213"/>
      <c r="H66" s="213"/>
      <c r="I66" s="46"/>
    </row>
    <row r="67" spans="6:9" x14ac:dyDescent="0.2">
      <c r="F67" s="212"/>
      <c r="G67" s="213"/>
      <c r="H67" s="213"/>
      <c r="I67" s="46"/>
    </row>
    <row r="68" spans="6:9" x14ac:dyDescent="0.2">
      <c r="F68" s="212"/>
      <c r="G68" s="213"/>
      <c r="H68" s="213"/>
      <c r="I68" s="46"/>
    </row>
    <row r="69" spans="6:9" x14ac:dyDescent="0.2">
      <c r="F69" s="212"/>
      <c r="G69" s="213"/>
      <c r="H69" s="213"/>
      <c r="I69" s="46"/>
    </row>
    <row r="70" spans="6:9" x14ac:dyDescent="0.2">
      <c r="F70" s="212"/>
      <c r="G70" s="213"/>
      <c r="H70" s="213"/>
      <c r="I70" s="46"/>
    </row>
    <row r="71" spans="6:9" x14ac:dyDescent="0.2">
      <c r="F71" s="212"/>
      <c r="G71" s="213"/>
      <c r="H71" s="213"/>
      <c r="I71" s="46"/>
    </row>
    <row r="72" spans="6:9" x14ac:dyDescent="0.2">
      <c r="F72" s="212"/>
      <c r="G72" s="213"/>
      <c r="H72" s="213"/>
      <c r="I72" s="46"/>
    </row>
    <row r="73" spans="6:9" x14ac:dyDescent="0.2">
      <c r="F73" s="212"/>
      <c r="G73" s="213"/>
      <c r="H73" s="213"/>
      <c r="I73" s="46"/>
    </row>
  </sheetData>
  <mergeCells count="5">
    <mergeCell ref="A1:B1"/>
    <mergeCell ref="A2:B2"/>
    <mergeCell ref="G2:I2"/>
    <mergeCell ref="H22:I22"/>
    <mergeCell ref="C1:F1"/>
  </mergeCells>
  <printOptions horizontalCentered="1"/>
  <pageMargins left="0.59055118110236227" right="0.39370078740157483" top="0.59055118110236227" bottom="0.98425196850393704" header="0.19685039370078741" footer="0.51181102362204722"/>
  <pageSetup paperSize="9" fitToHeight="0" orientation="portrait" r:id="rId1"/>
  <headerFooter alignWithMargins="0">
    <oddFooter>&amp;R&amp;"Arial,Obyčejné"Strana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5">
    <pageSetUpPr fitToPage="1"/>
  </sheetPr>
  <dimension ref="A1:CB93"/>
  <sheetViews>
    <sheetView showGridLines="0" showZeros="0" topLeftCell="A5" zoomScaleNormal="100" zoomScaleSheetLayoutView="100" workbookViewId="0">
      <selection activeCell="F19" sqref="F8:F19"/>
    </sheetView>
  </sheetViews>
  <sheetFormatPr defaultRowHeight="12.75" x14ac:dyDescent="0.2"/>
  <cols>
    <col min="1" max="1" width="4.42578125" style="214" customWidth="1"/>
    <col min="2" max="2" width="11.5703125" style="214" customWidth="1"/>
    <col min="3" max="3" width="40.42578125" style="214" customWidth="1"/>
    <col min="4" max="4" width="5.5703125" style="214" customWidth="1"/>
    <col min="5" max="5" width="8.5703125" style="222" customWidth="1"/>
    <col min="6" max="6" width="9.85546875" style="214" customWidth="1"/>
    <col min="7" max="7" width="13.85546875" style="214" customWidth="1"/>
    <col min="8" max="8" width="9.85546875" style="214" bestFit="1" customWidth="1"/>
    <col min="9" max="9" width="8.42578125" style="214" bestFit="1" customWidth="1"/>
    <col min="10" max="10" width="9.85546875" style="214" bestFit="1" customWidth="1"/>
    <col min="11" max="11" width="9.42578125" style="214" bestFit="1" customWidth="1"/>
    <col min="12" max="12" width="75.42578125" style="214" customWidth="1"/>
    <col min="13" max="13" width="45.28515625" style="214" customWidth="1"/>
    <col min="14" max="16384" width="9.140625" style="214"/>
  </cols>
  <sheetData>
    <row r="1" spans="1:80" ht="15.75" x14ac:dyDescent="0.25">
      <c r="A1" s="405" t="s">
        <v>83</v>
      </c>
      <c r="B1" s="405"/>
      <c r="C1" s="405"/>
      <c r="D1" s="405"/>
      <c r="E1" s="405"/>
      <c r="F1" s="405"/>
      <c r="G1" s="405"/>
    </row>
    <row r="2" spans="1:80" ht="14.25" customHeight="1" thickBot="1" x14ac:dyDescent="0.25">
      <c r="B2" s="215"/>
      <c r="C2" s="216"/>
      <c r="D2" s="216"/>
      <c r="E2" s="217"/>
      <c r="F2" s="216"/>
      <c r="G2" s="216"/>
    </row>
    <row r="3" spans="1:80" ht="13.5" thickTop="1" x14ac:dyDescent="0.2">
      <c r="A3" s="395" t="s">
        <v>3</v>
      </c>
      <c r="B3" s="396"/>
      <c r="C3" s="402" t="s">
        <v>559</v>
      </c>
      <c r="D3" s="404"/>
      <c r="E3" s="218" t="s">
        <v>84</v>
      </c>
      <c r="F3" s="219" t="str">
        <f>'01 SO 01.D1 Rek'!H1</f>
        <v>SO 01.D1</v>
      </c>
      <c r="G3" s="220"/>
    </row>
    <row r="4" spans="1:80" ht="13.5" thickBot="1" x14ac:dyDescent="0.25">
      <c r="A4" s="406" t="s">
        <v>74</v>
      </c>
      <c r="B4" s="398"/>
      <c r="C4" s="174" t="s">
        <v>162</v>
      </c>
      <c r="D4" s="175"/>
      <c r="E4" s="407" t="str">
        <f>'01 SO 01.D1 Rek'!G2</f>
        <v>Demontážní práce - uskladňovací nádrže kalu</v>
      </c>
      <c r="F4" s="408"/>
      <c r="G4" s="409"/>
    </row>
    <row r="5" spans="1:80" ht="13.5" thickTop="1" x14ac:dyDescent="0.2">
      <c r="A5" s="221"/>
      <c r="G5" s="223"/>
    </row>
    <row r="6" spans="1:80" ht="27" customHeight="1" x14ac:dyDescent="0.2">
      <c r="A6" s="224" t="s">
        <v>85</v>
      </c>
      <c r="B6" s="225" t="s">
        <v>86</v>
      </c>
      <c r="C6" s="225" t="s">
        <v>87</v>
      </c>
      <c r="D6" s="225" t="s">
        <v>88</v>
      </c>
      <c r="E6" s="226" t="s">
        <v>89</v>
      </c>
      <c r="F6" s="225" t="s">
        <v>90</v>
      </c>
      <c r="G6" s="227" t="s">
        <v>91</v>
      </c>
      <c r="H6" s="228" t="s">
        <v>92</v>
      </c>
      <c r="I6" s="228" t="s">
        <v>93</v>
      </c>
      <c r="J6" s="228" t="s">
        <v>94</v>
      </c>
      <c r="K6" s="228" t="s">
        <v>95</v>
      </c>
    </row>
    <row r="7" spans="1:80" x14ac:dyDescent="0.2">
      <c r="A7" s="229" t="s">
        <v>96</v>
      </c>
      <c r="B7" s="230" t="s">
        <v>272</v>
      </c>
      <c r="C7" s="231" t="s">
        <v>273</v>
      </c>
      <c r="D7" s="232"/>
      <c r="E7" s="233"/>
      <c r="F7" s="233"/>
      <c r="G7" s="234"/>
      <c r="H7" s="235"/>
      <c r="I7" s="236"/>
      <c r="J7" s="237"/>
      <c r="K7" s="238"/>
      <c r="O7" s="239">
        <v>1</v>
      </c>
    </row>
    <row r="8" spans="1:80" ht="45" x14ac:dyDescent="0.2">
      <c r="A8" s="292">
        <v>1</v>
      </c>
      <c r="B8" s="241" t="s">
        <v>295</v>
      </c>
      <c r="C8" s="242" t="s">
        <v>561</v>
      </c>
      <c r="D8" s="243" t="s">
        <v>170</v>
      </c>
      <c r="E8" s="244">
        <v>1</v>
      </c>
      <c r="F8" s="244"/>
      <c r="G8" s="245">
        <f>E8*F8</f>
        <v>0</v>
      </c>
      <c r="H8" s="246">
        <v>0</v>
      </c>
      <c r="I8" s="247">
        <f>E8*H8</f>
        <v>0</v>
      </c>
      <c r="J8" s="246"/>
      <c r="K8" s="247">
        <f>E8*J8</f>
        <v>0</v>
      </c>
      <c r="O8" s="239">
        <v>2</v>
      </c>
      <c r="AA8" s="214">
        <v>12</v>
      </c>
      <c r="AB8" s="214">
        <v>0</v>
      </c>
      <c r="AC8" s="214">
        <v>1</v>
      </c>
      <c r="AZ8" s="214">
        <v>1</v>
      </c>
      <c r="BA8" s="214">
        <f>IF(AZ8=1,G8,0)</f>
        <v>0</v>
      </c>
      <c r="BB8" s="214">
        <f>IF(AZ8=2,G8,0)</f>
        <v>0</v>
      </c>
      <c r="BC8" s="214">
        <f>IF(AZ8=3,G8,0)</f>
        <v>0</v>
      </c>
      <c r="BD8" s="214">
        <f>IF(AZ8=4,G8,0)</f>
        <v>0</v>
      </c>
      <c r="BE8" s="214">
        <f>IF(AZ8=5,G8,0)</f>
        <v>0</v>
      </c>
      <c r="CA8" s="239">
        <v>12</v>
      </c>
      <c r="CB8" s="239">
        <v>0</v>
      </c>
    </row>
    <row r="9" spans="1:80" ht="56.25" x14ac:dyDescent="0.2">
      <c r="A9" s="292">
        <v>2</v>
      </c>
      <c r="B9" s="241" t="s">
        <v>296</v>
      </c>
      <c r="C9" s="242" t="s">
        <v>647</v>
      </c>
      <c r="D9" s="243" t="s">
        <v>170</v>
      </c>
      <c r="E9" s="244">
        <v>1</v>
      </c>
      <c r="F9" s="244"/>
      <c r="G9" s="245">
        <f>E9*F9</f>
        <v>0</v>
      </c>
      <c r="H9" s="246">
        <v>0</v>
      </c>
      <c r="I9" s="247">
        <f>E9*H9</f>
        <v>0</v>
      </c>
      <c r="J9" s="246">
        <v>19.600000000000001</v>
      </c>
      <c r="K9" s="247">
        <f>E9*J9</f>
        <v>19.600000000000001</v>
      </c>
      <c r="O9" s="239">
        <v>2</v>
      </c>
      <c r="AA9" s="214">
        <v>12</v>
      </c>
      <c r="AB9" s="214">
        <v>0</v>
      </c>
      <c r="AC9" s="214">
        <v>2</v>
      </c>
      <c r="AZ9" s="214">
        <v>1</v>
      </c>
      <c r="BA9" s="214">
        <f>IF(AZ9=1,G9,0)</f>
        <v>0</v>
      </c>
      <c r="BB9" s="214">
        <f>IF(AZ9=2,G9,0)</f>
        <v>0</v>
      </c>
      <c r="BC9" s="214">
        <f>IF(AZ9=3,G9,0)</f>
        <v>0</v>
      </c>
      <c r="BD9" s="214">
        <f>IF(AZ9=4,G9,0)</f>
        <v>0</v>
      </c>
      <c r="BE9" s="214">
        <f>IF(AZ9=5,G9,0)</f>
        <v>0</v>
      </c>
      <c r="CA9" s="239">
        <v>12</v>
      </c>
      <c r="CB9" s="239">
        <v>0</v>
      </c>
    </row>
    <row r="10" spans="1:80" ht="45" x14ac:dyDescent="0.2">
      <c r="A10" s="292">
        <v>3</v>
      </c>
      <c r="B10" s="241" t="s">
        <v>297</v>
      </c>
      <c r="C10" s="242" t="s">
        <v>562</v>
      </c>
      <c r="D10" s="243" t="s">
        <v>170</v>
      </c>
      <c r="E10" s="244">
        <v>1</v>
      </c>
      <c r="F10" s="244"/>
      <c r="G10" s="245">
        <f>E10*F10</f>
        <v>0</v>
      </c>
      <c r="H10" s="246">
        <v>0</v>
      </c>
      <c r="I10" s="247">
        <f>E10*H10</f>
        <v>0</v>
      </c>
      <c r="J10" s="246"/>
      <c r="K10" s="247">
        <f>E10*J10</f>
        <v>0</v>
      </c>
      <c r="O10" s="239">
        <v>2</v>
      </c>
      <c r="AA10" s="214">
        <v>12</v>
      </c>
      <c r="AB10" s="214">
        <v>0</v>
      </c>
      <c r="AC10" s="214">
        <v>3</v>
      </c>
      <c r="AZ10" s="214">
        <v>1</v>
      </c>
      <c r="BA10" s="214">
        <f>IF(AZ10=1,G10,0)</f>
        <v>0</v>
      </c>
      <c r="BB10" s="214">
        <f>IF(AZ10=2,G10,0)</f>
        <v>0</v>
      </c>
      <c r="BC10" s="214">
        <f>IF(AZ10=3,G10,0)</f>
        <v>0</v>
      </c>
      <c r="BD10" s="214">
        <f>IF(AZ10=4,G10,0)</f>
        <v>0</v>
      </c>
      <c r="BE10" s="214">
        <f>IF(AZ10=5,G10,0)</f>
        <v>0</v>
      </c>
      <c r="CA10" s="239">
        <v>12</v>
      </c>
      <c r="CB10" s="239">
        <v>0</v>
      </c>
    </row>
    <row r="11" spans="1:80" ht="56.25" x14ac:dyDescent="0.2">
      <c r="A11" s="292">
        <v>4</v>
      </c>
      <c r="B11" s="241" t="s">
        <v>298</v>
      </c>
      <c r="C11" s="242" t="s">
        <v>648</v>
      </c>
      <c r="D11" s="243" t="s">
        <v>170</v>
      </c>
      <c r="E11" s="244">
        <v>1</v>
      </c>
      <c r="F11" s="244"/>
      <c r="G11" s="245">
        <f>E11*F11</f>
        <v>0</v>
      </c>
      <c r="H11" s="246">
        <v>0</v>
      </c>
      <c r="I11" s="247">
        <f>E11*H11</f>
        <v>0</v>
      </c>
      <c r="J11" s="246">
        <v>19.600000000000001</v>
      </c>
      <c r="K11" s="247">
        <f>E11*J11</f>
        <v>19.600000000000001</v>
      </c>
      <c r="O11" s="239">
        <v>2</v>
      </c>
      <c r="AA11" s="214">
        <v>12</v>
      </c>
      <c r="AB11" s="214">
        <v>0</v>
      </c>
      <c r="AC11" s="214">
        <v>4</v>
      </c>
      <c r="AZ11" s="214">
        <v>1</v>
      </c>
      <c r="BA11" s="214">
        <f>IF(AZ11=1,G11,0)</f>
        <v>0</v>
      </c>
      <c r="BB11" s="214">
        <f>IF(AZ11=2,G11,0)</f>
        <v>0</v>
      </c>
      <c r="BC11" s="214">
        <f>IF(AZ11=3,G11,0)</f>
        <v>0</v>
      </c>
      <c r="BD11" s="214">
        <f>IF(AZ11=4,G11,0)</f>
        <v>0</v>
      </c>
      <c r="BE11" s="214">
        <f>IF(AZ11=5,G11,0)</f>
        <v>0</v>
      </c>
      <c r="CA11" s="239">
        <v>12</v>
      </c>
      <c r="CB11" s="239">
        <v>0</v>
      </c>
    </row>
    <row r="12" spans="1:80" ht="45" x14ac:dyDescent="0.2">
      <c r="A12" s="292">
        <v>5</v>
      </c>
      <c r="B12" s="241" t="s">
        <v>299</v>
      </c>
      <c r="C12" s="242" t="s">
        <v>646</v>
      </c>
      <c r="D12" s="243" t="s">
        <v>170</v>
      </c>
      <c r="E12" s="244">
        <v>1</v>
      </c>
      <c r="F12" s="244"/>
      <c r="G12" s="245">
        <f>E12*F12</f>
        <v>0</v>
      </c>
      <c r="H12" s="246">
        <v>0</v>
      </c>
      <c r="I12" s="247">
        <f>E12*H12</f>
        <v>0</v>
      </c>
      <c r="J12" s="246"/>
      <c r="K12" s="247">
        <f>E12*J12</f>
        <v>0</v>
      </c>
      <c r="O12" s="239">
        <v>2</v>
      </c>
      <c r="AA12" s="214">
        <v>12</v>
      </c>
      <c r="AB12" s="214">
        <v>0</v>
      </c>
      <c r="AC12" s="214">
        <v>5</v>
      </c>
      <c r="AZ12" s="214">
        <v>1</v>
      </c>
      <c r="BA12" s="214">
        <f>IF(AZ12=1,G12,0)</f>
        <v>0</v>
      </c>
      <c r="BB12" s="214">
        <f>IF(AZ12=2,G12,0)</f>
        <v>0</v>
      </c>
      <c r="BC12" s="214">
        <f>IF(AZ12=3,G12,0)</f>
        <v>0</v>
      </c>
      <c r="BD12" s="214">
        <f>IF(AZ12=4,G12,0)</f>
        <v>0</v>
      </c>
      <c r="BE12" s="214">
        <f>IF(AZ12=5,G12,0)</f>
        <v>0</v>
      </c>
      <c r="CA12" s="239">
        <v>12</v>
      </c>
      <c r="CB12" s="239">
        <v>0</v>
      </c>
    </row>
    <row r="13" spans="1:80" x14ac:dyDescent="0.2">
      <c r="A13" s="257"/>
      <c r="B13" s="258" t="s">
        <v>99</v>
      </c>
      <c r="C13" s="259" t="s">
        <v>274</v>
      </c>
      <c r="D13" s="260"/>
      <c r="E13" s="261"/>
      <c r="F13" s="262"/>
      <c r="G13" s="263">
        <f>SUM(G7:G12)</f>
        <v>0</v>
      </c>
      <c r="H13" s="264"/>
      <c r="I13" s="265">
        <f>SUM(I7:I12)</f>
        <v>0</v>
      </c>
      <c r="J13" s="264"/>
      <c r="K13" s="265">
        <f>SUM(K7:K12)</f>
        <v>39.200000000000003</v>
      </c>
      <c r="O13" s="239">
        <v>4</v>
      </c>
      <c r="BA13" s="266">
        <f>SUM(BA7:BA12)</f>
        <v>0</v>
      </c>
      <c r="BB13" s="266">
        <f>SUM(BB7:BB12)</f>
        <v>0</v>
      </c>
      <c r="BC13" s="266">
        <f>SUM(BC7:BC12)</f>
        <v>0</v>
      </c>
      <c r="BD13" s="266">
        <f>SUM(BD7:BD12)</f>
        <v>0</v>
      </c>
      <c r="BE13" s="266">
        <f>SUM(BE7:BE12)</f>
        <v>0</v>
      </c>
    </row>
    <row r="14" spans="1:80" x14ac:dyDescent="0.2">
      <c r="A14" s="229" t="s">
        <v>96</v>
      </c>
      <c r="B14" s="230" t="s">
        <v>233</v>
      </c>
      <c r="C14" s="231" t="s">
        <v>234</v>
      </c>
      <c r="D14" s="232"/>
      <c r="E14" s="233"/>
      <c r="F14" s="233"/>
      <c r="G14" s="234"/>
      <c r="H14" s="235"/>
      <c r="I14" s="236"/>
      <c r="J14" s="237"/>
      <c r="K14" s="238"/>
      <c r="O14" s="239">
        <v>1</v>
      </c>
    </row>
    <row r="15" spans="1:80" x14ac:dyDescent="0.2">
      <c r="A15" s="240">
        <v>6</v>
      </c>
      <c r="B15" s="241" t="s">
        <v>239</v>
      </c>
      <c r="C15" s="242" t="s">
        <v>240</v>
      </c>
      <c r="D15" s="243" t="s">
        <v>209</v>
      </c>
      <c r="E15" s="244">
        <v>39.200000000000003</v>
      </c>
      <c r="F15" s="244"/>
      <c r="G15" s="245">
        <f>E15*F15</f>
        <v>0</v>
      </c>
      <c r="H15" s="246">
        <v>0</v>
      </c>
      <c r="I15" s="247">
        <f>E15*H15</f>
        <v>0</v>
      </c>
      <c r="J15" s="246"/>
      <c r="K15" s="247">
        <f>E15*J15</f>
        <v>0</v>
      </c>
      <c r="O15" s="239">
        <v>2</v>
      </c>
      <c r="AA15" s="214">
        <v>8</v>
      </c>
      <c r="AB15" s="214">
        <v>0</v>
      </c>
      <c r="AC15" s="214">
        <v>3</v>
      </c>
      <c r="AZ15" s="214">
        <v>1</v>
      </c>
      <c r="BA15" s="214">
        <f>IF(AZ15=1,G15,0)</f>
        <v>0</v>
      </c>
      <c r="BB15" s="214">
        <f>IF(AZ15=2,G15,0)</f>
        <v>0</v>
      </c>
      <c r="BC15" s="214">
        <f>IF(AZ15=3,G15,0)</f>
        <v>0</v>
      </c>
      <c r="BD15" s="214">
        <f>IF(AZ15=4,G15,0)</f>
        <v>0</v>
      </c>
      <c r="BE15" s="214">
        <f>IF(AZ15=5,G15,0)</f>
        <v>0</v>
      </c>
      <c r="CA15" s="239">
        <v>8</v>
      </c>
      <c r="CB15" s="239">
        <v>0</v>
      </c>
    </row>
    <row r="16" spans="1:80" x14ac:dyDescent="0.2">
      <c r="A16" s="240">
        <v>7</v>
      </c>
      <c r="B16" s="241" t="s">
        <v>241</v>
      </c>
      <c r="C16" s="242" t="s">
        <v>242</v>
      </c>
      <c r="D16" s="243" t="s">
        <v>209</v>
      </c>
      <c r="E16" s="244">
        <v>744.8</v>
      </c>
      <c r="F16" s="244"/>
      <c r="G16" s="245">
        <f>E16*F16</f>
        <v>0</v>
      </c>
      <c r="H16" s="246">
        <v>0</v>
      </c>
      <c r="I16" s="247">
        <f>E16*H16</f>
        <v>0</v>
      </c>
      <c r="J16" s="246"/>
      <c r="K16" s="247">
        <f>E16*J16</f>
        <v>0</v>
      </c>
      <c r="O16" s="239">
        <v>2</v>
      </c>
      <c r="AA16" s="214">
        <v>8</v>
      </c>
      <c r="AB16" s="214">
        <v>0</v>
      </c>
      <c r="AC16" s="214">
        <v>3</v>
      </c>
      <c r="AZ16" s="214">
        <v>1</v>
      </c>
      <c r="BA16" s="214">
        <f>IF(AZ16=1,G16,0)</f>
        <v>0</v>
      </c>
      <c r="BB16" s="214">
        <f>IF(AZ16=2,G16,0)</f>
        <v>0</v>
      </c>
      <c r="BC16" s="214">
        <f>IF(AZ16=3,G16,0)</f>
        <v>0</v>
      </c>
      <c r="BD16" s="214">
        <f>IF(AZ16=4,G16,0)</f>
        <v>0</v>
      </c>
      <c r="BE16" s="214">
        <f>IF(AZ16=5,G16,0)</f>
        <v>0</v>
      </c>
      <c r="CA16" s="239">
        <v>8</v>
      </c>
      <c r="CB16" s="239">
        <v>0</v>
      </c>
    </row>
    <row r="17" spans="1:80" x14ac:dyDescent="0.2">
      <c r="A17" s="240">
        <v>8</v>
      </c>
      <c r="B17" s="241" t="s">
        <v>243</v>
      </c>
      <c r="C17" s="242" t="s">
        <v>244</v>
      </c>
      <c r="D17" s="243" t="s">
        <v>209</v>
      </c>
      <c r="E17" s="244">
        <v>39.200000000000003</v>
      </c>
      <c r="F17" s="244"/>
      <c r="G17" s="245">
        <f>E17*F17</f>
        <v>0</v>
      </c>
      <c r="H17" s="246">
        <v>0</v>
      </c>
      <c r="I17" s="247">
        <f>E17*H17</f>
        <v>0</v>
      </c>
      <c r="J17" s="246"/>
      <c r="K17" s="247">
        <f>E17*J17</f>
        <v>0</v>
      </c>
      <c r="O17" s="239">
        <v>2</v>
      </c>
      <c r="AA17" s="214">
        <v>8</v>
      </c>
      <c r="AB17" s="214">
        <v>0</v>
      </c>
      <c r="AC17" s="214">
        <v>3</v>
      </c>
      <c r="AZ17" s="214">
        <v>1</v>
      </c>
      <c r="BA17" s="214">
        <f>IF(AZ17=1,G17,0)</f>
        <v>0</v>
      </c>
      <c r="BB17" s="214">
        <f>IF(AZ17=2,G17,0)</f>
        <v>0</v>
      </c>
      <c r="BC17" s="214">
        <f>IF(AZ17=3,G17,0)</f>
        <v>0</v>
      </c>
      <c r="BD17" s="214">
        <f>IF(AZ17=4,G17,0)</f>
        <v>0</v>
      </c>
      <c r="BE17" s="214">
        <f>IF(AZ17=5,G17,0)</f>
        <v>0</v>
      </c>
      <c r="CA17" s="239">
        <v>8</v>
      </c>
      <c r="CB17" s="239">
        <v>0</v>
      </c>
    </row>
    <row r="18" spans="1:80" x14ac:dyDescent="0.2">
      <c r="A18" s="240">
        <v>9</v>
      </c>
      <c r="B18" s="241" t="s">
        <v>245</v>
      </c>
      <c r="C18" s="242" t="s">
        <v>246</v>
      </c>
      <c r="D18" s="243" t="s">
        <v>209</v>
      </c>
      <c r="E18" s="244">
        <v>39.200000000000003</v>
      </c>
      <c r="F18" s="244"/>
      <c r="G18" s="245">
        <f>E18*F18</f>
        <v>0</v>
      </c>
      <c r="H18" s="246">
        <v>0</v>
      </c>
      <c r="I18" s="247">
        <f>E18*H18</f>
        <v>0</v>
      </c>
      <c r="J18" s="246"/>
      <c r="K18" s="247">
        <f>E18*J18</f>
        <v>0</v>
      </c>
      <c r="O18" s="239">
        <v>2</v>
      </c>
      <c r="AA18" s="214">
        <v>8</v>
      </c>
      <c r="AB18" s="214">
        <v>0</v>
      </c>
      <c r="AC18" s="214">
        <v>3</v>
      </c>
      <c r="AZ18" s="214">
        <v>1</v>
      </c>
      <c r="BA18" s="214">
        <f>IF(AZ18=1,G18,0)</f>
        <v>0</v>
      </c>
      <c r="BB18" s="214">
        <f>IF(AZ18=2,G18,0)</f>
        <v>0</v>
      </c>
      <c r="BC18" s="214">
        <f>IF(AZ18=3,G18,0)</f>
        <v>0</v>
      </c>
      <c r="BD18" s="214">
        <f>IF(AZ18=4,G18,0)</f>
        <v>0</v>
      </c>
      <c r="BE18" s="214">
        <f>IF(AZ18=5,G18,0)</f>
        <v>0</v>
      </c>
      <c r="CA18" s="239">
        <v>8</v>
      </c>
      <c r="CB18" s="239">
        <v>0</v>
      </c>
    </row>
    <row r="19" spans="1:80" x14ac:dyDescent="0.2">
      <c r="A19" s="240">
        <v>10</v>
      </c>
      <c r="B19" s="241" t="s">
        <v>300</v>
      </c>
      <c r="C19" s="242" t="s">
        <v>301</v>
      </c>
      <c r="D19" s="243" t="s">
        <v>209</v>
      </c>
      <c r="E19" s="244">
        <v>-39.200000000000003</v>
      </c>
      <c r="F19" s="244"/>
      <c r="G19" s="245">
        <f>E19*F19</f>
        <v>0</v>
      </c>
      <c r="H19" s="246">
        <v>0</v>
      </c>
      <c r="I19" s="247">
        <f>E19*H19</f>
        <v>0</v>
      </c>
      <c r="J19" s="246"/>
      <c r="K19" s="247">
        <f>E19*J19</f>
        <v>0</v>
      </c>
      <c r="O19" s="239">
        <v>2</v>
      </c>
      <c r="AA19" s="214">
        <v>8</v>
      </c>
      <c r="AB19" s="214">
        <v>0</v>
      </c>
      <c r="AC19" s="214">
        <v>3</v>
      </c>
      <c r="AZ19" s="214">
        <v>1</v>
      </c>
      <c r="BA19" s="214">
        <f>IF(AZ19=1,G19,0)</f>
        <v>0</v>
      </c>
      <c r="BB19" s="214">
        <f>IF(AZ19=2,G19,0)</f>
        <v>0</v>
      </c>
      <c r="BC19" s="214">
        <f>IF(AZ19=3,G19,0)</f>
        <v>0</v>
      </c>
      <c r="BD19" s="214">
        <f>IF(AZ19=4,G19,0)</f>
        <v>0</v>
      </c>
      <c r="BE19" s="214">
        <f>IF(AZ19=5,G19,0)</f>
        <v>0</v>
      </c>
      <c r="CA19" s="239">
        <v>8</v>
      </c>
      <c r="CB19" s="239">
        <v>0</v>
      </c>
    </row>
    <row r="20" spans="1:80" x14ac:dyDescent="0.2">
      <c r="A20" s="257"/>
      <c r="B20" s="258" t="s">
        <v>99</v>
      </c>
      <c r="C20" s="259" t="s">
        <v>235</v>
      </c>
      <c r="D20" s="260"/>
      <c r="E20" s="261"/>
      <c r="F20" s="262"/>
      <c r="G20" s="263">
        <f>SUM(G14:G19)</f>
        <v>0</v>
      </c>
      <c r="H20" s="264"/>
      <c r="I20" s="265">
        <f>SUM(I14:I19)</f>
        <v>0</v>
      </c>
      <c r="J20" s="264"/>
      <c r="K20" s="265">
        <f>SUM(K14:K19)</f>
        <v>0</v>
      </c>
      <c r="O20" s="239">
        <v>4</v>
      </c>
      <c r="BA20" s="266">
        <f>SUM(BA14:BA19)</f>
        <v>0</v>
      </c>
      <c r="BB20" s="266">
        <f>SUM(BB14:BB19)</f>
        <v>0</v>
      </c>
      <c r="BC20" s="266">
        <f>SUM(BC14:BC19)</f>
        <v>0</v>
      </c>
      <c r="BD20" s="266">
        <f>SUM(BD14:BD19)</f>
        <v>0</v>
      </c>
      <c r="BE20" s="266">
        <f>SUM(BE14:BE19)</f>
        <v>0</v>
      </c>
    </row>
    <row r="21" spans="1:80" x14ac:dyDescent="0.2">
      <c r="E21" s="214"/>
    </row>
    <row r="22" spans="1:80" x14ac:dyDescent="0.2">
      <c r="E22" s="214"/>
    </row>
    <row r="23" spans="1:80" x14ac:dyDescent="0.2">
      <c r="E23" s="214"/>
    </row>
    <row r="24" spans="1:80" x14ac:dyDescent="0.2">
      <c r="E24" s="214"/>
    </row>
    <row r="25" spans="1:80" x14ac:dyDescent="0.2">
      <c r="E25" s="214"/>
    </row>
    <row r="26" spans="1:80" x14ac:dyDescent="0.2">
      <c r="E26" s="214"/>
    </row>
    <row r="27" spans="1:80" x14ac:dyDescent="0.2">
      <c r="E27" s="214"/>
    </row>
    <row r="28" spans="1:80" x14ac:dyDescent="0.2">
      <c r="E28" s="214"/>
    </row>
    <row r="29" spans="1:80" x14ac:dyDescent="0.2">
      <c r="E29" s="214"/>
    </row>
    <row r="30" spans="1:80" x14ac:dyDescent="0.2">
      <c r="E30" s="214"/>
    </row>
    <row r="31" spans="1:80" x14ac:dyDescent="0.2">
      <c r="E31" s="214"/>
    </row>
    <row r="32" spans="1:80" x14ac:dyDescent="0.2">
      <c r="E32" s="214"/>
    </row>
    <row r="33" spans="1:7" x14ac:dyDescent="0.2">
      <c r="E33" s="214"/>
    </row>
    <row r="34" spans="1:7" x14ac:dyDescent="0.2">
      <c r="E34" s="214"/>
    </row>
    <row r="35" spans="1:7" x14ac:dyDescent="0.2">
      <c r="E35" s="214"/>
    </row>
    <row r="36" spans="1:7" x14ac:dyDescent="0.2">
      <c r="E36" s="214"/>
    </row>
    <row r="37" spans="1:7" x14ac:dyDescent="0.2">
      <c r="E37" s="214"/>
    </row>
    <row r="38" spans="1:7" x14ac:dyDescent="0.2">
      <c r="E38" s="214"/>
    </row>
    <row r="39" spans="1:7" x14ac:dyDescent="0.2">
      <c r="E39" s="214"/>
    </row>
    <row r="40" spans="1:7" x14ac:dyDescent="0.2">
      <c r="E40" s="214"/>
    </row>
    <row r="41" spans="1:7" x14ac:dyDescent="0.2">
      <c r="E41" s="214"/>
    </row>
    <row r="42" spans="1:7" x14ac:dyDescent="0.2">
      <c r="E42" s="214"/>
    </row>
    <row r="43" spans="1:7" x14ac:dyDescent="0.2">
      <c r="E43" s="214"/>
    </row>
    <row r="44" spans="1:7" x14ac:dyDescent="0.2">
      <c r="A44" s="256"/>
      <c r="B44" s="256"/>
      <c r="C44" s="256"/>
      <c r="D44" s="256"/>
      <c r="E44" s="256"/>
      <c r="F44" s="256"/>
      <c r="G44" s="256"/>
    </row>
    <row r="45" spans="1:7" x14ac:dyDescent="0.2">
      <c r="A45" s="256"/>
      <c r="B45" s="256"/>
      <c r="C45" s="256"/>
      <c r="D45" s="256"/>
      <c r="E45" s="256"/>
      <c r="F45" s="256"/>
      <c r="G45" s="256"/>
    </row>
    <row r="46" spans="1:7" x14ac:dyDescent="0.2">
      <c r="A46" s="256"/>
      <c r="B46" s="256"/>
      <c r="C46" s="256"/>
      <c r="D46" s="256"/>
      <c r="E46" s="256"/>
      <c r="F46" s="256"/>
      <c r="G46" s="256"/>
    </row>
    <row r="47" spans="1:7" x14ac:dyDescent="0.2">
      <c r="A47" s="256"/>
      <c r="B47" s="256"/>
      <c r="C47" s="256"/>
      <c r="D47" s="256"/>
      <c r="E47" s="256"/>
      <c r="F47" s="256"/>
      <c r="G47" s="256"/>
    </row>
    <row r="48" spans="1:7" x14ac:dyDescent="0.2">
      <c r="E48" s="214"/>
    </row>
    <row r="49" spans="5:5" x14ac:dyDescent="0.2">
      <c r="E49" s="214"/>
    </row>
    <row r="50" spans="5:5" x14ac:dyDescent="0.2">
      <c r="E50" s="214"/>
    </row>
    <row r="51" spans="5:5" x14ac:dyDescent="0.2">
      <c r="E51" s="214"/>
    </row>
    <row r="52" spans="5:5" x14ac:dyDescent="0.2">
      <c r="E52" s="214"/>
    </row>
    <row r="53" spans="5:5" x14ac:dyDescent="0.2">
      <c r="E53" s="214"/>
    </row>
    <row r="54" spans="5:5" x14ac:dyDescent="0.2">
      <c r="E54" s="214"/>
    </row>
    <row r="55" spans="5:5" x14ac:dyDescent="0.2">
      <c r="E55" s="214"/>
    </row>
    <row r="56" spans="5:5" x14ac:dyDescent="0.2">
      <c r="E56" s="214"/>
    </row>
    <row r="57" spans="5:5" x14ac:dyDescent="0.2">
      <c r="E57" s="214"/>
    </row>
    <row r="58" spans="5:5" x14ac:dyDescent="0.2">
      <c r="E58" s="214"/>
    </row>
    <row r="59" spans="5:5" x14ac:dyDescent="0.2">
      <c r="E59" s="214"/>
    </row>
    <row r="60" spans="5:5" x14ac:dyDescent="0.2">
      <c r="E60" s="214"/>
    </row>
    <row r="61" spans="5:5" x14ac:dyDescent="0.2">
      <c r="E61" s="214"/>
    </row>
    <row r="62" spans="5:5" x14ac:dyDescent="0.2">
      <c r="E62" s="214"/>
    </row>
    <row r="63" spans="5:5" x14ac:dyDescent="0.2">
      <c r="E63" s="214"/>
    </row>
    <row r="64" spans="5:5" x14ac:dyDescent="0.2">
      <c r="E64" s="214"/>
    </row>
    <row r="65" spans="1:7" x14ac:dyDescent="0.2">
      <c r="E65" s="214"/>
    </row>
    <row r="66" spans="1:7" x14ac:dyDescent="0.2">
      <c r="E66" s="214"/>
    </row>
    <row r="67" spans="1:7" x14ac:dyDescent="0.2">
      <c r="E67" s="214"/>
    </row>
    <row r="68" spans="1:7" x14ac:dyDescent="0.2">
      <c r="E68" s="214"/>
    </row>
    <row r="69" spans="1:7" x14ac:dyDescent="0.2">
      <c r="E69" s="214"/>
    </row>
    <row r="70" spans="1:7" x14ac:dyDescent="0.2">
      <c r="E70" s="214"/>
    </row>
    <row r="71" spans="1:7" x14ac:dyDescent="0.2">
      <c r="E71" s="214"/>
    </row>
    <row r="72" spans="1:7" x14ac:dyDescent="0.2">
      <c r="E72" s="214"/>
    </row>
    <row r="73" spans="1:7" x14ac:dyDescent="0.2">
      <c r="E73" s="214"/>
    </row>
    <row r="74" spans="1:7" x14ac:dyDescent="0.2">
      <c r="E74" s="214"/>
    </row>
    <row r="75" spans="1:7" x14ac:dyDescent="0.2">
      <c r="E75" s="214"/>
    </row>
    <row r="76" spans="1:7" x14ac:dyDescent="0.2">
      <c r="E76" s="214"/>
    </row>
    <row r="77" spans="1:7" x14ac:dyDescent="0.2">
      <c r="E77" s="214"/>
    </row>
    <row r="78" spans="1:7" x14ac:dyDescent="0.2">
      <c r="E78" s="214"/>
    </row>
    <row r="79" spans="1:7" x14ac:dyDescent="0.2">
      <c r="A79" s="267"/>
      <c r="B79" s="267"/>
    </row>
    <row r="80" spans="1:7" x14ac:dyDescent="0.2">
      <c r="A80" s="256"/>
      <c r="B80" s="256"/>
      <c r="C80" s="268"/>
      <c r="D80" s="268"/>
      <c r="E80" s="269"/>
      <c r="F80" s="268"/>
      <c r="G80" s="270"/>
    </row>
    <row r="81" spans="1:7" x14ac:dyDescent="0.2">
      <c r="A81" s="271"/>
      <c r="B81" s="271"/>
      <c r="C81" s="256"/>
      <c r="D81" s="256"/>
      <c r="E81" s="272"/>
      <c r="F81" s="256"/>
      <c r="G81" s="256"/>
    </row>
    <row r="82" spans="1:7" x14ac:dyDescent="0.2">
      <c r="A82" s="256"/>
      <c r="B82" s="256"/>
      <c r="C82" s="256"/>
      <c r="D82" s="256"/>
      <c r="E82" s="272"/>
      <c r="F82" s="256"/>
      <c r="G82" s="256"/>
    </row>
    <row r="83" spans="1:7" x14ac:dyDescent="0.2">
      <c r="A83" s="256"/>
      <c r="B83" s="256"/>
      <c r="C83" s="256"/>
      <c r="D83" s="256"/>
      <c r="E83" s="272"/>
      <c r="F83" s="256"/>
      <c r="G83" s="256"/>
    </row>
    <row r="84" spans="1:7" x14ac:dyDescent="0.2">
      <c r="A84" s="256"/>
      <c r="B84" s="256"/>
      <c r="C84" s="256"/>
      <c r="D84" s="256"/>
      <c r="E84" s="272"/>
      <c r="F84" s="256"/>
      <c r="G84" s="256"/>
    </row>
    <row r="85" spans="1:7" x14ac:dyDescent="0.2">
      <c r="A85" s="256"/>
      <c r="B85" s="256"/>
      <c r="C85" s="256"/>
      <c r="D85" s="256"/>
      <c r="E85" s="272"/>
      <c r="F85" s="256"/>
      <c r="G85" s="256"/>
    </row>
    <row r="86" spans="1:7" x14ac:dyDescent="0.2">
      <c r="A86" s="256"/>
      <c r="B86" s="256"/>
      <c r="C86" s="256"/>
      <c r="D86" s="256"/>
      <c r="E86" s="272"/>
      <c r="F86" s="256"/>
      <c r="G86" s="256"/>
    </row>
    <row r="87" spans="1:7" x14ac:dyDescent="0.2">
      <c r="A87" s="256"/>
      <c r="B87" s="256"/>
      <c r="C87" s="256"/>
      <c r="D87" s="256"/>
      <c r="E87" s="272"/>
      <c r="F87" s="256"/>
      <c r="G87" s="256"/>
    </row>
    <row r="88" spans="1:7" x14ac:dyDescent="0.2">
      <c r="A88" s="256"/>
      <c r="B88" s="256"/>
      <c r="C88" s="256"/>
      <c r="D88" s="256"/>
      <c r="E88" s="272"/>
      <c r="F88" s="256"/>
      <c r="G88" s="256"/>
    </row>
    <row r="89" spans="1:7" x14ac:dyDescent="0.2">
      <c r="A89" s="256"/>
      <c r="B89" s="256"/>
      <c r="C89" s="256"/>
      <c r="D89" s="256"/>
      <c r="E89" s="272"/>
      <c r="F89" s="256"/>
      <c r="G89" s="256"/>
    </row>
    <row r="90" spans="1:7" x14ac:dyDescent="0.2">
      <c r="A90" s="256"/>
      <c r="B90" s="256"/>
      <c r="C90" s="256"/>
      <c r="D90" s="256"/>
      <c r="E90" s="272"/>
      <c r="F90" s="256"/>
      <c r="G90" s="256"/>
    </row>
    <row r="91" spans="1:7" x14ac:dyDescent="0.2">
      <c r="A91" s="256"/>
      <c r="B91" s="256"/>
      <c r="C91" s="256"/>
      <c r="D91" s="256"/>
      <c r="E91" s="272"/>
      <c r="F91" s="256"/>
      <c r="G91" s="256"/>
    </row>
    <row r="92" spans="1:7" x14ac:dyDescent="0.2">
      <c r="A92" s="256"/>
      <c r="B92" s="256"/>
      <c r="C92" s="256"/>
      <c r="D92" s="256"/>
      <c r="E92" s="272"/>
      <c r="F92" s="256"/>
      <c r="G92" s="256"/>
    </row>
    <row r="93" spans="1:7" x14ac:dyDescent="0.2">
      <c r="A93" s="256"/>
      <c r="B93" s="256"/>
      <c r="C93" s="256"/>
      <c r="D93" s="256"/>
      <c r="E93" s="272"/>
      <c r="F93" s="256"/>
      <c r="G93" s="256"/>
    </row>
  </sheetData>
  <mergeCells count="5">
    <mergeCell ref="C3:D3"/>
    <mergeCell ref="A1:G1"/>
    <mergeCell ref="A3:B3"/>
    <mergeCell ref="A4:B4"/>
    <mergeCell ref="E4:G4"/>
  </mergeCells>
  <printOptions horizontalCentered="1" gridLinesSet="0"/>
  <pageMargins left="0.59055118110236227" right="0.39370078740157483" top="0.59055118110236227" bottom="0.98425196850393704" header="0.19685039370078741" footer="0.51181102362204722"/>
  <pageSetup paperSize="9" scale="71" fitToHeight="0" orientation="portrait" r:id="rId1"/>
  <headerFooter alignWithMargins="0">
    <oddFooter>&amp;R&amp;"Arial,Obyčejné"Strana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5">
    <pageSetUpPr fitToPage="1"/>
  </sheetPr>
  <dimension ref="A1:BE50"/>
  <sheetViews>
    <sheetView zoomScaleNormal="100" workbookViewId="0">
      <selection activeCell="C9" sqref="C9:E9"/>
    </sheetView>
  </sheetViews>
  <sheetFormatPr defaultRowHeight="12.75" x14ac:dyDescent="0.2"/>
  <cols>
    <col min="1" max="1" width="2" style="1" customWidth="1"/>
    <col min="2" max="2" width="15" style="1" customWidth="1"/>
    <col min="3" max="3" width="15.85546875" style="1" customWidth="1"/>
    <col min="4" max="4" width="14.5703125" style="1" customWidth="1"/>
    <col min="5" max="5" width="13.5703125" style="1" customWidth="1"/>
    <col min="6" max="6" width="16.5703125" style="1" customWidth="1"/>
    <col min="7" max="7" width="15.28515625" style="1" customWidth="1"/>
    <col min="8" max="16384" width="9.140625" style="1"/>
  </cols>
  <sheetData>
    <row r="1" spans="1:57" ht="24.75" customHeight="1" thickBot="1" x14ac:dyDescent="0.25">
      <c r="A1" s="81" t="s">
        <v>29</v>
      </c>
      <c r="B1" s="82"/>
      <c r="C1" s="82"/>
      <c r="D1" s="82"/>
      <c r="E1" s="82"/>
      <c r="F1" s="82"/>
      <c r="G1" s="82"/>
    </row>
    <row r="2" spans="1:57" ht="29.25" customHeight="1" x14ac:dyDescent="0.2">
      <c r="A2" s="83" t="s">
        <v>30</v>
      </c>
      <c r="B2" s="84"/>
      <c r="C2" s="85" t="s">
        <v>303</v>
      </c>
      <c r="D2" s="412" t="s">
        <v>304</v>
      </c>
      <c r="E2" s="413"/>
      <c r="F2" s="86" t="s">
        <v>31</v>
      </c>
      <c r="G2" s="87"/>
    </row>
    <row r="3" spans="1:57" ht="3" hidden="1" customHeight="1" x14ac:dyDescent="0.2">
      <c r="A3" s="88"/>
      <c r="B3" s="89"/>
      <c r="C3" s="90"/>
      <c r="D3" s="90"/>
      <c r="E3" s="89"/>
      <c r="F3" s="91"/>
      <c r="G3" s="92"/>
    </row>
    <row r="4" spans="1:57" ht="12" customHeight="1" x14ac:dyDescent="0.2">
      <c r="A4" s="93" t="s">
        <v>32</v>
      </c>
      <c r="B4" s="89"/>
      <c r="C4" s="90"/>
      <c r="D4" s="90"/>
      <c r="E4" s="89"/>
      <c r="F4" s="91" t="s">
        <v>33</v>
      </c>
      <c r="G4" s="94"/>
    </row>
    <row r="5" spans="1:57" ht="12.95" customHeight="1" x14ac:dyDescent="0.2">
      <c r="A5" s="95" t="s">
        <v>160</v>
      </c>
      <c r="B5" s="96"/>
      <c r="C5" s="97" t="s">
        <v>161</v>
      </c>
      <c r="D5" s="98"/>
      <c r="E5" s="99"/>
      <c r="F5" s="91" t="s">
        <v>34</v>
      </c>
      <c r="G5" s="92"/>
    </row>
    <row r="6" spans="1:57" ht="12.95" customHeight="1" x14ac:dyDescent="0.2">
      <c r="A6" s="93" t="s">
        <v>35</v>
      </c>
      <c r="B6" s="89"/>
      <c r="C6" s="90"/>
      <c r="D6" s="90"/>
      <c r="E6" s="89"/>
      <c r="F6" s="100" t="s">
        <v>36</v>
      </c>
      <c r="G6" s="101">
        <v>0</v>
      </c>
      <c r="O6" s="102"/>
    </row>
    <row r="7" spans="1:57" ht="12.95" customHeight="1" x14ac:dyDescent="0.2">
      <c r="A7" s="103" t="s">
        <v>100</v>
      </c>
      <c r="B7" s="104"/>
      <c r="C7" s="385" t="s">
        <v>558</v>
      </c>
      <c r="D7" s="386"/>
      <c r="E7" s="387"/>
      <c r="F7" s="105" t="s">
        <v>37</v>
      </c>
      <c r="G7" s="101">
        <f>IF(G6=0,,ROUND((F30+F32)/G6,1))</f>
        <v>0</v>
      </c>
    </row>
    <row r="8" spans="1:57" x14ac:dyDescent="0.2">
      <c r="A8" s="106" t="s">
        <v>38</v>
      </c>
      <c r="B8" s="91"/>
      <c r="C8" s="388" t="s">
        <v>803</v>
      </c>
      <c r="D8" s="388"/>
      <c r="E8" s="389"/>
      <c r="F8" s="107" t="s">
        <v>39</v>
      </c>
      <c r="G8" s="108"/>
      <c r="H8" s="109"/>
      <c r="I8" s="110"/>
    </row>
    <row r="9" spans="1:57" x14ac:dyDescent="0.2">
      <c r="A9" s="106" t="s">
        <v>40</v>
      </c>
      <c r="B9" s="91"/>
      <c r="C9" s="388"/>
      <c r="D9" s="388"/>
      <c r="E9" s="389"/>
      <c r="F9" s="91"/>
      <c r="G9" s="111"/>
      <c r="H9" s="112"/>
    </row>
    <row r="10" spans="1:57" x14ac:dyDescent="0.2">
      <c r="A10" s="106" t="s">
        <v>41</v>
      </c>
      <c r="B10" s="91"/>
      <c r="C10" s="388" t="s">
        <v>158</v>
      </c>
      <c r="D10" s="388"/>
      <c r="E10" s="388"/>
      <c r="F10" s="113"/>
      <c r="G10" s="114"/>
      <c r="H10" s="115"/>
    </row>
    <row r="11" spans="1:57" ht="13.5" customHeight="1" x14ac:dyDescent="0.2">
      <c r="A11" s="106" t="s">
        <v>42</v>
      </c>
      <c r="B11" s="91"/>
      <c r="C11" s="388"/>
      <c r="D11" s="388"/>
      <c r="E11" s="388"/>
      <c r="F11" s="116" t="s">
        <v>43</v>
      </c>
      <c r="G11" s="117"/>
      <c r="H11" s="112"/>
      <c r="BA11" s="118"/>
      <c r="BB11" s="118"/>
      <c r="BC11" s="118"/>
      <c r="BD11" s="118"/>
      <c r="BE11" s="118"/>
    </row>
    <row r="12" spans="1:57" ht="12.75" customHeight="1" x14ac:dyDescent="0.2">
      <c r="A12" s="119" t="s">
        <v>44</v>
      </c>
      <c r="B12" s="89"/>
      <c r="C12" s="390"/>
      <c r="D12" s="390"/>
      <c r="E12" s="390"/>
      <c r="F12" s="120" t="s">
        <v>45</v>
      </c>
      <c r="G12" s="121"/>
      <c r="H12" s="112"/>
    </row>
    <row r="13" spans="1:57" ht="28.5" customHeight="1" thickBot="1" x14ac:dyDescent="0.25">
      <c r="A13" s="122" t="s">
        <v>46</v>
      </c>
      <c r="B13" s="123"/>
      <c r="C13" s="123"/>
      <c r="D13" s="123"/>
      <c r="E13" s="124"/>
      <c r="F13" s="124"/>
      <c r="G13" s="125"/>
      <c r="H13" s="112"/>
    </row>
    <row r="14" spans="1:57" ht="17.25" customHeight="1" thickBot="1" x14ac:dyDescent="0.25">
      <c r="A14" s="126" t="s">
        <v>47</v>
      </c>
      <c r="B14" s="127"/>
      <c r="C14" s="128"/>
      <c r="D14" s="129" t="s">
        <v>48</v>
      </c>
      <c r="E14" s="130"/>
      <c r="F14" s="130"/>
      <c r="G14" s="128"/>
    </row>
    <row r="15" spans="1:57" ht="15.95" customHeight="1" x14ac:dyDescent="0.2">
      <c r="A15" s="131"/>
      <c r="B15" s="132" t="s">
        <v>49</v>
      </c>
      <c r="C15" s="133">
        <f>'01 SO 01.D2 Rek'!E9</f>
        <v>0</v>
      </c>
      <c r="D15" s="134" t="str">
        <f>'01 SO 01.D2 Rek'!A14</f>
        <v>Ztížené výrobní podmínky</v>
      </c>
      <c r="E15" s="135"/>
      <c r="F15" s="136"/>
      <c r="G15" s="133">
        <f>'01 SO 01.D2 Rek'!I14</f>
        <v>0</v>
      </c>
    </row>
    <row r="16" spans="1:57" ht="15.95" customHeight="1" x14ac:dyDescent="0.2">
      <c r="A16" s="131" t="s">
        <v>50</v>
      </c>
      <c r="B16" s="132" t="s">
        <v>51</v>
      </c>
      <c r="C16" s="133">
        <f>'01 SO 01.D2 Rek'!F9</f>
        <v>0</v>
      </c>
      <c r="D16" s="88" t="str">
        <f>'01 SO 01.D2 Rek'!A15</f>
        <v>Oborová přirážka</v>
      </c>
      <c r="E16" s="137"/>
      <c r="F16" s="138"/>
      <c r="G16" s="133">
        <f>'01 SO 01.D2 Rek'!I15</f>
        <v>0</v>
      </c>
    </row>
    <row r="17" spans="1:7" ht="15.95" customHeight="1" x14ac:dyDescent="0.2">
      <c r="A17" s="131" t="s">
        <v>52</v>
      </c>
      <c r="B17" s="132" t="s">
        <v>53</v>
      </c>
      <c r="C17" s="133">
        <f>'01 SO 01.D2 Rek'!H9</f>
        <v>0</v>
      </c>
      <c r="D17" s="88" t="str">
        <f>'01 SO 01.D2 Rek'!A16</f>
        <v>Přesun stavebních kapacit</v>
      </c>
      <c r="E17" s="137"/>
      <c r="F17" s="138"/>
      <c r="G17" s="133">
        <f>'01 SO 01.D2 Rek'!I16</f>
        <v>0</v>
      </c>
    </row>
    <row r="18" spans="1:7" ht="15.95" customHeight="1" x14ac:dyDescent="0.2">
      <c r="A18" s="139" t="s">
        <v>54</v>
      </c>
      <c r="B18" s="140" t="s">
        <v>55</v>
      </c>
      <c r="C18" s="133">
        <f>'01 SO 01.D2 Rek'!G9</f>
        <v>0</v>
      </c>
      <c r="D18" s="88" t="str">
        <f>'01 SO 01.D2 Rek'!A17</f>
        <v>Mimostaveništní doprava</v>
      </c>
      <c r="E18" s="137"/>
      <c r="F18" s="138"/>
      <c r="G18" s="133">
        <f>'01 SO 01.D2 Rek'!I17</f>
        <v>0</v>
      </c>
    </row>
    <row r="19" spans="1:7" ht="15.95" customHeight="1" x14ac:dyDescent="0.2">
      <c r="A19" s="141" t="s">
        <v>56</v>
      </c>
      <c r="B19" s="132"/>
      <c r="C19" s="133">
        <f>SUM(C15:C18)</f>
        <v>0</v>
      </c>
      <c r="D19" s="88" t="str">
        <f>'01 SO 01.D2 Rek'!A18</f>
        <v>Zařízení staveniště</v>
      </c>
      <c r="E19" s="137"/>
      <c r="F19" s="138"/>
      <c r="G19" s="133">
        <f>'01 SO 01.D2 Rek'!I18</f>
        <v>0</v>
      </c>
    </row>
    <row r="20" spans="1:7" ht="15.95" customHeight="1" x14ac:dyDescent="0.2">
      <c r="A20" s="141"/>
      <c r="B20" s="132"/>
      <c r="C20" s="133"/>
      <c r="D20" s="88" t="str">
        <f>'01 SO 01.D2 Rek'!A19</f>
        <v>Provoz investora</v>
      </c>
      <c r="E20" s="137"/>
      <c r="F20" s="138"/>
      <c r="G20" s="133">
        <f>'01 SO 01.D2 Rek'!I19</f>
        <v>0</v>
      </c>
    </row>
    <row r="21" spans="1:7" ht="15.95" customHeight="1" x14ac:dyDescent="0.2">
      <c r="A21" s="141" t="s">
        <v>28</v>
      </c>
      <c r="B21" s="132"/>
      <c r="C21" s="133">
        <f>'01 SO 01.D2 Rek'!I9</f>
        <v>0</v>
      </c>
      <c r="D21" s="88" t="str">
        <f>'01 SO 01.D2 Rek'!A20</f>
        <v>Kompletační činnost (IČD)</v>
      </c>
      <c r="E21" s="137"/>
      <c r="F21" s="138"/>
      <c r="G21" s="133">
        <f>'01 SO 01.D2 Rek'!I20</f>
        <v>0</v>
      </c>
    </row>
    <row r="22" spans="1:7" ht="15.95" customHeight="1" x14ac:dyDescent="0.2">
      <c r="A22" s="142" t="s">
        <v>57</v>
      </c>
      <c r="B22" s="112"/>
      <c r="C22" s="133">
        <f>C19+C21</f>
        <v>0</v>
      </c>
      <c r="D22" s="88" t="s">
        <v>58</v>
      </c>
      <c r="E22" s="137"/>
      <c r="F22" s="138"/>
      <c r="G22" s="133">
        <f>G23-SUM(G15:G21)</f>
        <v>0</v>
      </c>
    </row>
    <row r="23" spans="1:7" ht="15.95" customHeight="1" thickBot="1" x14ac:dyDescent="0.25">
      <c r="A23" s="391" t="s">
        <v>59</v>
      </c>
      <c r="B23" s="392"/>
      <c r="C23" s="143">
        <f>C22+G23</f>
        <v>0</v>
      </c>
      <c r="D23" s="144" t="s">
        <v>60</v>
      </c>
      <c r="E23" s="145"/>
      <c r="F23" s="146"/>
      <c r="G23" s="133">
        <f>'01 SO 01.D2 Rek'!H22</f>
        <v>0</v>
      </c>
    </row>
    <row r="24" spans="1:7" x14ac:dyDescent="0.2">
      <c r="A24" s="147" t="s">
        <v>61</v>
      </c>
      <c r="B24" s="148"/>
      <c r="C24" s="149"/>
      <c r="D24" s="148" t="s">
        <v>62</v>
      </c>
      <c r="E24" s="148"/>
      <c r="F24" s="150" t="s">
        <v>63</v>
      </c>
      <c r="G24" s="151"/>
    </row>
    <row r="25" spans="1:7" x14ac:dyDescent="0.2">
      <c r="A25" s="142" t="s">
        <v>64</v>
      </c>
      <c r="B25" s="112"/>
      <c r="C25" s="152"/>
      <c r="D25" s="112" t="s">
        <v>64</v>
      </c>
      <c r="F25" s="153" t="s">
        <v>64</v>
      </c>
      <c r="G25" s="154"/>
    </row>
    <row r="26" spans="1:7" ht="37.5" customHeight="1" x14ac:dyDescent="0.2">
      <c r="A26" s="142" t="s">
        <v>65</v>
      </c>
      <c r="B26" s="155"/>
      <c r="C26" s="152"/>
      <c r="D26" s="112" t="s">
        <v>65</v>
      </c>
      <c r="F26" s="153" t="s">
        <v>65</v>
      </c>
      <c r="G26" s="154"/>
    </row>
    <row r="27" spans="1:7" x14ac:dyDescent="0.2">
      <c r="A27" s="142"/>
      <c r="B27" s="156"/>
      <c r="C27" s="152"/>
      <c r="D27" s="112"/>
      <c r="F27" s="153"/>
      <c r="G27" s="154"/>
    </row>
    <row r="28" spans="1:7" x14ac:dyDescent="0.2">
      <c r="A28" s="142" t="s">
        <v>66</v>
      </c>
      <c r="B28" s="112"/>
      <c r="C28" s="152"/>
      <c r="D28" s="153" t="s">
        <v>67</v>
      </c>
      <c r="E28" s="152"/>
      <c r="F28" s="157" t="s">
        <v>67</v>
      </c>
      <c r="G28" s="154"/>
    </row>
    <row r="29" spans="1:7" ht="69" customHeight="1" x14ac:dyDescent="0.2">
      <c r="A29" s="142"/>
      <c r="B29" s="112"/>
      <c r="C29" s="158"/>
      <c r="D29" s="159"/>
      <c r="E29" s="158"/>
      <c r="F29" s="112"/>
      <c r="G29" s="154"/>
    </row>
    <row r="30" spans="1:7" x14ac:dyDescent="0.2">
      <c r="A30" s="160" t="s">
        <v>12</v>
      </c>
      <c r="B30" s="161"/>
      <c r="C30" s="162">
        <v>21</v>
      </c>
      <c r="D30" s="161" t="s">
        <v>68</v>
      </c>
      <c r="E30" s="163"/>
      <c r="F30" s="380">
        <f>C23-F32</f>
        <v>0</v>
      </c>
      <c r="G30" s="381"/>
    </row>
    <row r="31" spans="1:7" x14ac:dyDescent="0.2">
      <c r="A31" s="160" t="s">
        <v>69</v>
      </c>
      <c r="B31" s="161"/>
      <c r="C31" s="162">
        <f>C30</f>
        <v>21</v>
      </c>
      <c r="D31" s="161" t="s">
        <v>70</v>
      </c>
      <c r="E31" s="163"/>
      <c r="F31" s="380">
        <f>ROUND(PRODUCT(F30,C31/100),0)</f>
        <v>0</v>
      </c>
      <c r="G31" s="381"/>
    </row>
    <row r="32" spans="1:7" x14ac:dyDescent="0.2">
      <c r="A32" s="160" t="s">
        <v>12</v>
      </c>
      <c r="B32" s="161"/>
      <c r="C32" s="162">
        <v>15</v>
      </c>
      <c r="D32" s="161" t="s">
        <v>70</v>
      </c>
      <c r="E32" s="163"/>
      <c r="F32" s="380">
        <v>0</v>
      </c>
      <c r="G32" s="381"/>
    </row>
    <row r="33" spans="1:8" x14ac:dyDescent="0.2">
      <c r="A33" s="160" t="s">
        <v>69</v>
      </c>
      <c r="B33" s="164"/>
      <c r="C33" s="165">
        <f>C32</f>
        <v>15</v>
      </c>
      <c r="D33" s="161" t="s">
        <v>70</v>
      </c>
      <c r="E33" s="138"/>
      <c r="F33" s="380">
        <f>ROUND(PRODUCT(F32,C33/100),0)</f>
        <v>0</v>
      </c>
      <c r="G33" s="381"/>
    </row>
    <row r="34" spans="1:8" s="169" customFormat="1" ht="19.5" customHeight="1" thickBot="1" x14ac:dyDescent="0.3">
      <c r="A34" s="166" t="s">
        <v>71</v>
      </c>
      <c r="B34" s="167"/>
      <c r="C34" s="167"/>
      <c r="D34" s="167"/>
      <c r="E34" s="168"/>
      <c r="F34" s="382">
        <f>ROUND(SUM(F30:F33),0)</f>
        <v>0</v>
      </c>
      <c r="G34" s="383"/>
    </row>
    <row r="36" spans="1:8" x14ac:dyDescent="0.2">
      <c r="A36" s="2" t="s">
        <v>72</v>
      </c>
      <c r="B36" s="2"/>
      <c r="C36" s="2"/>
      <c r="D36" s="2"/>
      <c r="E36" s="2"/>
      <c r="F36" s="2"/>
      <c r="G36" s="2"/>
      <c r="H36" s="1" t="s">
        <v>2</v>
      </c>
    </row>
    <row r="37" spans="1:8" ht="14.25" customHeight="1" x14ac:dyDescent="0.2">
      <c r="A37" s="2"/>
      <c r="B37" s="384"/>
      <c r="C37" s="384"/>
      <c r="D37" s="384"/>
      <c r="E37" s="384"/>
      <c r="F37" s="384"/>
      <c r="G37" s="384"/>
      <c r="H37" s="1" t="s">
        <v>2</v>
      </c>
    </row>
    <row r="38" spans="1:8" ht="12.75" customHeight="1" x14ac:dyDescent="0.2">
      <c r="A38" s="170"/>
      <c r="B38" s="384"/>
      <c r="C38" s="384"/>
      <c r="D38" s="384"/>
      <c r="E38" s="384"/>
      <c r="F38" s="384"/>
      <c r="G38" s="384"/>
      <c r="H38" s="1" t="s">
        <v>2</v>
      </c>
    </row>
    <row r="39" spans="1:8" x14ac:dyDescent="0.2">
      <c r="A39" s="170"/>
      <c r="B39" s="384"/>
      <c r="C39" s="384"/>
      <c r="D39" s="384"/>
      <c r="E39" s="384"/>
      <c r="F39" s="384"/>
      <c r="G39" s="384"/>
      <c r="H39" s="1" t="s">
        <v>2</v>
      </c>
    </row>
    <row r="40" spans="1:8" x14ac:dyDescent="0.2">
      <c r="A40" s="170"/>
      <c r="B40" s="384"/>
      <c r="C40" s="384"/>
      <c r="D40" s="384"/>
      <c r="E40" s="384"/>
      <c r="F40" s="384"/>
      <c r="G40" s="384"/>
      <c r="H40" s="1" t="s">
        <v>2</v>
      </c>
    </row>
    <row r="41" spans="1:8" x14ac:dyDescent="0.2">
      <c r="A41" s="170"/>
      <c r="B41" s="384"/>
      <c r="C41" s="384"/>
      <c r="D41" s="384"/>
      <c r="E41" s="384"/>
      <c r="F41" s="384"/>
      <c r="G41" s="384"/>
      <c r="H41" s="1" t="s">
        <v>2</v>
      </c>
    </row>
    <row r="42" spans="1:8" x14ac:dyDescent="0.2">
      <c r="A42" s="170"/>
      <c r="B42" s="384"/>
      <c r="C42" s="384"/>
      <c r="D42" s="384"/>
      <c r="E42" s="384"/>
      <c r="F42" s="384"/>
      <c r="G42" s="384"/>
      <c r="H42" s="1" t="s">
        <v>2</v>
      </c>
    </row>
    <row r="43" spans="1:8" ht="12.75" customHeight="1" x14ac:dyDescent="0.2">
      <c r="A43" s="170"/>
      <c r="B43" s="384"/>
      <c r="C43" s="384"/>
      <c r="D43" s="384"/>
      <c r="E43" s="384"/>
      <c r="F43" s="384"/>
      <c r="G43" s="384"/>
      <c r="H43" s="1" t="s">
        <v>2</v>
      </c>
    </row>
    <row r="44" spans="1:8" ht="12.75" customHeight="1" x14ac:dyDescent="0.2">
      <c r="A44" s="170"/>
      <c r="B44" s="384"/>
      <c r="C44" s="384"/>
      <c r="D44" s="384"/>
      <c r="E44" s="384"/>
      <c r="F44" s="384"/>
      <c r="G44" s="384"/>
      <c r="H44" s="1" t="s">
        <v>2</v>
      </c>
    </row>
    <row r="45" spans="1:8" x14ac:dyDescent="0.2">
      <c r="B45" s="379"/>
      <c r="C45" s="379"/>
      <c r="D45" s="379"/>
      <c r="E45" s="379"/>
      <c r="F45" s="379"/>
      <c r="G45" s="379"/>
    </row>
    <row r="46" spans="1:8" x14ac:dyDescent="0.2">
      <c r="B46" s="379"/>
      <c r="C46" s="379"/>
      <c r="D46" s="379"/>
      <c r="E46" s="379"/>
      <c r="F46" s="379"/>
      <c r="G46" s="379"/>
    </row>
    <row r="47" spans="1:8" x14ac:dyDescent="0.2">
      <c r="B47" s="379"/>
      <c r="C47" s="379"/>
      <c r="D47" s="379"/>
      <c r="E47" s="379"/>
      <c r="F47" s="379"/>
      <c r="G47" s="379"/>
    </row>
    <row r="48" spans="1:8" x14ac:dyDescent="0.2">
      <c r="B48" s="379"/>
      <c r="C48" s="379"/>
      <c r="D48" s="379"/>
      <c r="E48" s="379"/>
      <c r="F48" s="379"/>
      <c r="G48" s="379"/>
    </row>
    <row r="49" spans="2:7" x14ac:dyDescent="0.2">
      <c r="B49" s="379"/>
      <c r="C49" s="379"/>
      <c r="D49" s="379"/>
      <c r="E49" s="379"/>
      <c r="F49" s="379"/>
      <c r="G49" s="379"/>
    </row>
    <row r="50" spans="2:7" x14ac:dyDescent="0.2">
      <c r="B50" s="379"/>
      <c r="C50" s="379"/>
      <c r="D50" s="379"/>
      <c r="E50" s="379"/>
      <c r="F50" s="379"/>
      <c r="G50" s="379"/>
    </row>
  </sheetData>
  <mergeCells count="20">
    <mergeCell ref="C7:E7"/>
    <mergeCell ref="D2:E2"/>
    <mergeCell ref="B45:G45"/>
    <mergeCell ref="B46:G46"/>
    <mergeCell ref="B47:G47"/>
    <mergeCell ref="C8:E8"/>
    <mergeCell ref="C9:E9"/>
    <mergeCell ref="C10:E10"/>
    <mergeCell ref="C11:E11"/>
    <mergeCell ref="C12:E12"/>
    <mergeCell ref="A23:B23"/>
    <mergeCell ref="B48:G48"/>
    <mergeCell ref="B49:G49"/>
    <mergeCell ref="B50:G50"/>
    <mergeCell ref="F30:G30"/>
    <mergeCell ref="F31:G31"/>
    <mergeCell ref="F32:G32"/>
    <mergeCell ref="F33:G33"/>
    <mergeCell ref="F34:G34"/>
    <mergeCell ref="B37:G44"/>
  </mergeCells>
  <printOptions horizontalCentered="1"/>
  <pageMargins left="0.59055118110236227" right="0.39370078740157483" top="0.59055118110236227" bottom="0.98425196850393704" header="0.19685039370078741" footer="0.51181102362204722"/>
  <pageSetup paperSize="9" fitToHeight="0" orientation="portrait" r:id="rId1"/>
  <headerFooter alignWithMargins="0">
    <oddFooter>&amp;R&amp;"Arial,Obyčejné"Strana &amp;P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5">
    <pageSetUpPr fitToPage="1"/>
  </sheetPr>
  <dimension ref="A1:BE73"/>
  <sheetViews>
    <sheetView workbookViewId="0">
      <selection activeCell="G28" sqref="G28"/>
    </sheetView>
  </sheetViews>
  <sheetFormatPr defaultRowHeight="12.75" x14ac:dyDescent="0.2"/>
  <cols>
    <col min="1" max="1" width="5.85546875" style="1" customWidth="1"/>
    <col min="2" max="2" width="6.140625" style="1" customWidth="1"/>
    <col min="3" max="3" width="11.42578125" style="1" customWidth="1"/>
    <col min="4" max="4" width="15.85546875" style="1" customWidth="1"/>
    <col min="5" max="5" width="11.28515625" style="1" customWidth="1"/>
    <col min="6" max="6" width="10.85546875" style="1" customWidth="1"/>
    <col min="7" max="7" width="11" style="1" customWidth="1"/>
    <col min="8" max="8" width="9.140625" style="1" bestFit="1" customWidth="1"/>
    <col min="9" max="9" width="10.7109375" style="1" customWidth="1"/>
    <col min="10" max="16384" width="9.140625" style="1"/>
  </cols>
  <sheetData>
    <row r="1" spans="1:57" ht="13.5" thickTop="1" x14ac:dyDescent="0.2">
      <c r="A1" s="395" t="s">
        <v>3</v>
      </c>
      <c r="B1" s="396"/>
      <c r="C1" s="402" t="s">
        <v>559</v>
      </c>
      <c r="D1" s="403"/>
      <c r="E1" s="403"/>
      <c r="F1" s="404"/>
      <c r="G1" s="171" t="s">
        <v>73</v>
      </c>
      <c r="H1" s="172" t="s">
        <v>303</v>
      </c>
      <c r="I1" s="173"/>
    </row>
    <row r="2" spans="1:57" ht="13.5" thickBot="1" x14ac:dyDescent="0.25">
      <c r="A2" s="397" t="s">
        <v>74</v>
      </c>
      <c r="B2" s="398"/>
      <c r="C2" s="174" t="s">
        <v>162</v>
      </c>
      <c r="D2" s="175"/>
      <c r="E2" s="176"/>
      <c r="F2" s="175"/>
      <c r="G2" s="414" t="s">
        <v>304</v>
      </c>
      <c r="H2" s="415"/>
      <c r="I2" s="416"/>
    </row>
    <row r="3" spans="1:57" ht="13.5" thickTop="1" x14ac:dyDescent="0.2">
      <c r="F3" s="112"/>
    </row>
    <row r="4" spans="1:57" ht="19.5" customHeight="1" x14ac:dyDescent="0.25">
      <c r="A4" s="177" t="s">
        <v>75</v>
      </c>
      <c r="B4" s="178"/>
      <c r="C4" s="178"/>
      <c r="D4" s="178"/>
      <c r="E4" s="179"/>
      <c r="F4" s="178"/>
      <c r="G4" s="178"/>
      <c r="H4" s="178"/>
      <c r="I4" s="178"/>
    </row>
    <row r="5" spans="1:57" ht="13.5" thickBot="1" x14ac:dyDescent="0.25"/>
    <row r="6" spans="1:57" s="112" customFormat="1" ht="13.5" thickBot="1" x14ac:dyDescent="0.25">
      <c r="A6" s="180"/>
      <c r="B6" s="181" t="s">
        <v>76</v>
      </c>
      <c r="C6" s="181"/>
      <c r="D6" s="182"/>
      <c r="E6" s="183" t="s">
        <v>24</v>
      </c>
      <c r="F6" s="184" t="s">
        <v>25</v>
      </c>
      <c r="G6" s="184" t="s">
        <v>26</v>
      </c>
      <c r="H6" s="184" t="s">
        <v>27</v>
      </c>
      <c r="I6" s="185" t="s">
        <v>28</v>
      </c>
    </row>
    <row r="7" spans="1:57" s="112" customFormat="1" x14ac:dyDescent="0.2">
      <c r="A7" s="273" t="str">
        <f>'01 SO 01.D2 Pol'!B7</f>
        <v>96</v>
      </c>
      <c r="B7" s="62" t="str">
        <f>'01 SO 01.D2 Pol'!C7</f>
        <v>Bourání konstrukcí</v>
      </c>
      <c r="D7" s="186"/>
      <c r="E7" s="274">
        <f>'01 SO 01.D2 Pol'!BA15</f>
        <v>0</v>
      </c>
      <c r="F7" s="275">
        <f>'01 SO 01.D2 Pol'!BB15</f>
        <v>0</v>
      </c>
      <c r="G7" s="275">
        <f>'01 SO 01.D2 Pol'!BC15</f>
        <v>0</v>
      </c>
      <c r="H7" s="275">
        <f>'01 SO 01.D2 Pol'!BD15</f>
        <v>0</v>
      </c>
      <c r="I7" s="276">
        <f>'01 SO 01.D2 Pol'!BE15</f>
        <v>0</v>
      </c>
    </row>
    <row r="8" spans="1:57" s="112" customFormat="1" ht="13.5" thickBot="1" x14ac:dyDescent="0.25">
      <c r="A8" s="273" t="str">
        <f>'01 SO 01.D2 Pol'!B16</f>
        <v>D96</v>
      </c>
      <c r="B8" s="62" t="str">
        <f>'01 SO 01.D2 Pol'!C16</f>
        <v>Přesuny suti</v>
      </c>
      <c r="D8" s="186"/>
      <c r="E8" s="274">
        <f>'01 SO 01.D2 Pol'!BA23</f>
        <v>0</v>
      </c>
      <c r="F8" s="275">
        <f>'01 SO 01.D2 Pol'!BB23</f>
        <v>0</v>
      </c>
      <c r="G8" s="275">
        <f>'01 SO 01.D2 Pol'!BC23</f>
        <v>0</v>
      </c>
      <c r="H8" s="275">
        <f>'01 SO 01.D2 Pol'!BD23</f>
        <v>0</v>
      </c>
      <c r="I8" s="276">
        <f>'01 SO 01.D2 Pol'!BE23</f>
        <v>0</v>
      </c>
    </row>
    <row r="9" spans="1:57" s="14" customFormat="1" ht="13.5" thickBot="1" x14ac:dyDescent="0.25">
      <c r="A9" s="187"/>
      <c r="B9" s="188" t="s">
        <v>77</v>
      </c>
      <c r="C9" s="188"/>
      <c r="D9" s="189"/>
      <c r="E9" s="190">
        <f>SUM(E7:E8)</f>
        <v>0</v>
      </c>
      <c r="F9" s="191">
        <f>SUM(F7:F8)</f>
        <v>0</v>
      </c>
      <c r="G9" s="191">
        <f>SUM(G7:G8)</f>
        <v>0</v>
      </c>
      <c r="H9" s="191">
        <f>SUM(H7:H8)</f>
        <v>0</v>
      </c>
      <c r="I9" s="192">
        <f>SUM(I7:I8)</f>
        <v>0</v>
      </c>
    </row>
    <row r="10" spans="1:57" x14ac:dyDescent="0.2">
      <c r="A10" s="112"/>
      <c r="B10" s="112"/>
      <c r="C10" s="112"/>
      <c r="D10" s="112"/>
      <c r="E10" s="112"/>
      <c r="F10" s="112"/>
      <c r="G10" s="112"/>
      <c r="H10" s="112"/>
      <c r="I10" s="112"/>
    </row>
    <row r="11" spans="1:57" ht="19.5" customHeight="1" x14ac:dyDescent="0.25">
      <c r="A11" s="178" t="s">
        <v>78</v>
      </c>
      <c r="B11" s="178"/>
      <c r="C11" s="178"/>
      <c r="D11" s="178"/>
      <c r="E11" s="178"/>
      <c r="F11" s="178"/>
      <c r="G11" s="193"/>
      <c r="H11" s="178"/>
      <c r="I11" s="178"/>
      <c r="BA11" s="118"/>
      <c r="BB11" s="118"/>
      <c r="BC11" s="118"/>
      <c r="BD11" s="118"/>
      <c r="BE11" s="118"/>
    </row>
    <row r="12" spans="1:57" ht="13.5" thickBot="1" x14ac:dyDescent="0.25"/>
    <row r="13" spans="1:57" x14ac:dyDescent="0.2">
      <c r="A13" s="147" t="s">
        <v>79</v>
      </c>
      <c r="B13" s="148"/>
      <c r="C13" s="148"/>
      <c r="D13" s="194"/>
      <c r="E13" s="195" t="s">
        <v>80</v>
      </c>
      <c r="F13" s="196" t="s">
        <v>13</v>
      </c>
      <c r="G13" s="197" t="s">
        <v>81</v>
      </c>
      <c r="H13" s="198"/>
      <c r="I13" s="199" t="s">
        <v>80</v>
      </c>
    </row>
    <row r="14" spans="1:57" x14ac:dyDescent="0.2">
      <c r="A14" s="141" t="s">
        <v>150</v>
      </c>
      <c r="B14" s="132"/>
      <c r="C14" s="132"/>
      <c r="D14" s="200"/>
      <c r="E14" s="201">
        <v>0</v>
      </c>
      <c r="F14" s="202">
        <v>0</v>
      </c>
      <c r="G14" s="203"/>
      <c r="H14" s="204"/>
      <c r="I14" s="205">
        <f t="shared" ref="I14:I21" si="0">E14+F14*G14/100</f>
        <v>0</v>
      </c>
      <c r="BA14" s="1">
        <v>0</v>
      </c>
    </row>
    <row r="15" spans="1:57" x14ac:dyDescent="0.2">
      <c r="A15" s="141" t="s">
        <v>151</v>
      </c>
      <c r="B15" s="132"/>
      <c r="C15" s="132"/>
      <c r="D15" s="200"/>
      <c r="E15" s="201">
        <v>0</v>
      </c>
      <c r="F15" s="202">
        <v>0</v>
      </c>
      <c r="G15" s="203"/>
      <c r="H15" s="204"/>
      <c r="I15" s="205">
        <f t="shared" si="0"/>
        <v>0</v>
      </c>
      <c r="BA15" s="1">
        <v>0</v>
      </c>
    </row>
    <row r="16" spans="1:57" x14ac:dyDescent="0.2">
      <c r="A16" s="141" t="s">
        <v>152</v>
      </c>
      <c r="B16" s="132"/>
      <c r="C16" s="132"/>
      <c r="D16" s="200"/>
      <c r="E16" s="201">
        <v>0</v>
      </c>
      <c r="F16" s="202">
        <v>0</v>
      </c>
      <c r="G16" s="203"/>
      <c r="H16" s="204"/>
      <c r="I16" s="205">
        <f t="shared" si="0"/>
        <v>0</v>
      </c>
      <c r="BA16" s="1">
        <v>0</v>
      </c>
    </row>
    <row r="17" spans="1:53" x14ac:dyDescent="0.2">
      <c r="A17" s="141" t="s">
        <v>153</v>
      </c>
      <c r="B17" s="132"/>
      <c r="C17" s="132"/>
      <c r="D17" s="200"/>
      <c r="E17" s="201">
        <v>0</v>
      </c>
      <c r="F17" s="202">
        <v>0</v>
      </c>
      <c r="G17" s="203"/>
      <c r="H17" s="204"/>
      <c r="I17" s="205">
        <f t="shared" si="0"/>
        <v>0</v>
      </c>
      <c r="BA17" s="1">
        <v>0</v>
      </c>
    </row>
    <row r="18" spans="1:53" x14ac:dyDescent="0.2">
      <c r="A18" s="141" t="s">
        <v>154</v>
      </c>
      <c r="B18" s="132"/>
      <c r="C18" s="132"/>
      <c r="D18" s="200"/>
      <c r="E18" s="201">
        <v>0</v>
      </c>
      <c r="F18" s="202">
        <v>0</v>
      </c>
      <c r="G18" s="203"/>
      <c r="H18" s="204"/>
      <c r="I18" s="205">
        <f t="shared" si="0"/>
        <v>0</v>
      </c>
      <c r="BA18" s="1">
        <v>1</v>
      </c>
    </row>
    <row r="19" spans="1:53" x14ac:dyDescent="0.2">
      <c r="A19" s="141" t="s">
        <v>155</v>
      </c>
      <c r="B19" s="132"/>
      <c r="C19" s="132"/>
      <c r="D19" s="200"/>
      <c r="E19" s="201">
        <v>0</v>
      </c>
      <c r="F19" s="202">
        <v>0</v>
      </c>
      <c r="G19" s="203"/>
      <c r="H19" s="204"/>
      <c r="I19" s="205">
        <f t="shared" si="0"/>
        <v>0</v>
      </c>
      <c r="BA19" s="1">
        <v>1</v>
      </c>
    </row>
    <row r="20" spans="1:53" x14ac:dyDescent="0.2">
      <c r="A20" s="141" t="s">
        <v>156</v>
      </c>
      <c r="B20" s="132"/>
      <c r="C20" s="132"/>
      <c r="D20" s="200"/>
      <c r="E20" s="201">
        <v>0</v>
      </c>
      <c r="F20" s="202">
        <v>0</v>
      </c>
      <c r="G20" s="203"/>
      <c r="H20" s="204"/>
      <c r="I20" s="205">
        <f t="shared" si="0"/>
        <v>0</v>
      </c>
      <c r="BA20" s="1">
        <v>2</v>
      </c>
    </row>
    <row r="21" spans="1:53" x14ac:dyDescent="0.2">
      <c r="A21" s="141" t="s">
        <v>157</v>
      </c>
      <c r="B21" s="132"/>
      <c r="C21" s="132"/>
      <c r="D21" s="200"/>
      <c r="E21" s="201">
        <v>0</v>
      </c>
      <c r="F21" s="202">
        <v>0</v>
      </c>
      <c r="G21" s="203"/>
      <c r="H21" s="204"/>
      <c r="I21" s="205">
        <f t="shared" si="0"/>
        <v>0</v>
      </c>
      <c r="BA21" s="1">
        <v>2</v>
      </c>
    </row>
    <row r="22" spans="1:53" ht="13.5" thickBot="1" x14ac:dyDescent="0.25">
      <c r="A22" s="206"/>
      <c r="B22" s="207" t="s">
        <v>82</v>
      </c>
      <c r="C22" s="208"/>
      <c r="D22" s="209"/>
      <c r="E22" s="210"/>
      <c r="F22" s="211"/>
      <c r="G22" s="211"/>
      <c r="H22" s="393">
        <f>SUM(I14:I21)</f>
        <v>0</v>
      </c>
      <c r="I22" s="394"/>
    </row>
    <row r="24" spans="1:53" x14ac:dyDescent="0.2">
      <c r="B24" s="14"/>
      <c r="F24" s="212"/>
      <c r="G24" s="213"/>
      <c r="H24" s="213"/>
      <c r="I24" s="46"/>
    </row>
    <row r="25" spans="1:53" x14ac:dyDescent="0.2">
      <c r="F25" s="212"/>
      <c r="G25" s="213"/>
      <c r="H25" s="213"/>
      <c r="I25" s="46"/>
    </row>
    <row r="26" spans="1:53" x14ac:dyDescent="0.2">
      <c r="F26" s="212"/>
      <c r="G26" s="213"/>
      <c r="H26" s="213"/>
      <c r="I26" s="46"/>
    </row>
    <row r="27" spans="1:53" x14ac:dyDescent="0.2">
      <c r="F27" s="212"/>
      <c r="G27" s="213"/>
      <c r="H27" s="213"/>
      <c r="I27" s="46"/>
    </row>
    <row r="28" spans="1:53" x14ac:dyDescent="0.2">
      <c r="F28" s="212"/>
      <c r="G28" s="213"/>
      <c r="H28" s="213"/>
      <c r="I28" s="46"/>
    </row>
    <row r="29" spans="1:53" x14ac:dyDescent="0.2">
      <c r="F29" s="212"/>
      <c r="G29" s="213"/>
      <c r="H29" s="213"/>
      <c r="I29" s="46"/>
    </row>
    <row r="30" spans="1:53" x14ac:dyDescent="0.2">
      <c r="F30" s="212"/>
      <c r="G30" s="213"/>
      <c r="H30" s="213"/>
      <c r="I30" s="46"/>
    </row>
    <row r="31" spans="1:53" x14ac:dyDescent="0.2">
      <c r="F31" s="212"/>
      <c r="G31" s="213"/>
      <c r="H31" s="213"/>
      <c r="I31" s="46"/>
    </row>
    <row r="32" spans="1:53" x14ac:dyDescent="0.2">
      <c r="F32" s="212"/>
      <c r="G32" s="213"/>
      <c r="H32" s="213"/>
      <c r="I32" s="46"/>
    </row>
    <row r="33" spans="6:9" x14ac:dyDescent="0.2">
      <c r="F33" s="212"/>
      <c r="G33" s="213"/>
      <c r="H33" s="213"/>
      <c r="I33" s="46"/>
    </row>
    <row r="34" spans="6:9" x14ac:dyDescent="0.2">
      <c r="F34" s="212"/>
      <c r="G34" s="213"/>
      <c r="H34" s="213"/>
      <c r="I34" s="46"/>
    </row>
    <row r="35" spans="6:9" x14ac:dyDescent="0.2">
      <c r="F35" s="212"/>
      <c r="G35" s="213"/>
      <c r="H35" s="213"/>
      <c r="I35" s="46"/>
    </row>
    <row r="36" spans="6:9" x14ac:dyDescent="0.2">
      <c r="F36" s="212"/>
      <c r="G36" s="213"/>
      <c r="H36" s="213"/>
      <c r="I36" s="46"/>
    </row>
    <row r="37" spans="6:9" x14ac:dyDescent="0.2">
      <c r="F37" s="212"/>
      <c r="G37" s="213"/>
      <c r="H37" s="213"/>
      <c r="I37" s="46"/>
    </row>
    <row r="38" spans="6:9" x14ac:dyDescent="0.2">
      <c r="F38" s="212"/>
      <c r="G38" s="213"/>
      <c r="H38" s="213"/>
      <c r="I38" s="46"/>
    </row>
    <row r="39" spans="6:9" x14ac:dyDescent="0.2">
      <c r="F39" s="212"/>
      <c r="G39" s="213"/>
      <c r="H39" s="213"/>
      <c r="I39" s="46"/>
    </row>
    <row r="40" spans="6:9" x14ac:dyDescent="0.2">
      <c r="F40" s="212"/>
      <c r="G40" s="213"/>
      <c r="H40" s="213"/>
      <c r="I40" s="46"/>
    </row>
    <row r="41" spans="6:9" x14ac:dyDescent="0.2">
      <c r="F41" s="212"/>
      <c r="G41" s="213"/>
      <c r="H41" s="213"/>
      <c r="I41" s="46"/>
    </row>
    <row r="42" spans="6:9" x14ac:dyDescent="0.2">
      <c r="F42" s="212"/>
      <c r="G42" s="213"/>
      <c r="H42" s="213"/>
      <c r="I42" s="46"/>
    </row>
    <row r="43" spans="6:9" x14ac:dyDescent="0.2">
      <c r="F43" s="212"/>
      <c r="G43" s="213"/>
      <c r="H43" s="213"/>
      <c r="I43" s="46"/>
    </row>
    <row r="44" spans="6:9" x14ac:dyDescent="0.2">
      <c r="F44" s="212"/>
      <c r="G44" s="213"/>
      <c r="H44" s="213"/>
      <c r="I44" s="46"/>
    </row>
    <row r="45" spans="6:9" x14ac:dyDescent="0.2">
      <c r="F45" s="212"/>
      <c r="G45" s="213"/>
      <c r="H45" s="213"/>
      <c r="I45" s="46"/>
    </row>
    <row r="46" spans="6:9" x14ac:dyDescent="0.2">
      <c r="F46" s="212"/>
      <c r="G46" s="213"/>
      <c r="H46" s="213"/>
      <c r="I46" s="46"/>
    </row>
    <row r="47" spans="6:9" x14ac:dyDescent="0.2">
      <c r="F47" s="212"/>
      <c r="G47" s="213"/>
      <c r="H47" s="213"/>
      <c r="I47" s="46"/>
    </row>
    <row r="48" spans="6:9" x14ac:dyDescent="0.2">
      <c r="F48" s="212"/>
      <c r="G48" s="213"/>
      <c r="H48" s="213"/>
      <c r="I48" s="46"/>
    </row>
    <row r="49" spans="6:9" x14ac:dyDescent="0.2">
      <c r="F49" s="212"/>
      <c r="G49" s="213"/>
      <c r="H49" s="213"/>
      <c r="I49" s="46"/>
    </row>
    <row r="50" spans="6:9" x14ac:dyDescent="0.2">
      <c r="F50" s="212"/>
      <c r="G50" s="213"/>
      <c r="H50" s="213"/>
      <c r="I50" s="46"/>
    </row>
    <row r="51" spans="6:9" x14ac:dyDescent="0.2">
      <c r="F51" s="212"/>
      <c r="G51" s="213"/>
      <c r="H51" s="213"/>
      <c r="I51" s="46"/>
    </row>
    <row r="52" spans="6:9" x14ac:dyDescent="0.2">
      <c r="F52" s="212"/>
      <c r="G52" s="213"/>
      <c r="H52" s="213"/>
      <c r="I52" s="46"/>
    </row>
    <row r="53" spans="6:9" x14ac:dyDescent="0.2">
      <c r="F53" s="212"/>
      <c r="G53" s="213"/>
      <c r="H53" s="213"/>
      <c r="I53" s="46"/>
    </row>
    <row r="54" spans="6:9" x14ac:dyDescent="0.2">
      <c r="F54" s="212"/>
      <c r="G54" s="213"/>
      <c r="H54" s="213"/>
      <c r="I54" s="46"/>
    </row>
    <row r="55" spans="6:9" x14ac:dyDescent="0.2">
      <c r="F55" s="212"/>
      <c r="G55" s="213"/>
      <c r="H55" s="213"/>
      <c r="I55" s="46"/>
    </row>
    <row r="56" spans="6:9" x14ac:dyDescent="0.2">
      <c r="F56" s="212"/>
      <c r="G56" s="213"/>
      <c r="H56" s="213"/>
      <c r="I56" s="46"/>
    </row>
    <row r="57" spans="6:9" x14ac:dyDescent="0.2">
      <c r="F57" s="212"/>
      <c r="G57" s="213"/>
      <c r="H57" s="213"/>
      <c r="I57" s="46"/>
    </row>
    <row r="58" spans="6:9" x14ac:dyDescent="0.2">
      <c r="F58" s="212"/>
      <c r="G58" s="213"/>
      <c r="H58" s="213"/>
      <c r="I58" s="46"/>
    </row>
    <row r="59" spans="6:9" x14ac:dyDescent="0.2">
      <c r="F59" s="212"/>
      <c r="G59" s="213"/>
      <c r="H59" s="213"/>
      <c r="I59" s="46"/>
    </row>
    <row r="60" spans="6:9" x14ac:dyDescent="0.2">
      <c r="F60" s="212"/>
      <c r="G60" s="213"/>
      <c r="H60" s="213"/>
      <c r="I60" s="46"/>
    </row>
    <row r="61" spans="6:9" x14ac:dyDescent="0.2">
      <c r="F61" s="212"/>
      <c r="G61" s="213"/>
      <c r="H61" s="213"/>
      <c r="I61" s="46"/>
    </row>
    <row r="62" spans="6:9" x14ac:dyDescent="0.2">
      <c r="F62" s="212"/>
      <c r="G62" s="213"/>
      <c r="H62" s="213"/>
      <c r="I62" s="46"/>
    </row>
    <row r="63" spans="6:9" x14ac:dyDescent="0.2">
      <c r="F63" s="212"/>
      <c r="G63" s="213"/>
      <c r="H63" s="213"/>
      <c r="I63" s="46"/>
    </row>
    <row r="64" spans="6:9" x14ac:dyDescent="0.2">
      <c r="F64" s="212"/>
      <c r="G64" s="213"/>
      <c r="H64" s="213"/>
      <c r="I64" s="46"/>
    </row>
    <row r="65" spans="6:9" x14ac:dyDescent="0.2">
      <c r="F65" s="212"/>
      <c r="G65" s="213"/>
      <c r="H65" s="213"/>
      <c r="I65" s="46"/>
    </row>
    <row r="66" spans="6:9" x14ac:dyDescent="0.2">
      <c r="F66" s="212"/>
      <c r="G66" s="213"/>
      <c r="H66" s="213"/>
      <c r="I66" s="46"/>
    </row>
    <row r="67" spans="6:9" x14ac:dyDescent="0.2">
      <c r="F67" s="212"/>
      <c r="G67" s="213"/>
      <c r="H67" s="213"/>
      <c r="I67" s="46"/>
    </row>
    <row r="68" spans="6:9" x14ac:dyDescent="0.2">
      <c r="F68" s="212"/>
      <c r="G68" s="213"/>
      <c r="H68" s="213"/>
      <c r="I68" s="46"/>
    </row>
    <row r="69" spans="6:9" x14ac:dyDescent="0.2">
      <c r="F69" s="212"/>
      <c r="G69" s="213"/>
      <c r="H69" s="213"/>
      <c r="I69" s="46"/>
    </row>
    <row r="70" spans="6:9" x14ac:dyDescent="0.2">
      <c r="F70" s="212"/>
      <c r="G70" s="213"/>
      <c r="H70" s="213"/>
      <c r="I70" s="46"/>
    </row>
    <row r="71" spans="6:9" x14ac:dyDescent="0.2">
      <c r="F71" s="212"/>
      <c r="G71" s="213"/>
      <c r="H71" s="213"/>
      <c r="I71" s="46"/>
    </row>
    <row r="72" spans="6:9" x14ac:dyDescent="0.2">
      <c r="F72" s="212"/>
      <c r="G72" s="213"/>
      <c r="H72" s="213"/>
      <c r="I72" s="46"/>
    </row>
    <row r="73" spans="6:9" x14ac:dyDescent="0.2">
      <c r="F73" s="212"/>
      <c r="G73" s="213"/>
      <c r="H73" s="213"/>
      <c r="I73" s="46"/>
    </row>
  </sheetData>
  <mergeCells count="5">
    <mergeCell ref="A1:B1"/>
    <mergeCell ref="A2:B2"/>
    <mergeCell ref="G2:I2"/>
    <mergeCell ref="H22:I22"/>
    <mergeCell ref="C1:F1"/>
  </mergeCells>
  <printOptions horizontalCentered="1"/>
  <pageMargins left="0.59055118110236227" right="0.39370078740157483" top="0.59055118110236227" bottom="0.98425196850393704" header="0.19685039370078741" footer="0.51181102362204722"/>
  <pageSetup paperSize="9" fitToHeight="0" orientation="portrait" r:id="rId1"/>
  <headerFooter alignWithMargins="0">
    <oddFooter>&amp;R&amp;"Arial,Obyčejné"Strana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6">
    <pageSetUpPr fitToPage="1"/>
  </sheetPr>
  <dimension ref="A1:CB96"/>
  <sheetViews>
    <sheetView showGridLines="0" showZeros="0" topLeftCell="A4" zoomScaleNormal="100" zoomScaleSheetLayoutView="100" workbookViewId="0">
      <selection activeCell="F8" sqref="F8:F22"/>
    </sheetView>
  </sheetViews>
  <sheetFormatPr defaultRowHeight="12.75" x14ac:dyDescent="0.2"/>
  <cols>
    <col min="1" max="1" width="4.42578125" style="214" customWidth="1"/>
    <col min="2" max="2" width="11.5703125" style="214" customWidth="1"/>
    <col min="3" max="3" width="40.42578125" style="214" customWidth="1"/>
    <col min="4" max="4" width="5.5703125" style="214" customWidth="1"/>
    <col min="5" max="5" width="8.5703125" style="222" customWidth="1"/>
    <col min="6" max="6" width="9.85546875" style="214" customWidth="1"/>
    <col min="7" max="7" width="13.85546875" style="214" customWidth="1"/>
    <col min="8" max="8" width="9.85546875" style="214" bestFit="1" customWidth="1"/>
    <col min="9" max="9" width="8.42578125" style="214" bestFit="1" customWidth="1"/>
    <col min="10" max="10" width="9.85546875" style="214" bestFit="1" customWidth="1"/>
    <col min="11" max="11" width="9.42578125" style="214" bestFit="1" customWidth="1"/>
    <col min="12" max="12" width="75.42578125" style="214" customWidth="1"/>
    <col min="13" max="13" width="45.28515625" style="214" customWidth="1"/>
    <col min="14" max="16384" width="9.140625" style="214"/>
  </cols>
  <sheetData>
    <row r="1" spans="1:80" ht="15.75" x14ac:dyDescent="0.25">
      <c r="A1" s="405" t="s">
        <v>83</v>
      </c>
      <c r="B1" s="405"/>
      <c r="C1" s="405"/>
      <c r="D1" s="405"/>
      <c r="E1" s="405"/>
      <c r="F1" s="405"/>
      <c r="G1" s="405"/>
    </row>
    <row r="2" spans="1:80" ht="14.25" customHeight="1" thickBot="1" x14ac:dyDescent="0.25">
      <c r="B2" s="215"/>
      <c r="C2" s="216"/>
      <c r="D2" s="216"/>
      <c r="E2" s="217"/>
      <c r="F2" s="216"/>
      <c r="G2" s="216"/>
    </row>
    <row r="3" spans="1:80" ht="13.5" thickTop="1" x14ac:dyDescent="0.2">
      <c r="A3" s="395" t="s">
        <v>3</v>
      </c>
      <c r="B3" s="396"/>
      <c r="C3" s="402" t="s">
        <v>559</v>
      </c>
      <c r="D3" s="404"/>
      <c r="E3" s="218" t="s">
        <v>84</v>
      </c>
      <c r="F3" s="219" t="str">
        <f>'01 SO 01.D2 Rek'!H1</f>
        <v>SO 01.D2</v>
      </c>
      <c r="G3" s="220"/>
    </row>
    <row r="4" spans="1:80" ht="13.5" thickBot="1" x14ac:dyDescent="0.25">
      <c r="A4" s="406" t="s">
        <v>74</v>
      </c>
      <c r="B4" s="398"/>
      <c r="C4" s="174" t="s">
        <v>162</v>
      </c>
      <c r="D4" s="175"/>
      <c r="E4" s="407" t="str">
        <f>'01 SO 01.D2 Rek'!G2</f>
        <v>Demontážní práce - armaturní komora</v>
      </c>
      <c r="F4" s="408"/>
      <c r="G4" s="409"/>
    </row>
    <row r="5" spans="1:80" ht="13.5" thickTop="1" x14ac:dyDescent="0.2">
      <c r="A5" s="221"/>
      <c r="G5" s="223"/>
    </row>
    <row r="6" spans="1:80" ht="27" customHeight="1" x14ac:dyDescent="0.2">
      <c r="A6" s="224" t="s">
        <v>85</v>
      </c>
      <c r="B6" s="225" t="s">
        <v>86</v>
      </c>
      <c r="C6" s="225" t="s">
        <v>87</v>
      </c>
      <c r="D6" s="225" t="s">
        <v>88</v>
      </c>
      <c r="E6" s="226" t="s">
        <v>89</v>
      </c>
      <c r="F6" s="225" t="s">
        <v>90</v>
      </c>
      <c r="G6" s="227" t="s">
        <v>91</v>
      </c>
      <c r="H6" s="228" t="s">
        <v>92</v>
      </c>
      <c r="I6" s="228" t="s">
        <v>93</v>
      </c>
      <c r="J6" s="228" t="s">
        <v>94</v>
      </c>
      <c r="K6" s="228" t="s">
        <v>95</v>
      </c>
    </row>
    <row r="7" spans="1:80" x14ac:dyDescent="0.2">
      <c r="A7" s="229" t="s">
        <v>96</v>
      </c>
      <c r="B7" s="230" t="s">
        <v>272</v>
      </c>
      <c r="C7" s="231" t="s">
        <v>273</v>
      </c>
      <c r="D7" s="232"/>
      <c r="E7" s="233"/>
      <c r="F7" s="233"/>
      <c r="G7" s="234"/>
      <c r="H7" s="235"/>
      <c r="I7" s="236"/>
      <c r="J7" s="237"/>
      <c r="K7" s="238"/>
      <c r="O7" s="239">
        <v>1</v>
      </c>
    </row>
    <row r="8" spans="1:80" ht="33.75" x14ac:dyDescent="0.2">
      <c r="A8" s="292">
        <v>1</v>
      </c>
      <c r="B8" s="241" t="s">
        <v>305</v>
      </c>
      <c r="C8" s="242" t="s">
        <v>563</v>
      </c>
      <c r="D8" s="243" t="s">
        <v>170</v>
      </c>
      <c r="E8" s="244">
        <v>1</v>
      </c>
      <c r="F8" s="244"/>
      <c r="G8" s="245">
        <f t="shared" ref="G8:G14" si="0">E8*F8</f>
        <v>0</v>
      </c>
      <c r="H8" s="246">
        <v>0</v>
      </c>
      <c r="I8" s="247">
        <f t="shared" ref="I8:I14" si="1">E8*H8</f>
        <v>0</v>
      </c>
      <c r="J8" s="246">
        <v>0.15</v>
      </c>
      <c r="K8" s="247">
        <f t="shared" ref="K8:K14" si="2">E8*J8</f>
        <v>0.15</v>
      </c>
      <c r="O8" s="239">
        <v>2</v>
      </c>
      <c r="AA8" s="214">
        <v>12</v>
      </c>
      <c r="AB8" s="214">
        <v>0</v>
      </c>
      <c r="AC8" s="214">
        <v>1</v>
      </c>
      <c r="AZ8" s="214">
        <v>1</v>
      </c>
      <c r="BA8" s="214">
        <f t="shared" ref="BA8:BA14" si="3">IF(AZ8=1,G8,0)</f>
        <v>0</v>
      </c>
      <c r="BB8" s="214">
        <f t="shared" ref="BB8:BB14" si="4">IF(AZ8=2,G8,0)</f>
        <v>0</v>
      </c>
      <c r="BC8" s="214">
        <f t="shared" ref="BC8:BC14" si="5">IF(AZ8=3,G8,0)</f>
        <v>0</v>
      </c>
      <c r="BD8" s="214">
        <f t="shared" ref="BD8:BD14" si="6">IF(AZ8=4,G8,0)</f>
        <v>0</v>
      </c>
      <c r="BE8" s="214">
        <f t="shared" ref="BE8:BE14" si="7">IF(AZ8=5,G8,0)</f>
        <v>0</v>
      </c>
      <c r="CA8" s="239">
        <v>12</v>
      </c>
      <c r="CB8" s="239">
        <v>0</v>
      </c>
    </row>
    <row r="9" spans="1:80" ht="67.5" x14ac:dyDescent="0.2">
      <c r="A9" s="292">
        <v>2</v>
      </c>
      <c r="B9" s="241" t="s">
        <v>306</v>
      </c>
      <c r="C9" s="242" t="s">
        <v>564</v>
      </c>
      <c r="D9" s="243" t="s">
        <v>184</v>
      </c>
      <c r="E9" s="244">
        <v>9</v>
      </c>
      <c r="F9" s="244"/>
      <c r="G9" s="245">
        <f t="shared" si="0"/>
        <v>0</v>
      </c>
      <c r="H9" s="246">
        <v>0</v>
      </c>
      <c r="I9" s="247">
        <f t="shared" si="1"/>
        <v>0</v>
      </c>
      <c r="J9" s="246">
        <v>0.04</v>
      </c>
      <c r="K9" s="247">
        <f t="shared" si="2"/>
        <v>0.36</v>
      </c>
      <c r="O9" s="239">
        <v>2</v>
      </c>
      <c r="AA9" s="214">
        <v>12</v>
      </c>
      <c r="AB9" s="214">
        <v>0</v>
      </c>
      <c r="AC9" s="214">
        <v>3</v>
      </c>
      <c r="AZ9" s="214">
        <v>1</v>
      </c>
      <c r="BA9" s="214">
        <f t="shared" si="3"/>
        <v>0</v>
      </c>
      <c r="BB9" s="214">
        <f t="shared" si="4"/>
        <v>0</v>
      </c>
      <c r="BC9" s="214">
        <f t="shared" si="5"/>
        <v>0</v>
      </c>
      <c r="BD9" s="214">
        <f t="shared" si="6"/>
        <v>0</v>
      </c>
      <c r="BE9" s="214">
        <f t="shared" si="7"/>
        <v>0</v>
      </c>
      <c r="CA9" s="239">
        <v>12</v>
      </c>
      <c r="CB9" s="239">
        <v>0</v>
      </c>
    </row>
    <row r="10" spans="1:80" ht="45" x14ac:dyDescent="0.2">
      <c r="A10" s="292">
        <v>3</v>
      </c>
      <c r="B10" s="241" t="s">
        <v>307</v>
      </c>
      <c r="C10" s="242" t="s">
        <v>565</v>
      </c>
      <c r="D10" s="243" t="s">
        <v>170</v>
      </c>
      <c r="E10" s="244">
        <v>1</v>
      </c>
      <c r="F10" s="244"/>
      <c r="G10" s="245">
        <f t="shared" si="0"/>
        <v>0</v>
      </c>
      <c r="H10" s="246">
        <v>0</v>
      </c>
      <c r="I10" s="247">
        <f t="shared" si="1"/>
        <v>0</v>
      </c>
      <c r="J10" s="246">
        <v>1</v>
      </c>
      <c r="K10" s="247">
        <f t="shared" si="2"/>
        <v>1</v>
      </c>
      <c r="O10" s="239">
        <v>2</v>
      </c>
      <c r="AA10" s="214">
        <v>12</v>
      </c>
      <c r="AB10" s="214">
        <v>0</v>
      </c>
      <c r="AC10" s="214">
        <v>2</v>
      </c>
      <c r="AZ10" s="214">
        <v>1</v>
      </c>
      <c r="BA10" s="214">
        <f t="shared" si="3"/>
        <v>0</v>
      </c>
      <c r="BB10" s="214">
        <f t="shared" si="4"/>
        <v>0</v>
      </c>
      <c r="BC10" s="214">
        <f t="shared" si="5"/>
        <v>0</v>
      </c>
      <c r="BD10" s="214">
        <f t="shared" si="6"/>
        <v>0</v>
      </c>
      <c r="BE10" s="214">
        <f t="shared" si="7"/>
        <v>0</v>
      </c>
      <c r="CA10" s="239">
        <v>12</v>
      </c>
      <c r="CB10" s="239">
        <v>0</v>
      </c>
    </row>
    <row r="11" spans="1:80" ht="45" x14ac:dyDescent="0.2">
      <c r="A11" s="292">
        <v>4</v>
      </c>
      <c r="B11" s="241" t="s">
        <v>308</v>
      </c>
      <c r="C11" s="242" t="s">
        <v>566</v>
      </c>
      <c r="D11" s="243" t="s">
        <v>170</v>
      </c>
      <c r="E11" s="244">
        <v>1</v>
      </c>
      <c r="F11" s="244"/>
      <c r="G11" s="245">
        <f t="shared" si="0"/>
        <v>0</v>
      </c>
      <c r="H11" s="246">
        <v>0</v>
      </c>
      <c r="I11" s="247">
        <f t="shared" si="1"/>
        <v>0</v>
      </c>
      <c r="J11" s="246">
        <v>0.11</v>
      </c>
      <c r="K11" s="247">
        <f t="shared" si="2"/>
        <v>0.11</v>
      </c>
      <c r="O11" s="239">
        <v>2</v>
      </c>
      <c r="AA11" s="214">
        <v>12</v>
      </c>
      <c r="AB11" s="214">
        <v>0</v>
      </c>
      <c r="AC11" s="214">
        <v>4</v>
      </c>
      <c r="AZ11" s="214">
        <v>1</v>
      </c>
      <c r="BA11" s="214">
        <f t="shared" si="3"/>
        <v>0</v>
      </c>
      <c r="BB11" s="214">
        <f t="shared" si="4"/>
        <v>0</v>
      </c>
      <c r="BC11" s="214">
        <f t="shared" si="5"/>
        <v>0</v>
      </c>
      <c r="BD11" s="214">
        <f t="shared" si="6"/>
        <v>0</v>
      </c>
      <c r="BE11" s="214">
        <f t="shared" si="7"/>
        <v>0</v>
      </c>
      <c r="CA11" s="239">
        <v>12</v>
      </c>
      <c r="CB11" s="239">
        <v>0</v>
      </c>
    </row>
    <row r="12" spans="1:80" ht="45" x14ac:dyDescent="0.2">
      <c r="A12" s="292">
        <v>5</v>
      </c>
      <c r="B12" s="241" t="s">
        <v>309</v>
      </c>
      <c r="C12" s="242" t="s">
        <v>567</v>
      </c>
      <c r="D12" s="243" t="s">
        <v>170</v>
      </c>
      <c r="E12" s="244">
        <v>1</v>
      </c>
      <c r="F12" s="244"/>
      <c r="G12" s="245">
        <f t="shared" si="0"/>
        <v>0</v>
      </c>
      <c r="H12" s="246">
        <v>0</v>
      </c>
      <c r="I12" s="247">
        <f t="shared" si="1"/>
        <v>0</v>
      </c>
      <c r="J12" s="246">
        <v>0.25</v>
      </c>
      <c r="K12" s="247">
        <f t="shared" si="2"/>
        <v>0.25</v>
      </c>
      <c r="O12" s="239">
        <v>2</v>
      </c>
      <c r="AA12" s="214">
        <v>12</v>
      </c>
      <c r="AB12" s="214">
        <v>0</v>
      </c>
      <c r="AC12" s="214">
        <v>5</v>
      </c>
      <c r="AZ12" s="214">
        <v>1</v>
      </c>
      <c r="BA12" s="214">
        <f t="shared" si="3"/>
        <v>0</v>
      </c>
      <c r="BB12" s="214">
        <f t="shared" si="4"/>
        <v>0</v>
      </c>
      <c r="BC12" s="214">
        <f t="shared" si="5"/>
        <v>0</v>
      </c>
      <c r="BD12" s="214">
        <f t="shared" si="6"/>
        <v>0</v>
      </c>
      <c r="BE12" s="214">
        <f t="shared" si="7"/>
        <v>0</v>
      </c>
      <c r="CA12" s="239">
        <v>12</v>
      </c>
      <c r="CB12" s="239">
        <v>0</v>
      </c>
    </row>
    <row r="13" spans="1:80" ht="22.5" x14ac:dyDescent="0.2">
      <c r="A13" s="292">
        <v>6</v>
      </c>
      <c r="B13" s="241" t="s">
        <v>310</v>
      </c>
      <c r="C13" s="242" t="s">
        <v>568</v>
      </c>
      <c r="D13" s="243" t="s">
        <v>170</v>
      </c>
      <c r="E13" s="244">
        <v>1</v>
      </c>
      <c r="F13" s="244"/>
      <c r="G13" s="245">
        <f t="shared" si="0"/>
        <v>0</v>
      </c>
      <c r="H13" s="246">
        <v>0</v>
      </c>
      <c r="I13" s="247">
        <f t="shared" si="1"/>
        <v>0</v>
      </c>
      <c r="J13" s="246"/>
      <c r="K13" s="247">
        <f t="shared" si="2"/>
        <v>0</v>
      </c>
      <c r="O13" s="239">
        <v>2</v>
      </c>
      <c r="AA13" s="214">
        <v>12</v>
      </c>
      <c r="AB13" s="214">
        <v>0</v>
      </c>
      <c r="AC13" s="214">
        <v>11</v>
      </c>
      <c r="AZ13" s="214">
        <v>1</v>
      </c>
      <c r="BA13" s="214">
        <f t="shared" si="3"/>
        <v>0</v>
      </c>
      <c r="BB13" s="214">
        <f t="shared" si="4"/>
        <v>0</v>
      </c>
      <c r="BC13" s="214">
        <f t="shared" si="5"/>
        <v>0</v>
      </c>
      <c r="BD13" s="214">
        <f t="shared" si="6"/>
        <v>0</v>
      </c>
      <c r="BE13" s="214">
        <f t="shared" si="7"/>
        <v>0</v>
      </c>
      <c r="CA13" s="239">
        <v>12</v>
      </c>
      <c r="CB13" s="239">
        <v>0</v>
      </c>
    </row>
    <row r="14" spans="1:80" ht="22.5" x14ac:dyDescent="0.2">
      <c r="A14" s="292">
        <v>7</v>
      </c>
      <c r="B14" s="241" t="s">
        <v>311</v>
      </c>
      <c r="C14" s="242" t="s">
        <v>569</v>
      </c>
      <c r="D14" s="243" t="s">
        <v>170</v>
      </c>
      <c r="E14" s="244">
        <v>1</v>
      </c>
      <c r="F14" s="244"/>
      <c r="G14" s="245">
        <f t="shared" si="0"/>
        <v>0</v>
      </c>
      <c r="H14" s="246">
        <v>0</v>
      </c>
      <c r="I14" s="247">
        <f t="shared" si="1"/>
        <v>0</v>
      </c>
      <c r="J14" s="246">
        <v>0.15</v>
      </c>
      <c r="K14" s="247">
        <f t="shared" si="2"/>
        <v>0.15</v>
      </c>
      <c r="O14" s="239">
        <v>2</v>
      </c>
      <c r="AA14" s="214">
        <v>12</v>
      </c>
      <c r="AB14" s="214">
        <v>0</v>
      </c>
      <c r="AC14" s="214">
        <v>12</v>
      </c>
      <c r="AZ14" s="214">
        <v>1</v>
      </c>
      <c r="BA14" s="214">
        <f t="shared" si="3"/>
        <v>0</v>
      </c>
      <c r="BB14" s="214">
        <f t="shared" si="4"/>
        <v>0</v>
      </c>
      <c r="BC14" s="214">
        <f t="shared" si="5"/>
        <v>0</v>
      </c>
      <c r="BD14" s="214">
        <f t="shared" si="6"/>
        <v>0</v>
      </c>
      <c r="BE14" s="214">
        <f t="shared" si="7"/>
        <v>0</v>
      </c>
      <c r="CA14" s="239">
        <v>12</v>
      </c>
      <c r="CB14" s="239">
        <v>0</v>
      </c>
    </row>
    <row r="15" spans="1:80" x14ac:dyDescent="0.2">
      <c r="A15" s="257"/>
      <c r="B15" s="258" t="s">
        <v>99</v>
      </c>
      <c r="C15" s="259" t="s">
        <v>274</v>
      </c>
      <c r="D15" s="260"/>
      <c r="E15" s="261"/>
      <c r="F15" s="262"/>
      <c r="G15" s="263">
        <f>SUM(G7:G14)</f>
        <v>0</v>
      </c>
      <c r="H15" s="264"/>
      <c r="I15" s="265">
        <f>SUM(I7:I14)</f>
        <v>0</v>
      </c>
      <c r="J15" s="264"/>
      <c r="K15" s="265">
        <f>SUM(K7:K14)</f>
        <v>2.02</v>
      </c>
      <c r="O15" s="239">
        <v>4</v>
      </c>
      <c r="BA15" s="266">
        <f>SUM(BA7:BA14)</f>
        <v>0</v>
      </c>
      <c r="BB15" s="266">
        <f>SUM(BB7:BB14)</f>
        <v>0</v>
      </c>
      <c r="BC15" s="266">
        <f>SUM(BC7:BC14)</f>
        <v>0</v>
      </c>
      <c r="BD15" s="266">
        <f>SUM(BD7:BD14)</f>
        <v>0</v>
      </c>
      <c r="BE15" s="266">
        <f>SUM(BE7:BE14)</f>
        <v>0</v>
      </c>
    </row>
    <row r="16" spans="1:80" x14ac:dyDescent="0.2">
      <c r="A16" s="229" t="s">
        <v>96</v>
      </c>
      <c r="B16" s="230" t="s">
        <v>233</v>
      </c>
      <c r="C16" s="231" t="s">
        <v>234</v>
      </c>
      <c r="D16" s="232"/>
      <c r="E16" s="233"/>
      <c r="F16" s="233"/>
      <c r="G16" s="234"/>
      <c r="H16" s="235"/>
      <c r="I16" s="236"/>
      <c r="J16" s="237"/>
      <c r="K16" s="238"/>
      <c r="O16" s="239">
        <v>1</v>
      </c>
    </row>
    <row r="17" spans="1:80" x14ac:dyDescent="0.2">
      <c r="A17" s="240">
        <v>8</v>
      </c>
      <c r="B17" s="241" t="s">
        <v>312</v>
      </c>
      <c r="C17" s="242" t="s">
        <v>313</v>
      </c>
      <c r="D17" s="243" t="s">
        <v>209</v>
      </c>
      <c r="E17" s="244">
        <f>0.25+K14</f>
        <v>0.4</v>
      </c>
      <c r="F17" s="244"/>
      <c r="G17" s="245">
        <f t="shared" ref="G17:G22" si="8">E17*F17</f>
        <v>0</v>
      </c>
      <c r="H17" s="246">
        <v>0</v>
      </c>
      <c r="I17" s="247">
        <f t="shared" ref="I17:I22" si="9">E17*H17</f>
        <v>0</v>
      </c>
      <c r="J17" s="246">
        <v>0</v>
      </c>
      <c r="K17" s="247">
        <f t="shared" ref="K17:K22" si="10">E17*J17</f>
        <v>0</v>
      </c>
      <c r="O17" s="239">
        <v>2</v>
      </c>
      <c r="AA17" s="214">
        <v>1</v>
      </c>
      <c r="AB17" s="214">
        <v>10</v>
      </c>
      <c r="AC17" s="214">
        <v>10</v>
      </c>
      <c r="AZ17" s="214">
        <v>1</v>
      </c>
      <c r="BA17" s="214">
        <f t="shared" ref="BA17:BA22" si="11">IF(AZ17=1,G17,0)</f>
        <v>0</v>
      </c>
      <c r="BB17" s="214">
        <f t="shared" ref="BB17:BB22" si="12">IF(AZ17=2,G17,0)</f>
        <v>0</v>
      </c>
      <c r="BC17" s="214">
        <f t="shared" ref="BC17:BC22" si="13">IF(AZ17=3,G17,0)</f>
        <v>0</v>
      </c>
      <c r="BD17" s="214">
        <f t="shared" ref="BD17:BD22" si="14">IF(AZ17=4,G17,0)</f>
        <v>0</v>
      </c>
      <c r="BE17" s="214">
        <f t="shared" ref="BE17:BE22" si="15">IF(AZ17=5,G17,0)</f>
        <v>0</v>
      </c>
      <c r="CA17" s="239">
        <v>1</v>
      </c>
      <c r="CB17" s="239">
        <v>10</v>
      </c>
    </row>
    <row r="18" spans="1:80" x14ac:dyDescent="0.2">
      <c r="A18" s="240">
        <v>9</v>
      </c>
      <c r="B18" s="241" t="s">
        <v>239</v>
      </c>
      <c r="C18" s="242" t="s">
        <v>240</v>
      </c>
      <c r="D18" s="243" t="s">
        <v>209</v>
      </c>
      <c r="E18" s="244">
        <f>K10+K11+K14</f>
        <v>1.26</v>
      </c>
      <c r="F18" s="244"/>
      <c r="G18" s="245">
        <f t="shared" si="8"/>
        <v>0</v>
      </c>
      <c r="H18" s="246">
        <v>0</v>
      </c>
      <c r="I18" s="247">
        <f t="shared" si="9"/>
        <v>0</v>
      </c>
      <c r="J18" s="246"/>
      <c r="K18" s="247">
        <f t="shared" si="10"/>
        <v>0</v>
      </c>
      <c r="O18" s="239">
        <v>2</v>
      </c>
      <c r="AA18" s="214">
        <v>8</v>
      </c>
      <c r="AB18" s="214">
        <v>0</v>
      </c>
      <c r="AC18" s="214">
        <v>3</v>
      </c>
      <c r="AZ18" s="214">
        <v>1</v>
      </c>
      <c r="BA18" s="214">
        <f t="shared" si="11"/>
        <v>0</v>
      </c>
      <c r="BB18" s="214">
        <f t="shared" si="12"/>
        <v>0</v>
      </c>
      <c r="BC18" s="214">
        <f t="shared" si="13"/>
        <v>0</v>
      </c>
      <c r="BD18" s="214">
        <f t="shared" si="14"/>
        <v>0</v>
      </c>
      <c r="BE18" s="214">
        <f t="shared" si="15"/>
        <v>0</v>
      </c>
      <c r="CA18" s="239">
        <v>8</v>
      </c>
      <c r="CB18" s="239">
        <v>0</v>
      </c>
    </row>
    <row r="19" spans="1:80" x14ac:dyDescent="0.2">
      <c r="A19" s="240">
        <v>10</v>
      </c>
      <c r="B19" s="241" t="s">
        <v>241</v>
      </c>
      <c r="C19" s="242" t="s">
        <v>242</v>
      </c>
      <c r="D19" s="243" t="s">
        <v>209</v>
      </c>
      <c r="E19" s="244">
        <f>E18*19</f>
        <v>23.94</v>
      </c>
      <c r="F19" s="244"/>
      <c r="G19" s="245">
        <f t="shared" si="8"/>
        <v>0</v>
      </c>
      <c r="H19" s="246">
        <v>0</v>
      </c>
      <c r="I19" s="247">
        <f t="shared" si="9"/>
        <v>0</v>
      </c>
      <c r="J19" s="246"/>
      <c r="K19" s="247">
        <f t="shared" si="10"/>
        <v>0</v>
      </c>
      <c r="O19" s="239">
        <v>2</v>
      </c>
      <c r="AA19" s="214">
        <v>8</v>
      </c>
      <c r="AB19" s="214">
        <v>0</v>
      </c>
      <c r="AC19" s="214">
        <v>3</v>
      </c>
      <c r="AZ19" s="214">
        <v>1</v>
      </c>
      <c r="BA19" s="214">
        <f t="shared" si="11"/>
        <v>0</v>
      </c>
      <c r="BB19" s="214">
        <f t="shared" si="12"/>
        <v>0</v>
      </c>
      <c r="BC19" s="214">
        <f t="shared" si="13"/>
        <v>0</v>
      </c>
      <c r="BD19" s="214">
        <f t="shared" si="14"/>
        <v>0</v>
      </c>
      <c r="BE19" s="214">
        <f t="shared" si="15"/>
        <v>0</v>
      </c>
      <c r="CA19" s="239">
        <v>8</v>
      </c>
      <c r="CB19" s="239">
        <v>0</v>
      </c>
    </row>
    <row r="20" spans="1:80" x14ac:dyDescent="0.2">
      <c r="A20" s="240">
        <v>11</v>
      </c>
      <c r="B20" s="241" t="s">
        <v>243</v>
      </c>
      <c r="C20" s="242" t="s">
        <v>244</v>
      </c>
      <c r="D20" s="243" t="s">
        <v>209</v>
      </c>
      <c r="E20" s="244">
        <f>K15</f>
        <v>2.02</v>
      </c>
      <c r="F20" s="244"/>
      <c r="G20" s="245">
        <f t="shared" si="8"/>
        <v>0</v>
      </c>
      <c r="H20" s="246">
        <v>0</v>
      </c>
      <c r="I20" s="247">
        <f t="shared" si="9"/>
        <v>0</v>
      </c>
      <c r="J20" s="246"/>
      <c r="K20" s="247">
        <f t="shared" si="10"/>
        <v>0</v>
      </c>
      <c r="O20" s="239">
        <v>2</v>
      </c>
      <c r="AA20" s="214">
        <v>8</v>
      </c>
      <c r="AB20" s="214">
        <v>0</v>
      </c>
      <c r="AC20" s="214">
        <v>3</v>
      </c>
      <c r="AZ20" s="214">
        <v>1</v>
      </c>
      <c r="BA20" s="214">
        <f t="shared" si="11"/>
        <v>0</v>
      </c>
      <c r="BB20" s="214">
        <f t="shared" si="12"/>
        <v>0</v>
      </c>
      <c r="BC20" s="214">
        <f t="shared" si="13"/>
        <v>0</v>
      </c>
      <c r="BD20" s="214">
        <f t="shared" si="14"/>
        <v>0</v>
      </c>
      <c r="BE20" s="214">
        <f t="shared" si="15"/>
        <v>0</v>
      </c>
      <c r="CA20" s="239">
        <v>8</v>
      </c>
      <c r="CB20" s="239">
        <v>0</v>
      </c>
    </row>
    <row r="21" spans="1:80" x14ac:dyDescent="0.2">
      <c r="A21" s="240">
        <v>12</v>
      </c>
      <c r="B21" s="241" t="s">
        <v>245</v>
      </c>
      <c r="C21" s="242" t="s">
        <v>246</v>
      </c>
      <c r="D21" s="243" t="s">
        <v>209</v>
      </c>
      <c r="E21" s="244">
        <f>K15</f>
        <v>2.02</v>
      </c>
      <c r="F21" s="244"/>
      <c r="G21" s="245">
        <f t="shared" si="8"/>
        <v>0</v>
      </c>
      <c r="H21" s="246">
        <v>0</v>
      </c>
      <c r="I21" s="247">
        <f t="shared" si="9"/>
        <v>0</v>
      </c>
      <c r="J21" s="246"/>
      <c r="K21" s="247">
        <f t="shared" si="10"/>
        <v>0</v>
      </c>
      <c r="O21" s="239">
        <v>2</v>
      </c>
      <c r="AA21" s="214">
        <v>8</v>
      </c>
      <c r="AB21" s="214">
        <v>0</v>
      </c>
      <c r="AC21" s="214">
        <v>3</v>
      </c>
      <c r="AZ21" s="214">
        <v>1</v>
      </c>
      <c r="BA21" s="214">
        <f t="shared" si="11"/>
        <v>0</v>
      </c>
      <c r="BB21" s="214">
        <f t="shared" si="12"/>
        <v>0</v>
      </c>
      <c r="BC21" s="214">
        <f t="shared" si="13"/>
        <v>0</v>
      </c>
      <c r="BD21" s="214">
        <f t="shared" si="14"/>
        <v>0</v>
      </c>
      <c r="BE21" s="214">
        <f t="shared" si="15"/>
        <v>0</v>
      </c>
      <c r="CA21" s="239">
        <v>8</v>
      </c>
      <c r="CB21" s="239">
        <v>0</v>
      </c>
    </row>
    <row r="22" spans="1:80" x14ac:dyDescent="0.2">
      <c r="A22" s="240">
        <v>13</v>
      </c>
      <c r="B22" s="241" t="s">
        <v>300</v>
      </c>
      <c r="C22" s="242" t="s">
        <v>301</v>
      </c>
      <c r="D22" s="243" t="s">
        <v>209</v>
      </c>
      <c r="E22" s="244">
        <f>-(K10+K11)</f>
        <v>-1.1100000000000001</v>
      </c>
      <c r="F22" s="244"/>
      <c r="G22" s="245">
        <f t="shared" si="8"/>
        <v>0</v>
      </c>
      <c r="H22" s="246">
        <v>0</v>
      </c>
      <c r="I22" s="247">
        <f t="shared" si="9"/>
        <v>0</v>
      </c>
      <c r="J22" s="246"/>
      <c r="K22" s="247">
        <f t="shared" si="10"/>
        <v>0</v>
      </c>
      <c r="O22" s="239">
        <v>2</v>
      </c>
      <c r="AA22" s="214">
        <v>8</v>
      </c>
      <c r="AB22" s="214">
        <v>0</v>
      </c>
      <c r="AC22" s="214">
        <v>3</v>
      </c>
      <c r="AZ22" s="214">
        <v>1</v>
      </c>
      <c r="BA22" s="214">
        <f t="shared" si="11"/>
        <v>0</v>
      </c>
      <c r="BB22" s="214">
        <f t="shared" si="12"/>
        <v>0</v>
      </c>
      <c r="BC22" s="214">
        <f t="shared" si="13"/>
        <v>0</v>
      </c>
      <c r="BD22" s="214">
        <f t="shared" si="14"/>
        <v>0</v>
      </c>
      <c r="BE22" s="214">
        <f t="shared" si="15"/>
        <v>0</v>
      </c>
      <c r="CA22" s="239">
        <v>8</v>
      </c>
      <c r="CB22" s="239">
        <v>0</v>
      </c>
    </row>
    <row r="23" spans="1:80" x14ac:dyDescent="0.2">
      <c r="A23" s="257"/>
      <c r="B23" s="258" t="s">
        <v>99</v>
      </c>
      <c r="C23" s="259" t="s">
        <v>235</v>
      </c>
      <c r="D23" s="260"/>
      <c r="E23" s="261"/>
      <c r="F23" s="262"/>
      <c r="G23" s="263">
        <f>SUM(G16:G22)</f>
        <v>0</v>
      </c>
      <c r="H23" s="264"/>
      <c r="I23" s="265">
        <f>SUM(I16:I22)</f>
        <v>0</v>
      </c>
      <c r="J23" s="264"/>
      <c r="K23" s="265">
        <f>SUM(K16:K22)</f>
        <v>0</v>
      </c>
      <c r="O23" s="239">
        <v>4</v>
      </c>
      <c r="BA23" s="266">
        <f>SUM(BA16:BA22)</f>
        <v>0</v>
      </c>
      <c r="BB23" s="266">
        <f>SUM(BB16:BB22)</f>
        <v>0</v>
      </c>
      <c r="BC23" s="266">
        <f>SUM(BC16:BC22)</f>
        <v>0</v>
      </c>
      <c r="BD23" s="266">
        <f>SUM(BD16:BD22)</f>
        <v>0</v>
      </c>
      <c r="BE23" s="266">
        <f>SUM(BE16:BE22)</f>
        <v>0</v>
      </c>
    </row>
    <row r="24" spans="1:80" x14ac:dyDescent="0.2">
      <c r="E24" s="214"/>
    </row>
    <row r="25" spans="1:80" x14ac:dyDescent="0.2">
      <c r="E25" s="214"/>
    </row>
    <row r="26" spans="1:80" x14ac:dyDescent="0.2">
      <c r="E26" s="214"/>
    </row>
    <row r="27" spans="1:80" x14ac:dyDescent="0.2">
      <c r="E27" s="214"/>
    </row>
    <row r="28" spans="1:80" x14ac:dyDescent="0.2">
      <c r="E28" s="214"/>
    </row>
    <row r="29" spans="1:80" x14ac:dyDescent="0.2">
      <c r="E29" s="214"/>
    </row>
    <row r="30" spans="1:80" x14ac:dyDescent="0.2">
      <c r="E30" s="214"/>
    </row>
    <row r="31" spans="1:80" x14ac:dyDescent="0.2">
      <c r="E31" s="214"/>
    </row>
    <row r="32" spans="1:80" x14ac:dyDescent="0.2">
      <c r="E32" s="214"/>
    </row>
    <row r="33" spans="1:7" x14ac:dyDescent="0.2">
      <c r="E33" s="214"/>
    </row>
    <row r="34" spans="1:7" x14ac:dyDescent="0.2">
      <c r="E34" s="214"/>
    </row>
    <row r="35" spans="1:7" x14ac:dyDescent="0.2">
      <c r="E35" s="214"/>
    </row>
    <row r="36" spans="1:7" x14ac:dyDescent="0.2">
      <c r="E36" s="214"/>
    </row>
    <row r="37" spans="1:7" x14ac:dyDescent="0.2">
      <c r="E37" s="214"/>
    </row>
    <row r="38" spans="1:7" x14ac:dyDescent="0.2">
      <c r="E38" s="214"/>
    </row>
    <row r="39" spans="1:7" x14ac:dyDescent="0.2">
      <c r="E39" s="214"/>
    </row>
    <row r="40" spans="1:7" x14ac:dyDescent="0.2">
      <c r="E40" s="214"/>
    </row>
    <row r="41" spans="1:7" x14ac:dyDescent="0.2">
      <c r="E41" s="214"/>
    </row>
    <row r="42" spans="1:7" x14ac:dyDescent="0.2">
      <c r="E42" s="214"/>
    </row>
    <row r="43" spans="1:7" x14ac:dyDescent="0.2">
      <c r="E43" s="214"/>
    </row>
    <row r="44" spans="1:7" x14ac:dyDescent="0.2">
      <c r="E44" s="214"/>
    </row>
    <row r="45" spans="1:7" x14ac:dyDescent="0.2">
      <c r="E45" s="214"/>
    </row>
    <row r="46" spans="1:7" x14ac:dyDescent="0.2">
      <c r="E46" s="214"/>
    </row>
    <row r="47" spans="1:7" x14ac:dyDescent="0.2">
      <c r="A47" s="256"/>
      <c r="B47" s="256"/>
      <c r="C47" s="256"/>
      <c r="D47" s="256"/>
      <c r="E47" s="256"/>
      <c r="F47" s="256"/>
      <c r="G47" s="256"/>
    </row>
    <row r="48" spans="1:7" x14ac:dyDescent="0.2">
      <c r="A48" s="256"/>
      <c r="B48" s="256"/>
      <c r="C48" s="256"/>
      <c r="D48" s="256"/>
      <c r="E48" s="256"/>
      <c r="F48" s="256"/>
      <c r="G48" s="256"/>
    </row>
    <row r="49" spans="1:7" x14ac:dyDescent="0.2">
      <c r="A49" s="256"/>
      <c r="B49" s="256"/>
      <c r="C49" s="256"/>
      <c r="D49" s="256"/>
      <c r="E49" s="256"/>
      <c r="F49" s="256"/>
      <c r="G49" s="256"/>
    </row>
    <row r="50" spans="1:7" x14ac:dyDescent="0.2">
      <c r="A50" s="256"/>
      <c r="B50" s="256"/>
      <c r="C50" s="256"/>
      <c r="D50" s="256"/>
      <c r="E50" s="256"/>
      <c r="F50" s="256"/>
      <c r="G50" s="256"/>
    </row>
    <row r="51" spans="1:7" x14ac:dyDescent="0.2">
      <c r="E51" s="214"/>
    </row>
    <row r="52" spans="1:7" x14ac:dyDescent="0.2">
      <c r="E52" s="214"/>
    </row>
    <row r="53" spans="1:7" x14ac:dyDescent="0.2">
      <c r="E53" s="214"/>
    </row>
    <row r="54" spans="1:7" x14ac:dyDescent="0.2">
      <c r="E54" s="214"/>
    </row>
    <row r="55" spans="1:7" x14ac:dyDescent="0.2">
      <c r="E55" s="214"/>
    </row>
    <row r="56" spans="1:7" x14ac:dyDescent="0.2">
      <c r="E56" s="214"/>
    </row>
    <row r="57" spans="1:7" x14ac:dyDescent="0.2">
      <c r="E57" s="214"/>
    </row>
    <row r="58" spans="1:7" x14ac:dyDescent="0.2">
      <c r="E58" s="214"/>
    </row>
    <row r="59" spans="1:7" x14ac:dyDescent="0.2">
      <c r="E59" s="214"/>
    </row>
    <row r="60" spans="1:7" x14ac:dyDescent="0.2">
      <c r="E60" s="214"/>
    </row>
    <row r="61" spans="1:7" x14ac:dyDescent="0.2">
      <c r="E61" s="214"/>
    </row>
    <row r="62" spans="1:7" x14ac:dyDescent="0.2">
      <c r="E62" s="214"/>
    </row>
    <row r="63" spans="1:7" x14ac:dyDescent="0.2">
      <c r="E63" s="214"/>
    </row>
    <row r="64" spans="1:7" x14ac:dyDescent="0.2">
      <c r="E64" s="214"/>
    </row>
    <row r="65" spans="5:5" x14ac:dyDescent="0.2">
      <c r="E65" s="214"/>
    </row>
    <row r="66" spans="5:5" x14ac:dyDescent="0.2">
      <c r="E66" s="214"/>
    </row>
    <row r="67" spans="5:5" x14ac:dyDescent="0.2">
      <c r="E67" s="214"/>
    </row>
    <row r="68" spans="5:5" x14ac:dyDescent="0.2">
      <c r="E68" s="214"/>
    </row>
    <row r="69" spans="5:5" x14ac:dyDescent="0.2">
      <c r="E69" s="214"/>
    </row>
    <row r="70" spans="5:5" x14ac:dyDescent="0.2">
      <c r="E70" s="214"/>
    </row>
    <row r="71" spans="5:5" x14ac:dyDescent="0.2">
      <c r="E71" s="214"/>
    </row>
    <row r="72" spans="5:5" x14ac:dyDescent="0.2">
      <c r="E72" s="214"/>
    </row>
    <row r="73" spans="5:5" x14ac:dyDescent="0.2">
      <c r="E73" s="214"/>
    </row>
    <row r="74" spans="5:5" x14ac:dyDescent="0.2">
      <c r="E74" s="214"/>
    </row>
    <row r="75" spans="5:5" x14ac:dyDescent="0.2">
      <c r="E75" s="214"/>
    </row>
    <row r="76" spans="5:5" x14ac:dyDescent="0.2">
      <c r="E76" s="214"/>
    </row>
    <row r="77" spans="5:5" x14ac:dyDescent="0.2">
      <c r="E77" s="214"/>
    </row>
    <row r="78" spans="5:5" x14ac:dyDescent="0.2">
      <c r="E78" s="214"/>
    </row>
    <row r="79" spans="5:5" x14ac:dyDescent="0.2">
      <c r="E79" s="214"/>
    </row>
    <row r="80" spans="5:5" x14ac:dyDescent="0.2">
      <c r="E80" s="214"/>
    </row>
    <row r="81" spans="1:7" x14ac:dyDescent="0.2">
      <c r="E81" s="214"/>
    </row>
    <row r="82" spans="1:7" x14ac:dyDescent="0.2">
      <c r="A82" s="267"/>
      <c r="B82" s="267"/>
    </row>
    <row r="83" spans="1:7" x14ac:dyDescent="0.2">
      <c r="A83" s="256"/>
      <c r="B83" s="256"/>
      <c r="C83" s="268"/>
      <c r="D83" s="268"/>
      <c r="E83" s="269"/>
      <c r="F83" s="268"/>
      <c r="G83" s="270"/>
    </row>
    <row r="84" spans="1:7" x14ac:dyDescent="0.2">
      <c r="A84" s="271"/>
      <c r="B84" s="271"/>
      <c r="C84" s="256"/>
      <c r="D84" s="256"/>
      <c r="E84" s="272"/>
      <c r="F84" s="256"/>
      <c r="G84" s="256"/>
    </row>
    <row r="85" spans="1:7" x14ac:dyDescent="0.2">
      <c r="A85" s="256"/>
      <c r="B85" s="256"/>
      <c r="C85" s="256"/>
      <c r="D85" s="256"/>
      <c r="E85" s="272"/>
      <c r="F85" s="256"/>
      <c r="G85" s="256"/>
    </row>
    <row r="86" spans="1:7" x14ac:dyDescent="0.2">
      <c r="A86" s="256"/>
      <c r="B86" s="256"/>
      <c r="C86" s="256"/>
      <c r="D86" s="256"/>
      <c r="E86" s="272"/>
      <c r="F86" s="256"/>
      <c r="G86" s="256"/>
    </row>
    <row r="87" spans="1:7" x14ac:dyDescent="0.2">
      <c r="A87" s="256"/>
      <c r="B87" s="256"/>
      <c r="C87" s="256"/>
      <c r="D87" s="256"/>
      <c r="E87" s="272"/>
      <c r="F87" s="256"/>
      <c r="G87" s="256"/>
    </row>
    <row r="88" spans="1:7" x14ac:dyDescent="0.2">
      <c r="A88" s="256"/>
      <c r="B88" s="256"/>
      <c r="C88" s="256"/>
      <c r="D88" s="256"/>
      <c r="E88" s="272"/>
      <c r="F88" s="256"/>
      <c r="G88" s="256"/>
    </row>
    <row r="89" spans="1:7" x14ac:dyDescent="0.2">
      <c r="A89" s="256"/>
      <c r="B89" s="256"/>
      <c r="C89" s="256"/>
      <c r="D89" s="256"/>
      <c r="E89" s="272"/>
      <c r="F89" s="256"/>
      <c r="G89" s="256"/>
    </row>
    <row r="90" spans="1:7" x14ac:dyDescent="0.2">
      <c r="A90" s="256"/>
      <c r="B90" s="256"/>
      <c r="C90" s="256"/>
      <c r="D90" s="256"/>
      <c r="E90" s="272"/>
      <c r="F90" s="256"/>
      <c r="G90" s="256"/>
    </row>
    <row r="91" spans="1:7" x14ac:dyDescent="0.2">
      <c r="A91" s="256"/>
      <c r="B91" s="256"/>
      <c r="C91" s="256"/>
      <c r="D91" s="256"/>
      <c r="E91" s="272"/>
      <c r="F91" s="256"/>
      <c r="G91" s="256"/>
    </row>
    <row r="92" spans="1:7" x14ac:dyDescent="0.2">
      <c r="A92" s="256"/>
      <c r="B92" s="256"/>
      <c r="C92" s="256"/>
      <c r="D92" s="256"/>
      <c r="E92" s="272"/>
      <c r="F92" s="256"/>
      <c r="G92" s="256"/>
    </row>
    <row r="93" spans="1:7" x14ac:dyDescent="0.2">
      <c r="A93" s="256"/>
      <c r="B93" s="256"/>
      <c r="C93" s="256"/>
      <c r="D93" s="256"/>
      <c r="E93" s="272"/>
      <c r="F93" s="256"/>
      <c r="G93" s="256"/>
    </row>
    <row r="94" spans="1:7" x14ac:dyDescent="0.2">
      <c r="A94" s="256"/>
      <c r="B94" s="256"/>
      <c r="C94" s="256"/>
      <c r="D94" s="256"/>
      <c r="E94" s="272"/>
      <c r="F94" s="256"/>
      <c r="G94" s="256"/>
    </row>
    <row r="95" spans="1:7" x14ac:dyDescent="0.2">
      <c r="A95" s="256"/>
      <c r="B95" s="256"/>
      <c r="C95" s="256"/>
      <c r="D95" s="256"/>
      <c r="E95" s="272"/>
      <c r="F95" s="256"/>
      <c r="G95" s="256"/>
    </row>
    <row r="96" spans="1:7" x14ac:dyDescent="0.2">
      <c r="A96" s="256"/>
      <c r="B96" s="256"/>
      <c r="C96" s="256"/>
      <c r="D96" s="256"/>
      <c r="E96" s="272"/>
      <c r="F96" s="256"/>
      <c r="G96" s="256"/>
    </row>
  </sheetData>
  <mergeCells count="5">
    <mergeCell ref="C3:D3"/>
    <mergeCell ref="A1:G1"/>
    <mergeCell ref="A3:B3"/>
    <mergeCell ref="A4:B4"/>
    <mergeCell ref="E4:G4"/>
  </mergeCells>
  <printOptions horizontalCentered="1" gridLinesSet="0"/>
  <pageMargins left="0.59055118110236227" right="0.39370078740157483" top="0.59055118110236227" bottom="0.98425196850393704" header="0.19685039370078741" footer="0.51181102362204722"/>
  <pageSetup paperSize="9" scale="71" fitToHeight="0" orientation="portrait" r:id="rId1"/>
  <headerFooter alignWithMargins="0">
    <oddFooter>&amp;R&amp;"Arial,Obyčejné"Strana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6">
    <pageSetUpPr fitToPage="1"/>
  </sheetPr>
  <dimension ref="A1:BE51"/>
  <sheetViews>
    <sheetView zoomScaleNormal="100" workbookViewId="0">
      <selection activeCell="C9" sqref="C9:E9"/>
    </sheetView>
  </sheetViews>
  <sheetFormatPr defaultRowHeight="12.75" x14ac:dyDescent="0.2"/>
  <cols>
    <col min="1" max="1" width="2" style="1" customWidth="1"/>
    <col min="2" max="2" width="15" style="1" customWidth="1"/>
    <col min="3" max="3" width="15.85546875" style="1" customWidth="1"/>
    <col min="4" max="4" width="14.5703125" style="1" customWidth="1"/>
    <col min="5" max="5" width="13.5703125" style="1" customWidth="1"/>
    <col min="6" max="6" width="16.5703125" style="1" customWidth="1"/>
    <col min="7" max="7" width="15.28515625" style="1" customWidth="1"/>
    <col min="8" max="16384" width="9.140625" style="1"/>
  </cols>
  <sheetData>
    <row r="1" spans="1:57" ht="24.75" customHeight="1" thickBot="1" x14ac:dyDescent="0.25">
      <c r="A1" s="81" t="s">
        <v>29</v>
      </c>
      <c r="B1" s="82"/>
      <c r="C1" s="82"/>
      <c r="D1" s="82"/>
      <c r="E1" s="82"/>
      <c r="F1" s="82"/>
      <c r="G1" s="82"/>
    </row>
    <row r="2" spans="1:57" ht="12.75" customHeight="1" x14ac:dyDescent="0.2">
      <c r="A2" s="83" t="s">
        <v>30</v>
      </c>
      <c r="B2" s="84"/>
      <c r="C2" s="85" t="s">
        <v>318</v>
      </c>
      <c r="D2" s="85" t="s">
        <v>319</v>
      </c>
      <c r="E2" s="84"/>
      <c r="F2" s="86" t="s">
        <v>31</v>
      </c>
      <c r="G2" s="87"/>
    </row>
    <row r="3" spans="1:57" ht="3" hidden="1" customHeight="1" x14ac:dyDescent="0.2">
      <c r="A3" s="88"/>
      <c r="B3" s="89"/>
      <c r="C3" s="90"/>
      <c r="D3" s="90"/>
      <c r="E3" s="89"/>
      <c r="F3" s="91"/>
      <c r="G3" s="92"/>
    </row>
    <row r="4" spans="1:57" ht="12" customHeight="1" x14ac:dyDescent="0.2">
      <c r="A4" s="93" t="s">
        <v>32</v>
      </c>
      <c r="B4" s="89"/>
      <c r="C4" s="90"/>
      <c r="D4" s="90"/>
      <c r="E4" s="89"/>
      <c r="F4" s="91" t="s">
        <v>33</v>
      </c>
      <c r="G4" s="94"/>
    </row>
    <row r="5" spans="1:57" ht="12.95" customHeight="1" x14ac:dyDescent="0.2">
      <c r="A5" s="95" t="s">
        <v>315</v>
      </c>
      <c r="B5" s="96"/>
      <c r="C5" s="97" t="s">
        <v>316</v>
      </c>
      <c r="D5" s="98"/>
      <c r="E5" s="99"/>
      <c r="F5" s="91" t="s">
        <v>34</v>
      </c>
      <c r="G5" s="92"/>
    </row>
    <row r="6" spans="1:57" ht="12.95" customHeight="1" x14ac:dyDescent="0.2">
      <c r="A6" s="93" t="s">
        <v>35</v>
      </c>
      <c r="B6" s="89"/>
      <c r="C6" s="90"/>
      <c r="D6" s="90"/>
      <c r="E6" s="89"/>
      <c r="F6" s="100" t="s">
        <v>36</v>
      </c>
      <c r="G6" s="101">
        <v>0</v>
      </c>
      <c r="O6" s="102"/>
    </row>
    <row r="7" spans="1:57" ht="12.95" customHeight="1" x14ac:dyDescent="0.2">
      <c r="A7" s="103" t="s">
        <v>100</v>
      </c>
      <c r="B7" s="104"/>
      <c r="C7" s="385" t="s">
        <v>558</v>
      </c>
      <c r="D7" s="386"/>
      <c r="E7" s="387"/>
      <c r="F7" s="105" t="s">
        <v>37</v>
      </c>
      <c r="G7" s="101">
        <f>IF(G6=0,,ROUND((F30+F32)/G6,1))</f>
        <v>0</v>
      </c>
    </row>
    <row r="8" spans="1:57" x14ac:dyDescent="0.2">
      <c r="A8" s="106" t="s">
        <v>38</v>
      </c>
      <c r="B8" s="91"/>
      <c r="C8" s="388" t="s">
        <v>803</v>
      </c>
      <c r="D8" s="388"/>
      <c r="E8" s="389"/>
      <c r="F8" s="107" t="s">
        <v>39</v>
      </c>
      <c r="G8" s="108"/>
      <c r="H8" s="109"/>
      <c r="I8" s="110"/>
    </row>
    <row r="9" spans="1:57" x14ac:dyDescent="0.2">
      <c r="A9" s="106" t="s">
        <v>40</v>
      </c>
      <c r="B9" s="91"/>
      <c r="C9" s="388"/>
      <c r="D9" s="388"/>
      <c r="E9" s="389"/>
      <c r="F9" s="91"/>
      <c r="G9" s="111"/>
      <c r="H9" s="112"/>
    </row>
    <row r="10" spans="1:57" x14ac:dyDescent="0.2">
      <c r="A10" s="106" t="s">
        <v>41</v>
      </c>
      <c r="B10" s="91"/>
      <c r="C10" s="388" t="s">
        <v>158</v>
      </c>
      <c r="D10" s="388"/>
      <c r="E10" s="388"/>
      <c r="F10" s="113"/>
      <c r="G10" s="114"/>
      <c r="H10" s="115"/>
    </row>
    <row r="11" spans="1:57" ht="13.5" customHeight="1" x14ac:dyDescent="0.2">
      <c r="A11" s="106" t="s">
        <v>42</v>
      </c>
      <c r="B11" s="91"/>
      <c r="C11" s="388"/>
      <c r="D11" s="388"/>
      <c r="E11" s="388"/>
      <c r="F11" s="116" t="s">
        <v>43</v>
      </c>
      <c r="G11" s="117"/>
      <c r="H11" s="112"/>
      <c r="BA11" s="118"/>
      <c r="BB11" s="118"/>
      <c r="BC11" s="118"/>
      <c r="BD11" s="118"/>
      <c r="BE11" s="118"/>
    </row>
    <row r="12" spans="1:57" ht="12.75" customHeight="1" x14ac:dyDescent="0.2">
      <c r="A12" s="119" t="s">
        <v>44</v>
      </c>
      <c r="B12" s="89"/>
      <c r="C12" s="390"/>
      <c r="D12" s="390"/>
      <c r="E12" s="390"/>
      <c r="F12" s="120" t="s">
        <v>45</v>
      </c>
      <c r="G12" s="121"/>
      <c r="H12" s="112"/>
    </row>
    <row r="13" spans="1:57" ht="28.5" customHeight="1" thickBot="1" x14ac:dyDescent="0.25">
      <c r="A13" s="122" t="s">
        <v>46</v>
      </c>
      <c r="B13" s="123"/>
      <c r="C13" s="123"/>
      <c r="D13" s="123"/>
      <c r="E13" s="124"/>
      <c r="F13" s="124"/>
      <c r="G13" s="125"/>
      <c r="H13" s="112"/>
    </row>
    <row r="14" spans="1:57" ht="17.25" customHeight="1" thickBot="1" x14ac:dyDescent="0.25">
      <c r="A14" s="126" t="s">
        <v>47</v>
      </c>
      <c r="B14" s="127"/>
      <c r="C14" s="128"/>
      <c r="D14" s="129" t="s">
        <v>48</v>
      </c>
      <c r="E14" s="130"/>
      <c r="F14" s="130"/>
      <c r="G14" s="128"/>
    </row>
    <row r="15" spans="1:57" ht="15.95" customHeight="1" x14ac:dyDescent="0.2">
      <c r="A15" s="131"/>
      <c r="B15" s="132" t="s">
        <v>49</v>
      </c>
      <c r="C15" s="133">
        <f>'02 SO02.S1 Rek'!E16</f>
        <v>0</v>
      </c>
      <c r="D15" s="134" t="str">
        <f>'02 SO02.S1 Rek'!A21</f>
        <v>Ztížené výrobní podmínky</v>
      </c>
      <c r="E15" s="135"/>
      <c r="F15" s="136"/>
      <c r="G15" s="133">
        <f>'02 SO02.S1 Rek'!I21</f>
        <v>0</v>
      </c>
    </row>
    <row r="16" spans="1:57" ht="15.95" customHeight="1" x14ac:dyDescent="0.2">
      <c r="A16" s="131" t="s">
        <v>50</v>
      </c>
      <c r="B16" s="132" t="s">
        <v>51</v>
      </c>
      <c r="C16" s="133">
        <f>'02 SO02.S1 Rek'!F16</f>
        <v>0</v>
      </c>
      <c r="D16" s="88" t="str">
        <f>'02 SO02.S1 Rek'!A22</f>
        <v>Oborová přirážka</v>
      </c>
      <c r="E16" s="137"/>
      <c r="F16" s="138"/>
      <c r="G16" s="133">
        <f>'02 SO02.S1 Rek'!I22</f>
        <v>0</v>
      </c>
    </row>
    <row r="17" spans="1:7" ht="15.95" customHeight="1" x14ac:dyDescent="0.2">
      <c r="A17" s="131" t="s">
        <v>52</v>
      </c>
      <c r="B17" s="132" t="s">
        <v>53</v>
      </c>
      <c r="C17" s="133">
        <f>'02 SO02.S1 Rek'!H16</f>
        <v>0</v>
      </c>
      <c r="D17" s="88" t="str">
        <f>'02 SO02.S1 Rek'!A23</f>
        <v>Přesun stavebních kapacit</v>
      </c>
      <c r="E17" s="137"/>
      <c r="F17" s="138"/>
      <c r="G17" s="133">
        <f>'02 SO02.S1 Rek'!I23</f>
        <v>0</v>
      </c>
    </row>
    <row r="18" spans="1:7" ht="15.95" customHeight="1" x14ac:dyDescent="0.2">
      <c r="A18" s="139" t="s">
        <v>54</v>
      </c>
      <c r="B18" s="140" t="s">
        <v>55</v>
      </c>
      <c r="C18" s="133">
        <f>'02 SO02.S1 Rek'!G16</f>
        <v>0</v>
      </c>
      <c r="D18" s="88" t="str">
        <f>'02 SO02.S1 Rek'!A24</f>
        <v>Mimostaveništní doprava</v>
      </c>
      <c r="E18" s="137"/>
      <c r="F18" s="138"/>
      <c r="G18" s="133">
        <f>'02 SO02.S1 Rek'!I24</f>
        <v>0</v>
      </c>
    </row>
    <row r="19" spans="1:7" ht="15.95" customHeight="1" x14ac:dyDescent="0.2">
      <c r="A19" s="141" t="s">
        <v>56</v>
      </c>
      <c r="B19" s="132"/>
      <c r="C19" s="133">
        <f>SUM(C15:C18)</f>
        <v>0</v>
      </c>
      <c r="D19" s="88" t="str">
        <f>'02 SO02.S1 Rek'!A25</f>
        <v>Zařízení staveniště</v>
      </c>
      <c r="E19" s="137"/>
      <c r="F19" s="138"/>
      <c r="G19" s="133">
        <f>'02 SO02.S1 Rek'!I25</f>
        <v>0</v>
      </c>
    </row>
    <row r="20" spans="1:7" ht="15.95" customHeight="1" x14ac:dyDescent="0.2">
      <c r="A20" s="141"/>
      <c r="B20" s="132"/>
      <c r="C20" s="133"/>
      <c r="D20" s="88" t="str">
        <f>'02 SO02.S1 Rek'!A26</f>
        <v>Provoz investora</v>
      </c>
      <c r="E20" s="137"/>
      <c r="F20" s="138"/>
      <c r="G20" s="133">
        <f>'02 SO02.S1 Rek'!I26</f>
        <v>0</v>
      </c>
    </row>
    <row r="21" spans="1:7" ht="15.95" customHeight="1" x14ac:dyDescent="0.2">
      <c r="A21" s="141" t="s">
        <v>28</v>
      </c>
      <c r="B21" s="132"/>
      <c r="C21" s="133">
        <f>'02 SO02.S1 Rek'!I16</f>
        <v>0</v>
      </c>
      <c r="D21" s="88" t="str">
        <f>'02 SO02.S1 Rek'!A27</f>
        <v>Kompletační činnost (IČD)</v>
      </c>
      <c r="E21" s="137"/>
      <c r="F21" s="138"/>
      <c r="G21" s="133">
        <f>'02 SO02.S1 Rek'!I27</f>
        <v>0</v>
      </c>
    </row>
    <row r="22" spans="1:7" ht="15.95" customHeight="1" x14ac:dyDescent="0.2">
      <c r="A22" s="142" t="s">
        <v>57</v>
      </c>
      <c r="B22" s="112"/>
      <c r="C22" s="133">
        <f>C19+C21</f>
        <v>0</v>
      </c>
      <c r="D22" s="88" t="s">
        <v>58</v>
      </c>
      <c r="E22" s="137"/>
      <c r="F22" s="138"/>
      <c r="G22" s="133">
        <f>G23-SUM(G15:G21)</f>
        <v>0</v>
      </c>
    </row>
    <row r="23" spans="1:7" ht="15.95" customHeight="1" thickBot="1" x14ac:dyDescent="0.25">
      <c r="A23" s="391" t="s">
        <v>59</v>
      </c>
      <c r="B23" s="392"/>
      <c r="C23" s="143">
        <f>C22+G23</f>
        <v>0</v>
      </c>
      <c r="D23" s="144" t="s">
        <v>60</v>
      </c>
      <c r="E23" s="145"/>
      <c r="F23" s="146"/>
      <c r="G23" s="133">
        <f>'02 SO02.S1 Rek'!H29</f>
        <v>0</v>
      </c>
    </row>
    <row r="24" spans="1:7" x14ac:dyDescent="0.2">
      <c r="A24" s="147" t="s">
        <v>61</v>
      </c>
      <c r="B24" s="148"/>
      <c r="C24" s="149"/>
      <c r="D24" s="148" t="s">
        <v>62</v>
      </c>
      <c r="E24" s="148"/>
      <c r="F24" s="150" t="s">
        <v>63</v>
      </c>
      <c r="G24" s="151"/>
    </row>
    <row r="25" spans="1:7" x14ac:dyDescent="0.2">
      <c r="A25" s="142" t="s">
        <v>64</v>
      </c>
      <c r="B25" s="112"/>
      <c r="C25" s="152"/>
      <c r="D25" s="112" t="s">
        <v>64</v>
      </c>
      <c r="F25" s="153" t="s">
        <v>64</v>
      </c>
      <c r="G25" s="154"/>
    </row>
    <row r="26" spans="1:7" ht="37.5" customHeight="1" x14ac:dyDescent="0.2">
      <c r="A26" s="142" t="s">
        <v>65</v>
      </c>
      <c r="B26" s="155"/>
      <c r="C26" s="152"/>
      <c r="D26" s="112" t="s">
        <v>65</v>
      </c>
      <c r="F26" s="153" t="s">
        <v>65</v>
      </c>
      <c r="G26" s="154"/>
    </row>
    <row r="27" spans="1:7" x14ac:dyDescent="0.2">
      <c r="A27" s="142"/>
      <c r="B27" s="156"/>
      <c r="C27" s="152"/>
      <c r="D27" s="112"/>
      <c r="F27" s="153"/>
      <c r="G27" s="154"/>
    </row>
    <row r="28" spans="1:7" x14ac:dyDescent="0.2">
      <c r="A28" s="142" t="s">
        <v>66</v>
      </c>
      <c r="B28" s="112"/>
      <c r="C28" s="152"/>
      <c r="D28" s="153" t="s">
        <v>67</v>
      </c>
      <c r="E28" s="152"/>
      <c r="F28" s="157" t="s">
        <v>67</v>
      </c>
      <c r="G28" s="154"/>
    </row>
    <row r="29" spans="1:7" ht="69" customHeight="1" x14ac:dyDescent="0.2">
      <c r="A29" s="142"/>
      <c r="B29" s="112"/>
      <c r="C29" s="158"/>
      <c r="D29" s="159"/>
      <c r="E29" s="158"/>
      <c r="F29" s="112"/>
      <c r="G29" s="154"/>
    </row>
    <row r="30" spans="1:7" x14ac:dyDescent="0.2">
      <c r="A30" s="160" t="s">
        <v>12</v>
      </c>
      <c r="B30" s="161"/>
      <c r="C30" s="162">
        <v>21</v>
      </c>
      <c r="D30" s="161" t="s">
        <v>68</v>
      </c>
      <c r="E30" s="163"/>
      <c r="F30" s="380">
        <f>C23-F32</f>
        <v>0</v>
      </c>
      <c r="G30" s="381"/>
    </row>
    <row r="31" spans="1:7" x14ac:dyDescent="0.2">
      <c r="A31" s="160" t="s">
        <v>69</v>
      </c>
      <c r="B31" s="161"/>
      <c r="C31" s="162">
        <f>C30</f>
        <v>21</v>
      </c>
      <c r="D31" s="161" t="s">
        <v>70</v>
      </c>
      <c r="E31" s="163"/>
      <c r="F31" s="380">
        <f>ROUND(PRODUCT(F30,C31/100),0)</f>
        <v>0</v>
      </c>
      <c r="G31" s="381"/>
    </row>
    <row r="32" spans="1:7" x14ac:dyDescent="0.2">
      <c r="A32" s="160" t="s">
        <v>12</v>
      </c>
      <c r="B32" s="161"/>
      <c r="C32" s="162">
        <v>15</v>
      </c>
      <c r="D32" s="161" t="s">
        <v>70</v>
      </c>
      <c r="E32" s="163"/>
      <c r="F32" s="380">
        <v>0</v>
      </c>
      <c r="G32" s="381"/>
    </row>
    <row r="33" spans="1:8" x14ac:dyDescent="0.2">
      <c r="A33" s="160" t="s">
        <v>69</v>
      </c>
      <c r="B33" s="164"/>
      <c r="C33" s="165">
        <f>C32</f>
        <v>15</v>
      </c>
      <c r="D33" s="161" t="s">
        <v>70</v>
      </c>
      <c r="E33" s="138"/>
      <c r="F33" s="380">
        <f>ROUND(PRODUCT(F32,C33/100),0)</f>
        <v>0</v>
      </c>
      <c r="G33" s="381"/>
    </row>
    <row r="34" spans="1:8" s="169" customFormat="1" ht="19.5" customHeight="1" thickBot="1" x14ac:dyDescent="0.3">
      <c r="A34" s="166" t="s">
        <v>71</v>
      </c>
      <c r="B34" s="167"/>
      <c r="C34" s="167"/>
      <c r="D34" s="167"/>
      <c r="E34" s="168"/>
      <c r="F34" s="382">
        <f>ROUND(SUM(F30:F33),0)</f>
        <v>0</v>
      </c>
      <c r="G34" s="383"/>
    </row>
    <row r="36" spans="1:8" x14ac:dyDescent="0.2">
      <c r="A36" s="2" t="s">
        <v>72</v>
      </c>
      <c r="B36" s="2"/>
      <c r="C36" s="2"/>
      <c r="D36" s="2"/>
      <c r="E36" s="2"/>
      <c r="F36" s="2"/>
      <c r="G36" s="2"/>
      <c r="H36" s="1" t="s">
        <v>2</v>
      </c>
    </row>
    <row r="37" spans="1:8" ht="14.25" customHeight="1" x14ac:dyDescent="0.2">
      <c r="A37" s="2"/>
      <c r="B37" s="384"/>
      <c r="C37" s="384"/>
      <c r="D37" s="384"/>
      <c r="E37" s="384"/>
      <c r="F37" s="384"/>
      <c r="G37" s="384"/>
      <c r="H37" s="1" t="s">
        <v>2</v>
      </c>
    </row>
    <row r="38" spans="1:8" ht="12.75" customHeight="1" x14ac:dyDescent="0.2">
      <c r="A38" s="170"/>
      <c r="B38" s="384"/>
      <c r="C38" s="384"/>
      <c r="D38" s="384"/>
      <c r="E38" s="384"/>
      <c r="F38" s="384"/>
      <c r="G38" s="384"/>
      <c r="H38" s="1" t="s">
        <v>2</v>
      </c>
    </row>
    <row r="39" spans="1:8" x14ac:dyDescent="0.2">
      <c r="A39" s="170"/>
      <c r="B39" s="384"/>
      <c r="C39" s="384"/>
      <c r="D39" s="384"/>
      <c r="E39" s="384"/>
      <c r="F39" s="384"/>
      <c r="G39" s="384"/>
      <c r="H39" s="1" t="s">
        <v>2</v>
      </c>
    </row>
    <row r="40" spans="1:8" x14ac:dyDescent="0.2">
      <c r="A40" s="170"/>
      <c r="B40" s="384"/>
      <c r="C40" s="384"/>
      <c r="D40" s="384"/>
      <c r="E40" s="384"/>
      <c r="F40" s="384"/>
      <c r="G40" s="384"/>
      <c r="H40" s="1" t="s">
        <v>2</v>
      </c>
    </row>
    <row r="41" spans="1:8" x14ac:dyDescent="0.2">
      <c r="A41" s="170"/>
      <c r="B41" s="384"/>
      <c r="C41" s="384"/>
      <c r="D41" s="384"/>
      <c r="E41" s="384"/>
      <c r="F41" s="384"/>
      <c r="G41" s="384"/>
      <c r="H41" s="1" t="s">
        <v>2</v>
      </c>
    </row>
    <row r="42" spans="1:8" x14ac:dyDescent="0.2">
      <c r="A42" s="170"/>
      <c r="B42" s="384"/>
      <c r="C42" s="384"/>
      <c r="D42" s="384"/>
      <c r="E42" s="384"/>
      <c r="F42" s="384"/>
      <c r="G42" s="384"/>
      <c r="H42" s="1" t="s">
        <v>2</v>
      </c>
    </row>
    <row r="43" spans="1:8" x14ac:dyDescent="0.2">
      <c r="A43" s="170"/>
      <c r="B43" s="384"/>
      <c r="C43" s="384"/>
      <c r="D43" s="384"/>
      <c r="E43" s="384"/>
      <c r="F43" s="384"/>
      <c r="G43" s="384"/>
      <c r="H43" s="1" t="s">
        <v>2</v>
      </c>
    </row>
    <row r="44" spans="1:8" ht="12.75" customHeight="1" x14ac:dyDescent="0.2">
      <c r="A44" s="170"/>
      <c r="B44" s="384"/>
      <c r="C44" s="384"/>
      <c r="D44" s="384"/>
      <c r="E44" s="384"/>
      <c r="F44" s="384"/>
      <c r="G44" s="384"/>
      <c r="H44" s="1" t="s">
        <v>2</v>
      </c>
    </row>
    <row r="45" spans="1:8" ht="12.75" customHeight="1" x14ac:dyDescent="0.2">
      <c r="A45" s="170"/>
      <c r="B45" s="384"/>
      <c r="C45" s="384"/>
      <c r="D45" s="384"/>
      <c r="E45" s="384"/>
      <c r="F45" s="384"/>
      <c r="G45" s="384"/>
      <c r="H45" s="1" t="s">
        <v>2</v>
      </c>
    </row>
    <row r="46" spans="1:8" x14ac:dyDescent="0.2">
      <c r="B46" s="379"/>
      <c r="C46" s="379"/>
      <c r="D46" s="379"/>
      <c r="E46" s="379"/>
      <c r="F46" s="379"/>
      <c r="G46" s="379"/>
    </row>
    <row r="47" spans="1:8" x14ac:dyDescent="0.2">
      <c r="B47" s="379"/>
      <c r="C47" s="379"/>
      <c r="D47" s="379"/>
      <c r="E47" s="379"/>
      <c r="F47" s="379"/>
      <c r="G47" s="379"/>
    </row>
    <row r="48" spans="1:8" x14ac:dyDescent="0.2">
      <c r="B48" s="379"/>
      <c r="C48" s="379"/>
      <c r="D48" s="379"/>
      <c r="E48" s="379"/>
      <c r="F48" s="379"/>
      <c r="G48" s="379"/>
    </row>
    <row r="49" spans="2:7" x14ac:dyDescent="0.2">
      <c r="B49" s="379"/>
      <c r="C49" s="379"/>
      <c r="D49" s="379"/>
      <c r="E49" s="379"/>
      <c r="F49" s="379"/>
      <c r="G49" s="379"/>
    </row>
    <row r="50" spans="2:7" x14ac:dyDescent="0.2">
      <c r="B50" s="379"/>
      <c r="C50" s="379"/>
      <c r="D50" s="379"/>
      <c r="E50" s="379"/>
      <c r="F50" s="379"/>
      <c r="G50" s="379"/>
    </row>
    <row r="51" spans="2:7" x14ac:dyDescent="0.2">
      <c r="B51" s="379"/>
      <c r="C51" s="379"/>
      <c r="D51" s="379"/>
      <c r="E51" s="379"/>
      <c r="F51" s="379"/>
      <c r="G51" s="379"/>
    </row>
  </sheetData>
  <mergeCells count="19">
    <mergeCell ref="C7:E7"/>
    <mergeCell ref="B46:G46"/>
    <mergeCell ref="B47:G47"/>
    <mergeCell ref="B48:G48"/>
    <mergeCell ref="B49:G49"/>
    <mergeCell ref="C8:E8"/>
    <mergeCell ref="C9:E9"/>
    <mergeCell ref="C10:E10"/>
    <mergeCell ref="C11:E11"/>
    <mergeCell ref="C12:E12"/>
    <mergeCell ref="A23:B23"/>
    <mergeCell ref="B50:G50"/>
    <mergeCell ref="B51:G51"/>
    <mergeCell ref="F30:G30"/>
    <mergeCell ref="F31:G31"/>
    <mergeCell ref="F32:G32"/>
    <mergeCell ref="F33:G33"/>
    <mergeCell ref="F34:G34"/>
    <mergeCell ref="B37:G45"/>
  </mergeCells>
  <printOptions horizontalCentered="1"/>
  <pageMargins left="0.59055118110236227" right="0.39370078740157483" top="0.59055118110236227" bottom="0.98425196850393704" header="0.19685039370078741" footer="0.51181102362204722"/>
  <pageSetup paperSize="9" fitToHeight="0" orientation="portrait" r:id="rId1"/>
  <headerFooter alignWithMargins="0">
    <oddFooter>&amp;R&amp;"Arial,Obyčejné"Strana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6">
    <pageSetUpPr fitToPage="1"/>
  </sheetPr>
  <dimension ref="A1:BE80"/>
  <sheetViews>
    <sheetView workbookViewId="0">
      <selection activeCell="G21" sqref="G21:G28"/>
    </sheetView>
  </sheetViews>
  <sheetFormatPr defaultRowHeight="12.75" x14ac:dyDescent="0.2"/>
  <cols>
    <col min="1" max="1" width="5.85546875" style="1" customWidth="1"/>
    <col min="2" max="2" width="6.140625" style="1" customWidth="1"/>
    <col min="3" max="3" width="11.42578125" style="1" customWidth="1"/>
    <col min="4" max="4" width="15.85546875" style="1" customWidth="1"/>
    <col min="5" max="5" width="11.28515625" style="1" customWidth="1"/>
    <col min="6" max="6" width="10.85546875" style="1" customWidth="1"/>
    <col min="7" max="7" width="11" style="1" customWidth="1"/>
    <col min="8" max="8" width="8.5703125" style="1" bestFit="1" customWidth="1"/>
    <col min="9" max="9" width="10.7109375" style="1" customWidth="1"/>
    <col min="10" max="16384" width="9.140625" style="1"/>
  </cols>
  <sheetData>
    <row r="1" spans="1:9" ht="13.5" thickTop="1" x14ac:dyDescent="0.2">
      <c r="A1" s="395" t="s">
        <v>3</v>
      </c>
      <c r="B1" s="396"/>
      <c r="C1" s="402" t="s">
        <v>559</v>
      </c>
      <c r="D1" s="403"/>
      <c r="E1" s="403"/>
      <c r="F1" s="404"/>
      <c r="G1" s="171" t="s">
        <v>73</v>
      </c>
      <c r="H1" s="172" t="s">
        <v>318</v>
      </c>
      <c r="I1" s="173"/>
    </row>
    <row r="2" spans="1:9" ht="13.5" thickBot="1" x14ac:dyDescent="0.25">
      <c r="A2" s="397" t="s">
        <v>74</v>
      </c>
      <c r="B2" s="398"/>
      <c r="C2" s="174" t="s">
        <v>317</v>
      </c>
      <c r="D2" s="175"/>
      <c r="E2" s="176"/>
      <c r="F2" s="175"/>
      <c r="G2" s="399" t="s">
        <v>319</v>
      </c>
      <c r="H2" s="400"/>
      <c r="I2" s="401"/>
    </row>
    <row r="3" spans="1:9" ht="13.5" thickTop="1" x14ac:dyDescent="0.2">
      <c r="F3" s="112"/>
    </row>
    <row r="4" spans="1:9" ht="19.5" customHeight="1" x14ac:dyDescent="0.25">
      <c r="A4" s="177" t="s">
        <v>75</v>
      </c>
      <c r="B4" s="178"/>
      <c r="C4" s="178"/>
      <c r="D4" s="178"/>
      <c r="E4" s="179"/>
      <c r="F4" s="178"/>
      <c r="G4" s="178"/>
      <c r="H4" s="178"/>
      <c r="I4" s="178"/>
    </row>
    <row r="5" spans="1:9" ht="13.5" thickBot="1" x14ac:dyDescent="0.25"/>
    <row r="6" spans="1:9" s="112" customFormat="1" ht="13.5" thickBot="1" x14ac:dyDescent="0.25">
      <c r="A6" s="180"/>
      <c r="B6" s="181" t="s">
        <v>76</v>
      </c>
      <c r="C6" s="181"/>
      <c r="D6" s="182"/>
      <c r="E6" s="183" t="s">
        <v>24</v>
      </c>
      <c r="F6" s="184" t="s">
        <v>25</v>
      </c>
      <c r="G6" s="184" t="s">
        <v>26</v>
      </c>
      <c r="H6" s="184" t="s">
        <v>27</v>
      </c>
      <c r="I6" s="185" t="s">
        <v>28</v>
      </c>
    </row>
    <row r="7" spans="1:9" s="112" customFormat="1" x14ac:dyDescent="0.2">
      <c r="A7" s="273" t="str">
        <f>'02 SO02.S1 Pol'!B7</f>
        <v>1</v>
      </c>
      <c r="B7" s="62" t="str">
        <f>'02 SO02.S1 Pol'!C7</f>
        <v>Zemní práce</v>
      </c>
      <c r="D7" s="186"/>
      <c r="E7" s="274">
        <f>'02 SO02.S1 Pol'!BA25</f>
        <v>0</v>
      </c>
      <c r="F7" s="275">
        <f>'02 SO02.S1 Pol'!BB25</f>
        <v>0</v>
      </c>
      <c r="G7" s="275">
        <f>'02 SO02.S1 Pol'!BC25</f>
        <v>0</v>
      </c>
      <c r="H7" s="275">
        <f>'02 SO02.S1 Pol'!BD25</f>
        <v>0</v>
      </c>
      <c r="I7" s="276">
        <f>'02 SO02.S1 Pol'!BE25</f>
        <v>0</v>
      </c>
    </row>
    <row r="8" spans="1:9" s="112" customFormat="1" x14ac:dyDescent="0.2">
      <c r="A8" s="273" t="str">
        <f>'02 SO02.S1 Pol'!B26</f>
        <v>2</v>
      </c>
      <c r="B8" s="62" t="str">
        <f>'02 SO02.S1 Pol'!C26</f>
        <v>Základy a zvláštní zakládání</v>
      </c>
      <c r="D8" s="186"/>
      <c r="E8" s="274">
        <f>'02 SO02.S1 Pol'!BA46</f>
        <v>0</v>
      </c>
      <c r="F8" s="275">
        <f>'02 SO02.S1 Pol'!BB46</f>
        <v>0</v>
      </c>
      <c r="G8" s="275">
        <f>'02 SO02.S1 Pol'!BC46</f>
        <v>0</v>
      </c>
      <c r="H8" s="275">
        <f>'02 SO02.S1 Pol'!BD46</f>
        <v>0</v>
      </c>
      <c r="I8" s="276">
        <f>'02 SO02.S1 Pol'!BE46</f>
        <v>0</v>
      </c>
    </row>
    <row r="9" spans="1:9" s="112" customFormat="1" x14ac:dyDescent="0.2">
      <c r="A9" s="273" t="str">
        <f>'02 SO02.S1 Pol'!B47</f>
        <v>5</v>
      </c>
      <c r="B9" s="62" t="str">
        <f>'02 SO02.S1 Pol'!C47</f>
        <v>Komunikace</v>
      </c>
      <c r="D9" s="186"/>
      <c r="E9" s="274">
        <f>'02 SO02.S1 Pol'!BA67</f>
        <v>0</v>
      </c>
      <c r="F9" s="275">
        <f>'02 SO02.S1 Pol'!BB67</f>
        <v>0</v>
      </c>
      <c r="G9" s="275">
        <f>'02 SO02.S1 Pol'!BC67</f>
        <v>0</v>
      </c>
      <c r="H9" s="275">
        <f>'02 SO02.S1 Pol'!BD67</f>
        <v>0</v>
      </c>
      <c r="I9" s="276">
        <f>'02 SO02.S1 Pol'!BE67</f>
        <v>0</v>
      </c>
    </row>
    <row r="10" spans="1:9" s="112" customFormat="1" x14ac:dyDescent="0.2">
      <c r="A10" s="273" t="str">
        <f>'02 SO02.S1 Pol'!B68</f>
        <v>63</v>
      </c>
      <c r="B10" s="62" t="str">
        <f>'02 SO02.S1 Pol'!C68</f>
        <v>Podlahy a podlahové konstrukce</v>
      </c>
      <c r="D10" s="186"/>
      <c r="E10" s="274">
        <f>'02 SO02.S1 Pol'!BA82</f>
        <v>0</v>
      </c>
      <c r="F10" s="275">
        <f>'02 SO02.S1 Pol'!BB82</f>
        <v>0</v>
      </c>
      <c r="G10" s="275">
        <f>'02 SO02.S1 Pol'!BC82</f>
        <v>0</v>
      </c>
      <c r="H10" s="275">
        <f>'02 SO02.S1 Pol'!BD82</f>
        <v>0</v>
      </c>
      <c r="I10" s="276">
        <f>'02 SO02.S1 Pol'!BE82</f>
        <v>0</v>
      </c>
    </row>
    <row r="11" spans="1:9" s="112" customFormat="1" x14ac:dyDescent="0.2">
      <c r="A11" s="273" t="str">
        <f>'02 SO02.S1 Pol'!B83</f>
        <v>8</v>
      </c>
      <c r="B11" s="62" t="str">
        <f>'02 SO02.S1 Pol'!C83</f>
        <v>Trubní vedení</v>
      </c>
      <c r="D11" s="186"/>
      <c r="E11" s="274">
        <f>'02 SO02.S1 Pol'!BA87</f>
        <v>0</v>
      </c>
      <c r="F11" s="275">
        <f>'02 SO02.S1 Pol'!BB87</f>
        <v>0</v>
      </c>
      <c r="G11" s="275">
        <f>'02 SO02.S1 Pol'!BC87</f>
        <v>0</v>
      </c>
      <c r="H11" s="275">
        <f>'02 SO02.S1 Pol'!BD87</f>
        <v>0</v>
      </c>
      <c r="I11" s="276">
        <f>'02 SO02.S1 Pol'!BE87</f>
        <v>0</v>
      </c>
    </row>
    <row r="12" spans="1:9" s="112" customFormat="1" x14ac:dyDescent="0.2">
      <c r="A12" s="273" t="str">
        <f>'02 SO02.S1 Pol'!B88</f>
        <v>93</v>
      </c>
      <c r="B12" s="62" t="str">
        <f>'02 SO02.S1 Pol'!C88</f>
        <v>Dokončovací práce inženýrských staveb</v>
      </c>
      <c r="D12" s="186"/>
      <c r="E12" s="274">
        <f>'02 SO02.S1 Pol'!BA95</f>
        <v>0</v>
      </c>
      <c r="F12" s="275">
        <f>'02 SO02.S1 Pol'!BB95</f>
        <v>0</v>
      </c>
      <c r="G12" s="275">
        <f>'02 SO02.S1 Pol'!BC95</f>
        <v>0</v>
      </c>
      <c r="H12" s="275">
        <f>'02 SO02.S1 Pol'!BD95</f>
        <v>0</v>
      </c>
      <c r="I12" s="276">
        <f>'02 SO02.S1 Pol'!BE95</f>
        <v>0</v>
      </c>
    </row>
    <row r="13" spans="1:9" s="112" customFormat="1" x14ac:dyDescent="0.2">
      <c r="A13" s="273" t="str">
        <f>'02 SO02.S1 Pol'!B96</f>
        <v>99</v>
      </c>
      <c r="B13" s="62" t="str">
        <f>'02 SO02.S1 Pol'!C96</f>
        <v>Staveništní přesun hmot</v>
      </c>
      <c r="D13" s="186"/>
      <c r="E13" s="274">
        <f>'02 SO02.S1 Pol'!BA98</f>
        <v>0</v>
      </c>
      <c r="F13" s="275">
        <f>'02 SO02.S1 Pol'!BB98</f>
        <v>0</v>
      </c>
      <c r="G13" s="275">
        <f>'02 SO02.S1 Pol'!BC98</f>
        <v>0</v>
      </c>
      <c r="H13" s="275">
        <f>'02 SO02.S1 Pol'!BD98</f>
        <v>0</v>
      </c>
      <c r="I13" s="276">
        <f>'02 SO02.S1 Pol'!BE98</f>
        <v>0</v>
      </c>
    </row>
    <row r="14" spans="1:9" s="112" customFormat="1" x14ac:dyDescent="0.2">
      <c r="A14" s="273" t="str">
        <f>'02 SO02.S1 Pol'!B99</f>
        <v>721</v>
      </c>
      <c r="B14" s="62" t="str">
        <f>'02 SO02.S1 Pol'!C99</f>
        <v>Vnitřní kanalizace</v>
      </c>
      <c r="D14" s="186"/>
      <c r="E14" s="274">
        <f>'02 SO02.S1 Pol'!BA103</f>
        <v>0</v>
      </c>
      <c r="F14" s="275">
        <f>'02 SO02.S1 Pol'!BB103</f>
        <v>0</v>
      </c>
      <c r="G14" s="275">
        <f>'02 SO02.S1 Pol'!BC103</f>
        <v>0</v>
      </c>
      <c r="H14" s="275">
        <f>'02 SO02.S1 Pol'!BD103</f>
        <v>0</v>
      </c>
      <c r="I14" s="276">
        <f>'02 SO02.S1 Pol'!BE103</f>
        <v>0</v>
      </c>
    </row>
    <row r="15" spans="1:9" s="112" customFormat="1" ht="13.5" thickBot="1" x14ac:dyDescent="0.25">
      <c r="A15" s="273" t="str">
        <f>'02 SO02.S1 Pol'!B104</f>
        <v>M99</v>
      </c>
      <c r="B15" s="62" t="str">
        <f>'02 SO02.S1 Pol'!C104</f>
        <v>Ostatní práce "M"</v>
      </c>
      <c r="D15" s="186"/>
      <c r="E15" s="274">
        <f>'02 SO02.S1 Pol'!BA114</f>
        <v>0</v>
      </c>
      <c r="F15" s="275">
        <f>'02 SO02.S1 Pol'!BB114</f>
        <v>0</v>
      </c>
      <c r="G15" s="275">
        <f>'02 SO02.S1 Pol'!BC114</f>
        <v>0</v>
      </c>
      <c r="H15" s="275">
        <f>'02 SO02.S1 Pol'!BD114</f>
        <v>0</v>
      </c>
      <c r="I15" s="276">
        <f>'02 SO02.S1 Pol'!BE114</f>
        <v>0</v>
      </c>
    </row>
    <row r="16" spans="1:9" s="14" customFormat="1" ht="13.5" thickBot="1" x14ac:dyDescent="0.25">
      <c r="A16" s="187"/>
      <c r="B16" s="188" t="s">
        <v>77</v>
      </c>
      <c r="C16" s="188"/>
      <c r="D16" s="189"/>
      <c r="E16" s="190">
        <f>SUM(E7:E15)</f>
        <v>0</v>
      </c>
      <c r="F16" s="191">
        <f>SUM(F7:F15)</f>
        <v>0</v>
      </c>
      <c r="G16" s="191">
        <f>SUM(G7:G15)</f>
        <v>0</v>
      </c>
      <c r="H16" s="191">
        <f>SUM(H7:H15)</f>
        <v>0</v>
      </c>
      <c r="I16" s="192">
        <f>SUM(I7:I15)</f>
        <v>0</v>
      </c>
    </row>
    <row r="17" spans="1:57" x14ac:dyDescent="0.2">
      <c r="A17" s="112"/>
      <c r="B17" s="112"/>
      <c r="C17" s="112"/>
      <c r="D17" s="112"/>
      <c r="E17" s="112"/>
      <c r="F17" s="112"/>
      <c r="G17" s="112"/>
      <c r="H17" s="112"/>
      <c r="I17" s="112"/>
    </row>
    <row r="18" spans="1:57" ht="19.5" customHeight="1" x14ac:dyDescent="0.25">
      <c r="A18" s="178" t="s">
        <v>78</v>
      </c>
      <c r="B18" s="178"/>
      <c r="C18" s="178"/>
      <c r="D18" s="178"/>
      <c r="E18" s="178"/>
      <c r="F18" s="178"/>
      <c r="G18" s="193"/>
      <c r="H18" s="178"/>
      <c r="I18" s="178"/>
      <c r="BA18" s="118"/>
      <c r="BB18" s="118"/>
      <c r="BC18" s="118"/>
      <c r="BD18" s="118"/>
      <c r="BE18" s="118"/>
    </row>
    <row r="19" spans="1:57" ht="13.5" thickBot="1" x14ac:dyDescent="0.25"/>
    <row r="20" spans="1:57" x14ac:dyDescent="0.2">
      <c r="A20" s="147" t="s">
        <v>79</v>
      </c>
      <c r="B20" s="148"/>
      <c r="C20" s="148"/>
      <c r="D20" s="194"/>
      <c r="E20" s="195" t="s">
        <v>80</v>
      </c>
      <c r="F20" s="196" t="s">
        <v>13</v>
      </c>
      <c r="G20" s="197" t="s">
        <v>81</v>
      </c>
      <c r="H20" s="198"/>
      <c r="I20" s="199" t="s">
        <v>80</v>
      </c>
    </row>
    <row r="21" spans="1:57" x14ac:dyDescent="0.2">
      <c r="A21" s="141" t="s">
        <v>150</v>
      </c>
      <c r="B21" s="132"/>
      <c r="C21" s="132"/>
      <c r="D21" s="200"/>
      <c r="E21" s="201">
        <v>0</v>
      </c>
      <c r="F21" s="202">
        <v>0</v>
      </c>
      <c r="G21" s="203"/>
      <c r="H21" s="204"/>
      <c r="I21" s="205">
        <f t="shared" ref="I21:I28" si="0">E21+F21*G21/100</f>
        <v>0</v>
      </c>
      <c r="BA21" s="1">
        <v>0</v>
      </c>
    </row>
    <row r="22" spans="1:57" x14ac:dyDescent="0.2">
      <c r="A22" s="141" t="s">
        <v>151</v>
      </c>
      <c r="B22" s="132"/>
      <c r="C22" s="132"/>
      <c r="D22" s="200"/>
      <c r="E22" s="201">
        <v>0</v>
      </c>
      <c r="F22" s="202">
        <v>0</v>
      </c>
      <c r="G22" s="203"/>
      <c r="H22" s="204"/>
      <c r="I22" s="205">
        <f t="shared" si="0"/>
        <v>0</v>
      </c>
      <c r="BA22" s="1">
        <v>0</v>
      </c>
    </row>
    <row r="23" spans="1:57" x14ac:dyDescent="0.2">
      <c r="A23" s="141" t="s">
        <v>152</v>
      </c>
      <c r="B23" s="132"/>
      <c r="C23" s="132"/>
      <c r="D23" s="200"/>
      <c r="E23" s="201">
        <v>0</v>
      </c>
      <c r="F23" s="202">
        <v>0</v>
      </c>
      <c r="G23" s="203"/>
      <c r="H23" s="204"/>
      <c r="I23" s="205">
        <f t="shared" si="0"/>
        <v>0</v>
      </c>
      <c r="BA23" s="1">
        <v>0</v>
      </c>
    </row>
    <row r="24" spans="1:57" x14ac:dyDescent="0.2">
      <c r="A24" s="141" t="s">
        <v>153</v>
      </c>
      <c r="B24" s="132"/>
      <c r="C24" s="132"/>
      <c r="D24" s="200"/>
      <c r="E24" s="201">
        <v>0</v>
      </c>
      <c r="F24" s="202">
        <v>0</v>
      </c>
      <c r="G24" s="203"/>
      <c r="H24" s="204"/>
      <c r="I24" s="205">
        <f t="shared" si="0"/>
        <v>0</v>
      </c>
      <c r="BA24" s="1">
        <v>0</v>
      </c>
    </row>
    <row r="25" spans="1:57" x14ac:dyDescent="0.2">
      <c r="A25" s="141" t="s">
        <v>154</v>
      </c>
      <c r="B25" s="132"/>
      <c r="C25" s="132"/>
      <c r="D25" s="200"/>
      <c r="E25" s="201">
        <v>0</v>
      </c>
      <c r="F25" s="202">
        <v>0</v>
      </c>
      <c r="G25" s="203"/>
      <c r="H25" s="204"/>
      <c r="I25" s="205">
        <f t="shared" si="0"/>
        <v>0</v>
      </c>
      <c r="BA25" s="1">
        <v>1</v>
      </c>
    </row>
    <row r="26" spans="1:57" x14ac:dyDescent="0.2">
      <c r="A26" s="141" t="s">
        <v>155</v>
      </c>
      <c r="B26" s="132"/>
      <c r="C26" s="132"/>
      <c r="D26" s="200"/>
      <c r="E26" s="201">
        <v>0</v>
      </c>
      <c r="F26" s="202">
        <v>0</v>
      </c>
      <c r="G26" s="203"/>
      <c r="H26" s="204"/>
      <c r="I26" s="205">
        <f t="shared" si="0"/>
        <v>0</v>
      </c>
      <c r="BA26" s="1">
        <v>1</v>
      </c>
    </row>
    <row r="27" spans="1:57" x14ac:dyDescent="0.2">
      <c r="A27" s="141" t="s">
        <v>156</v>
      </c>
      <c r="B27" s="132"/>
      <c r="C27" s="132"/>
      <c r="D27" s="200"/>
      <c r="E27" s="201">
        <v>0</v>
      </c>
      <c r="F27" s="202">
        <v>0</v>
      </c>
      <c r="G27" s="203"/>
      <c r="H27" s="204"/>
      <c r="I27" s="205">
        <f t="shared" si="0"/>
        <v>0</v>
      </c>
      <c r="BA27" s="1">
        <v>2</v>
      </c>
    </row>
    <row r="28" spans="1:57" x14ac:dyDescent="0.2">
      <c r="A28" s="141" t="s">
        <v>157</v>
      </c>
      <c r="B28" s="132"/>
      <c r="C28" s="132"/>
      <c r="D28" s="200"/>
      <c r="E28" s="201">
        <v>0</v>
      </c>
      <c r="F28" s="202">
        <v>0</v>
      </c>
      <c r="G28" s="203"/>
      <c r="H28" s="204"/>
      <c r="I28" s="205">
        <f t="shared" si="0"/>
        <v>0</v>
      </c>
      <c r="BA28" s="1">
        <v>2</v>
      </c>
    </row>
    <row r="29" spans="1:57" ht="13.5" thickBot="1" x14ac:dyDescent="0.25">
      <c r="A29" s="206"/>
      <c r="B29" s="207" t="s">
        <v>82</v>
      </c>
      <c r="C29" s="208"/>
      <c r="D29" s="209"/>
      <c r="E29" s="210"/>
      <c r="F29" s="211"/>
      <c r="G29" s="211"/>
      <c r="H29" s="393">
        <f>SUM(I21:I28)</f>
        <v>0</v>
      </c>
      <c r="I29" s="394"/>
    </row>
    <row r="31" spans="1:57" x14ac:dyDescent="0.2">
      <c r="B31" s="14"/>
      <c r="F31" s="212"/>
      <c r="G31" s="213"/>
      <c r="H31" s="213"/>
      <c r="I31" s="46"/>
    </row>
    <row r="32" spans="1:57" x14ac:dyDescent="0.2">
      <c r="F32" s="212"/>
      <c r="G32" s="213"/>
      <c r="H32" s="213"/>
      <c r="I32" s="46"/>
    </row>
    <row r="33" spans="6:9" x14ac:dyDescent="0.2">
      <c r="F33" s="212"/>
      <c r="G33" s="213"/>
      <c r="H33" s="213"/>
      <c r="I33" s="46"/>
    </row>
    <row r="34" spans="6:9" x14ac:dyDescent="0.2">
      <c r="F34" s="212"/>
      <c r="G34" s="213"/>
      <c r="H34" s="213"/>
      <c r="I34" s="46"/>
    </row>
    <row r="35" spans="6:9" x14ac:dyDescent="0.2">
      <c r="F35" s="212"/>
      <c r="G35" s="213"/>
      <c r="H35" s="213"/>
      <c r="I35" s="46"/>
    </row>
    <row r="36" spans="6:9" x14ac:dyDescent="0.2">
      <c r="F36" s="212"/>
      <c r="G36" s="213"/>
      <c r="H36" s="213"/>
      <c r="I36" s="46"/>
    </row>
    <row r="37" spans="6:9" x14ac:dyDescent="0.2">
      <c r="F37" s="212"/>
      <c r="G37" s="213"/>
      <c r="H37" s="213"/>
      <c r="I37" s="46"/>
    </row>
    <row r="38" spans="6:9" x14ac:dyDescent="0.2">
      <c r="F38" s="212"/>
      <c r="G38" s="213"/>
      <c r="H38" s="213"/>
      <c r="I38" s="46"/>
    </row>
    <row r="39" spans="6:9" x14ac:dyDescent="0.2">
      <c r="F39" s="212"/>
      <c r="G39" s="213"/>
      <c r="H39" s="213"/>
      <c r="I39" s="46"/>
    </row>
    <row r="40" spans="6:9" x14ac:dyDescent="0.2">
      <c r="F40" s="212"/>
      <c r="G40" s="213"/>
      <c r="H40" s="213"/>
      <c r="I40" s="46"/>
    </row>
    <row r="41" spans="6:9" x14ac:dyDescent="0.2">
      <c r="F41" s="212"/>
      <c r="G41" s="213"/>
      <c r="H41" s="213"/>
      <c r="I41" s="46"/>
    </row>
    <row r="42" spans="6:9" x14ac:dyDescent="0.2">
      <c r="F42" s="212"/>
      <c r="G42" s="213"/>
      <c r="H42" s="213"/>
      <c r="I42" s="46"/>
    </row>
    <row r="43" spans="6:9" x14ac:dyDescent="0.2">
      <c r="F43" s="212"/>
      <c r="G43" s="213"/>
      <c r="H43" s="213"/>
      <c r="I43" s="46"/>
    </row>
    <row r="44" spans="6:9" x14ac:dyDescent="0.2">
      <c r="F44" s="212"/>
      <c r="G44" s="213"/>
      <c r="H44" s="213"/>
      <c r="I44" s="46"/>
    </row>
    <row r="45" spans="6:9" x14ac:dyDescent="0.2">
      <c r="F45" s="212"/>
      <c r="G45" s="213"/>
      <c r="H45" s="213"/>
      <c r="I45" s="46"/>
    </row>
    <row r="46" spans="6:9" x14ac:dyDescent="0.2">
      <c r="F46" s="212"/>
      <c r="G46" s="213"/>
      <c r="H46" s="213"/>
      <c r="I46" s="46"/>
    </row>
    <row r="47" spans="6:9" x14ac:dyDescent="0.2">
      <c r="F47" s="212"/>
      <c r="G47" s="213"/>
      <c r="H47" s="213"/>
      <c r="I47" s="46"/>
    </row>
    <row r="48" spans="6:9" x14ac:dyDescent="0.2">
      <c r="F48" s="212"/>
      <c r="G48" s="213"/>
      <c r="H48" s="213"/>
      <c r="I48" s="46"/>
    </row>
    <row r="49" spans="6:9" x14ac:dyDescent="0.2">
      <c r="F49" s="212"/>
      <c r="G49" s="213"/>
      <c r="H49" s="213"/>
      <c r="I49" s="46"/>
    </row>
    <row r="50" spans="6:9" x14ac:dyDescent="0.2">
      <c r="F50" s="212"/>
      <c r="G50" s="213"/>
      <c r="H50" s="213"/>
      <c r="I50" s="46"/>
    </row>
    <row r="51" spans="6:9" x14ac:dyDescent="0.2">
      <c r="F51" s="212"/>
      <c r="G51" s="213"/>
      <c r="H51" s="213"/>
      <c r="I51" s="46"/>
    </row>
    <row r="52" spans="6:9" x14ac:dyDescent="0.2">
      <c r="F52" s="212"/>
      <c r="G52" s="213"/>
      <c r="H52" s="213"/>
      <c r="I52" s="46"/>
    </row>
    <row r="53" spans="6:9" x14ac:dyDescent="0.2">
      <c r="F53" s="212"/>
      <c r="G53" s="213"/>
      <c r="H53" s="213"/>
      <c r="I53" s="46"/>
    </row>
    <row r="54" spans="6:9" x14ac:dyDescent="0.2">
      <c r="F54" s="212"/>
      <c r="G54" s="213"/>
      <c r="H54" s="213"/>
      <c r="I54" s="46"/>
    </row>
    <row r="55" spans="6:9" x14ac:dyDescent="0.2">
      <c r="F55" s="212"/>
      <c r="G55" s="213"/>
      <c r="H55" s="213"/>
      <c r="I55" s="46"/>
    </row>
    <row r="56" spans="6:9" x14ac:dyDescent="0.2">
      <c r="F56" s="212"/>
      <c r="G56" s="213"/>
      <c r="H56" s="213"/>
      <c r="I56" s="46"/>
    </row>
    <row r="57" spans="6:9" x14ac:dyDescent="0.2">
      <c r="F57" s="212"/>
      <c r="G57" s="213"/>
      <c r="H57" s="213"/>
      <c r="I57" s="46"/>
    </row>
    <row r="58" spans="6:9" x14ac:dyDescent="0.2">
      <c r="F58" s="212"/>
      <c r="G58" s="213"/>
      <c r="H58" s="213"/>
      <c r="I58" s="46"/>
    </row>
    <row r="59" spans="6:9" x14ac:dyDescent="0.2">
      <c r="F59" s="212"/>
      <c r="G59" s="213"/>
      <c r="H59" s="213"/>
      <c r="I59" s="46"/>
    </row>
    <row r="60" spans="6:9" x14ac:dyDescent="0.2">
      <c r="F60" s="212"/>
      <c r="G60" s="213"/>
      <c r="H60" s="213"/>
      <c r="I60" s="46"/>
    </row>
    <row r="61" spans="6:9" x14ac:dyDescent="0.2">
      <c r="F61" s="212"/>
      <c r="G61" s="213"/>
      <c r="H61" s="213"/>
      <c r="I61" s="46"/>
    </row>
    <row r="62" spans="6:9" x14ac:dyDescent="0.2">
      <c r="F62" s="212"/>
      <c r="G62" s="213"/>
      <c r="H62" s="213"/>
      <c r="I62" s="46"/>
    </row>
    <row r="63" spans="6:9" x14ac:dyDescent="0.2">
      <c r="F63" s="212"/>
      <c r="G63" s="213"/>
      <c r="H63" s="213"/>
      <c r="I63" s="46"/>
    </row>
    <row r="64" spans="6:9" x14ac:dyDescent="0.2">
      <c r="F64" s="212"/>
      <c r="G64" s="213"/>
      <c r="H64" s="213"/>
      <c r="I64" s="46"/>
    </row>
    <row r="65" spans="6:9" x14ac:dyDescent="0.2">
      <c r="F65" s="212"/>
      <c r="G65" s="213"/>
      <c r="H65" s="213"/>
      <c r="I65" s="46"/>
    </row>
    <row r="66" spans="6:9" x14ac:dyDescent="0.2">
      <c r="F66" s="212"/>
      <c r="G66" s="213"/>
      <c r="H66" s="213"/>
      <c r="I66" s="46"/>
    </row>
    <row r="67" spans="6:9" x14ac:dyDescent="0.2">
      <c r="F67" s="212"/>
      <c r="G67" s="213"/>
      <c r="H67" s="213"/>
      <c r="I67" s="46"/>
    </row>
    <row r="68" spans="6:9" x14ac:dyDescent="0.2">
      <c r="F68" s="212"/>
      <c r="G68" s="213"/>
      <c r="H68" s="213"/>
      <c r="I68" s="46"/>
    </row>
    <row r="69" spans="6:9" x14ac:dyDescent="0.2">
      <c r="F69" s="212"/>
      <c r="G69" s="213"/>
      <c r="H69" s="213"/>
      <c r="I69" s="46"/>
    </row>
    <row r="70" spans="6:9" x14ac:dyDescent="0.2">
      <c r="F70" s="212"/>
      <c r="G70" s="213"/>
      <c r="H70" s="213"/>
      <c r="I70" s="46"/>
    </row>
    <row r="71" spans="6:9" x14ac:dyDescent="0.2">
      <c r="F71" s="212"/>
      <c r="G71" s="213"/>
      <c r="H71" s="213"/>
      <c r="I71" s="46"/>
    </row>
    <row r="72" spans="6:9" x14ac:dyDescent="0.2">
      <c r="F72" s="212"/>
      <c r="G72" s="213"/>
      <c r="H72" s="213"/>
      <c r="I72" s="46"/>
    </row>
    <row r="73" spans="6:9" x14ac:dyDescent="0.2">
      <c r="F73" s="212"/>
      <c r="G73" s="213"/>
      <c r="H73" s="213"/>
      <c r="I73" s="46"/>
    </row>
    <row r="74" spans="6:9" x14ac:dyDescent="0.2">
      <c r="F74" s="212"/>
      <c r="G74" s="213"/>
      <c r="H74" s="213"/>
      <c r="I74" s="46"/>
    </row>
    <row r="75" spans="6:9" x14ac:dyDescent="0.2">
      <c r="F75" s="212"/>
      <c r="G75" s="213"/>
      <c r="H75" s="213"/>
      <c r="I75" s="46"/>
    </row>
    <row r="76" spans="6:9" x14ac:dyDescent="0.2">
      <c r="F76" s="212"/>
      <c r="G76" s="213"/>
      <c r="H76" s="213"/>
      <c r="I76" s="46"/>
    </row>
    <row r="77" spans="6:9" x14ac:dyDescent="0.2">
      <c r="F77" s="212"/>
      <c r="G77" s="213"/>
      <c r="H77" s="213"/>
      <c r="I77" s="46"/>
    </row>
    <row r="78" spans="6:9" x14ac:dyDescent="0.2">
      <c r="F78" s="212"/>
      <c r="G78" s="213"/>
      <c r="H78" s="213"/>
      <c r="I78" s="46"/>
    </row>
    <row r="79" spans="6:9" x14ac:dyDescent="0.2">
      <c r="F79" s="212"/>
      <c r="G79" s="213"/>
      <c r="H79" s="213"/>
      <c r="I79" s="46"/>
    </row>
    <row r="80" spans="6:9" x14ac:dyDescent="0.2">
      <c r="F80" s="212"/>
      <c r="G80" s="213"/>
      <c r="H80" s="213"/>
      <c r="I80" s="46"/>
    </row>
  </sheetData>
  <mergeCells count="5">
    <mergeCell ref="A1:B1"/>
    <mergeCell ref="A2:B2"/>
    <mergeCell ref="G2:I2"/>
    <mergeCell ref="H29:I29"/>
    <mergeCell ref="C1:F1"/>
  </mergeCells>
  <printOptions horizontalCentered="1"/>
  <pageMargins left="0.59055118110236227" right="0.39370078740157483" top="0.59055118110236227" bottom="0.98425196850393704" header="0.19685039370078741" footer="0.51181102362204722"/>
  <pageSetup paperSize="9" fitToHeight="0" orientation="portrait" r:id="rId1"/>
  <headerFooter alignWithMargins="0">
    <oddFooter>&amp;R&amp;"Arial,Obyčejné"Strana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7">
    <pageSetUpPr fitToPage="1"/>
  </sheetPr>
  <dimension ref="A1:CB187"/>
  <sheetViews>
    <sheetView showGridLines="0" showZeros="0" topLeftCell="A91" zoomScaleNormal="100" zoomScaleSheetLayoutView="100" workbookViewId="0">
      <selection activeCell="F8" sqref="F8:F100"/>
    </sheetView>
  </sheetViews>
  <sheetFormatPr defaultRowHeight="12.75" x14ac:dyDescent="0.2"/>
  <cols>
    <col min="1" max="1" width="4.42578125" style="214" customWidth="1"/>
    <col min="2" max="2" width="11.5703125" style="214" customWidth="1"/>
    <col min="3" max="3" width="40.42578125" style="214" customWidth="1"/>
    <col min="4" max="4" width="5.5703125" style="214" customWidth="1"/>
    <col min="5" max="5" width="8.5703125" style="222" customWidth="1"/>
    <col min="6" max="6" width="9.85546875" style="214" customWidth="1"/>
    <col min="7" max="7" width="13.85546875" style="214" customWidth="1"/>
    <col min="8" max="8" width="9.85546875" style="214" bestFit="1" customWidth="1"/>
    <col min="9" max="9" width="8.42578125" style="214" bestFit="1" customWidth="1"/>
    <col min="10" max="10" width="9.85546875" style="214" bestFit="1" customWidth="1"/>
    <col min="11" max="11" width="9.42578125" style="214" bestFit="1" customWidth="1"/>
    <col min="12" max="12" width="75.42578125" style="214" customWidth="1"/>
    <col min="13" max="13" width="45.28515625" style="214" customWidth="1"/>
    <col min="14" max="16384" width="9.140625" style="214"/>
  </cols>
  <sheetData>
    <row r="1" spans="1:80" ht="15.75" x14ac:dyDescent="0.25">
      <c r="A1" s="405" t="s">
        <v>83</v>
      </c>
      <c r="B1" s="405"/>
      <c r="C1" s="405"/>
      <c r="D1" s="405"/>
      <c r="E1" s="405"/>
      <c r="F1" s="405"/>
      <c r="G1" s="405"/>
    </row>
    <row r="2" spans="1:80" ht="14.25" customHeight="1" thickBot="1" x14ac:dyDescent="0.25">
      <c r="B2" s="215"/>
      <c r="C2" s="216"/>
      <c r="D2" s="216"/>
      <c r="E2" s="217"/>
      <c r="F2" s="216"/>
      <c r="G2" s="216"/>
    </row>
    <row r="3" spans="1:80" ht="13.5" thickTop="1" x14ac:dyDescent="0.2">
      <c r="A3" s="395" t="s">
        <v>3</v>
      </c>
      <c r="B3" s="396"/>
      <c r="C3" s="402" t="s">
        <v>559</v>
      </c>
      <c r="D3" s="404"/>
      <c r="E3" s="218" t="s">
        <v>84</v>
      </c>
      <c r="F3" s="219" t="str">
        <f>'02 SO02.S1 Rek'!H1</f>
        <v>SO02.S1</v>
      </c>
      <c r="G3" s="220"/>
    </row>
    <row r="4" spans="1:80" ht="13.5" thickBot="1" x14ac:dyDescent="0.25">
      <c r="A4" s="406" t="s">
        <v>74</v>
      </c>
      <c r="B4" s="398"/>
      <c r="C4" s="174" t="s">
        <v>317</v>
      </c>
      <c r="D4" s="175"/>
      <c r="E4" s="407" t="str">
        <f>'02 SO02.S1 Rek'!G2</f>
        <v>Stavební práce - základové desky</v>
      </c>
      <c r="F4" s="408"/>
      <c r="G4" s="409"/>
    </row>
    <row r="5" spans="1:80" ht="13.5" thickTop="1" x14ac:dyDescent="0.2">
      <c r="A5" s="221"/>
      <c r="G5" s="223"/>
    </row>
    <row r="6" spans="1:80" ht="27" customHeight="1" x14ac:dyDescent="0.2">
      <c r="A6" s="224" t="s">
        <v>85</v>
      </c>
      <c r="B6" s="225" t="s">
        <v>86</v>
      </c>
      <c r="C6" s="225" t="s">
        <v>87</v>
      </c>
      <c r="D6" s="225" t="s">
        <v>88</v>
      </c>
      <c r="E6" s="226" t="s">
        <v>89</v>
      </c>
      <c r="F6" s="225" t="s">
        <v>90</v>
      </c>
      <c r="G6" s="227" t="s">
        <v>91</v>
      </c>
      <c r="H6" s="228" t="s">
        <v>92</v>
      </c>
      <c r="I6" s="228" t="s">
        <v>93</v>
      </c>
      <c r="J6" s="228" t="s">
        <v>94</v>
      </c>
      <c r="K6" s="228" t="s">
        <v>95</v>
      </c>
    </row>
    <row r="7" spans="1:80" x14ac:dyDescent="0.2">
      <c r="A7" s="229" t="s">
        <v>96</v>
      </c>
      <c r="B7" s="230" t="s">
        <v>97</v>
      </c>
      <c r="C7" s="231" t="s">
        <v>98</v>
      </c>
      <c r="D7" s="232"/>
      <c r="E7" s="233"/>
      <c r="F7" s="233"/>
      <c r="G7" s="234"/>
      <c r="H7" s="235"/>
      <c r="I7" s="236"/>
      <c r="J7" s="237"/>
      <c r="K7" s="238"/>
      <c r="O7" s="239">
        <v>1</v>
      </c>
    </row>
    <row r="8" spans="1:80" x14ac:dyDescent="0.2">
      <c r="A8" s="240">
        <v>1</v>
      </c>
      <c r="B8" s="241" t="s">
        <v>261</v>
      </c>
      <c r="C8" s="242" t="s">
        <v>262</v>
      </c>
      <c r="D8" s="243" t="s">
        <v>256</v>
      </c>
      <c r="E8" s="244">
        <v>60</v>
      </c>
      <c r="F8" s="244"/>
      <c r="G8" s="245">
        <f>E8*F8</f>
        <v>0</v>
      </c>
      <c r="H8" s="246">
        <v>0</v>
      </c>
      <c r="I8" s="247">
        <f>E8*H8</f>
        <v>0</v>
      </c>
      <c r="J8" s="246">
        <v>0</v>
      </c>
      <c r="K8" s="247">
        <f>E8*J8</f>
        <v>0</v>
      </c>
      <c r="O8" s="239">
        <v>2</v>
      </c>
      <c r="AA8" s="214">
        <v>1</v>
      </c>
      <c r="AB8" s="214">
        <v>1</v>
      </c>
      <c r="AC8" s="214">
        <v>1</v>
      </c>
      <c r="AZ8" s="214">
        <v>1</v>
      </c>
      <c r="BA8" s="214">
        <f>IF(AZ8=1,G8,0)</f>
        <v>0</v>
      </c>
      <c r="BB8" s="214">
        <f>IF(AZ8=2,G8,0)</f>
        <v>0</v>
      </c>
      <c r="BC8" s="214">
        <f>IF(AZ8=3,G8,0)</f>
        <v>0</v>
      </c>
      <c r="BD8" s="214">
        <f>IF(AZ8=4,G8,0)</f>
        <v>0</v>
      </c>
      <c r="BE8" s="214">
        <f>IF(AZ8=5,G8,0)</f>
        <v>0</v>
      </c>
      <c r="CA8" s="239">
        <v>1</v>
      </c>
      <c r="CB8" s="239">
        <v>1</v>
      </c>
    </row>
    <row r="9" spans="1:80" x14ac:dyDescent="0.2">
      <c r="A9" s="248"/>
      <c r="B9" s="251"/>
      <c r="C9" s="410" t="s">
        <v>320</v>
      </c>
      <c r="D9" s="411"/>
      <c r="E9" s="252">
        <v>0</v>
      </c>
      <c r="F9" s="253"/>
      <c r="G9" s="254"/>
      <c r="H9" s="255"/>
      <c r="I9" s="249"/>
      <c r="J9" s="256"/>
      <c r="K9" s="249"/>
      <c r="M9" s="250" t="s">
        <v>320</v>
      </c>
      <c r="O9" s="239"/>
    </row>
    <row r="10" spans="1:80" x14ac:dyDescent="0.2">
      <c r="A10" s="248"/>
      <c r="B10" s="251"/>
      <c r="C10" s="410" t="s">
        <v>321</v>
      </c>
      <c r="D10" s="411"/>
      <c r="E10" s="252">
        <v>60</v>
      </c>
      <c r="F10" s="253"/>
      <c r="G10" s="254"/>
      <c r="H10" s="255"/>
      <c r="I10" s="249"/>
      <c r="J10" s="256"/>
      <c r="K10" s="249"/>
      <c r="M10" s="250" t="s">
        <v>321</v>
      </c>
      <c r="O10" s="239"/>
    </row>
    <row r="11" spans="1:80" x14ac:dyDescent="0.2">
      <c r="A11" s="240">
        <v>2</v>
      </c>
      <c r="B11" s="241" t="s">
        <v>322</v>
      </c>
      <c r="C11" s="242" t="s">
        <v>323</v>
      </c>
      <c r="D11" s="243" t="s">
        <v>256</v>
      </c>
      <c r="E11" s="244">
        <v>60</v>
      </c>
      <c r="F11" s="244"/>
      <c r="G11" s="245">
        <f>E11*F11</f>
        <v>0</v>
      </c>
      <c r="H11" s="246">
        <v>0</v>
      </c>
      <c r="I11" s="247">
        <f>E11*H11</f>
        <v>0</v>
      </c>
      <c r="J11" s="246">
        <v>0</v>
      </c>
      <c r="K11" s="247">
        <f>E11*J11</f>
        <v>0</v>
      </c>
      <c r="O11" s="239">
        <v>2</v>
      </c>
      <c r="AA11" s="214">
        <v>1</v>
      </c>
      <c r="AB11" s="214">
        <v>1</v>
      </c>
      <c r="AC11" s="214">
        <v>1</v>
      </c>
      <c r="AZ11" s="214">
        <v>1</v>
      </c>
      <c r="BA11" s="214">
        <f>IF(AZ11=1,G11,0)</f>
        <v>0</v>
      </c>
      <c r="BB11" s="214">
        <f>IF(AZ11=2,G11,0)</f>
        <v>0</v>
      </c>
      <c r="BC11" s="214">
        <f>IF(AZ11=3,G11,0)</f>
        <v>0</v>
      </c>
      <c r="BD11" s="214">
        <f>IF(AZ11=4,G11,0)</f>
        <v>0</v>
      </c>
      <c r="BE11" s="214">
        <f>IF(AZ11=5,G11,0)</f>
        <v>0</v>
      </c>
      <c r="CA11" s="239">
        <v>1</v>
      </c>
      <c r="CB11" s="239">
        <v>1</v>
      </c>
    </row>
    <row r="12" spans="1:80" x14ac:dyDescent="0.2">
      <c r="A12" s="248"/>
      <c r="B12" s="251"/>
      <c r="C12" s="410" t="s">
        <v>320</v>
      </c>
      <c r="D12" s="411"/>
      <c r="E12" s="252">
        <v>0</v>
      </c>
      <c r="F12" s="253"/>
      <c r="G12" s="254"/>
      <c r="H12" s="255"/>
      <c r="I12" s="249"/>
      <c r="J12" s="256"/>
      <c r="K12" s="249"/>
      <c r="M12" s="250" t="s">
        <v>320</v>
      </c>
      <c r="O12" s="239"/>
    </row>
    <row r="13" spans="1:80" x14ac:dyDescent="0.2">
      <c r="A13" s="248"/>
      <c r="B13" s="251"/>
      <c r="C13" s="410" t="s">
        <v>321</v>
      </c>
      <c r="D13" s="411"/>
      <c r="E13" s="252">
        <v>60</v>
      </c>
      <c r="F13" s="253"/>
      <c r="G13" s="254"/>
      <c r="H13" s="255"/>
      <c r="I13" s="249"/>
      <c r="J13" s="256"/>
      <c r="K13" s="249"/>
      <c r="M13" s="250" t="s">
        <v>321</v>
      </c>
      <c r="O13" s="239"/>
    </row>
    <row r="14" spans="1:80" x14ac:dyDescent="0.2">
      <c r="A14" s="240">
        <v>3</v>
      </c>
      <c r="B14" s="241" t="s">
        <v>324</v>
      </c>
      <c r="C14" s="242" t="s">
        <v>325</v>
      </c>
      <c r="D14" s="243" t="s">
        <v>256</v>
      </c>
      <c r="E14" s="244">
        <v>60</v>
      </c>
      <c r="F14" s="244"/>
      <c r="G14" s="245">
        <f>E14*F14</f>
        <v>0</v>
      </c>
      <c r="H14" s="246">
        <v>0</v>
      </c>
      <c r="I14" s="247">
        <f>E14*H14</f>
        <v>0</v>
      </c>
      <c r="J14" s="246">
        <v>0</v>
      </c>
      <c r="K14" s="247">
        <f>E14*J14</f>
        <v>0</v>
      </c>
      <c r="O14" s="239">
        <v>2</v>
      </c>
      <c r="AA14" s="214">
        <v>1</v>
      </c>
      <c r="AB14" s="214">
        <v>1</v>
      </c>
      <c r="AC14" s="214">
        <v>1</v>
      </c>
      <c r="AZ14" s="214">
        <v>1</v>
      </c>
      <c r="BA14" s="214">
        <f>IF(AZ14=1,G14,0)</f>
        <v>0</v>
      </c>
      <c r="BB14" s="214">
        <f>IF(AZ14=2,G14,0)</f>
        <v>0</v>
      </c>
      <c r="BC14" s="214">
        <f>IF(AZ14=3,G14,0)</f>
        <v>0</v>
      </c>
      <c r="BD14" s="214">
        <f>IF(AZ14=4,G14,0)</f>
        <v>0</v>
      </c>
      <c r="BE14" s="214">
        <f>IF(AZ14=5,G14,0)</f>
        <v>0</v>
      </c>
      <c r="CA14" s="239">
        <v>1</v>
      </c>
      <c r="CB14" s="239">
        <v>1</v>
      </c>
    </row>
    <row r="15" spans="1:80" x14ac:dyDescent="0.2">
      <c r="A15" s="248"/>
      <c r="B15" s="251"/>
      <c r="C15" s="410" t="s">
        <v>320</v>
      </c>
      <c r="D15" s="411"/>
      <c r="E15" s="252">
        <v>0</v>
      </c>
      <c r="F15" s="253"/>
      <c r="G15" s="254"/>
      <c r="H15" s="255"/>
      <c r="I15" s="249"/>
      <c r="J15" s="256"/>
      <c r="K15" s="249"/>
      <c r="M15" s="250" t="s">
        <v>320</v>
      </c>
      <c r="O15" s="239"/>
    </row>
    <row r="16" spans="1:80" x14ac:dyDescent="0.2">
      <c r="A16" s="248"/>
      <c r="B16" s="251"/>
      <c r="C16" s="410" t="s">
        <v>321</v>
      </c>
      <c r="D16" s="411"/>
      <c r="E16" s="252">
        <v>60</v>
      </c>
      <c r="F16" s="253"/>
      <c r="G16" s="254"/>
      <c r="H16" s="255"/>
      <c r="I16" s="249"/>
      <c r="J16" s="256"/>
      <c r="K16" s="249"/>
      <c r="M16" s="250" t="s">
        <v>321</v>
      </c>
      <c r="O16" s="239"/>
    </row>
    <row r="17" spans="1:80" x14ac:dyDescent="0.2">
      <c r="A17" s="240">
        <v>4</v>
      </c>
      <c r="B17" s="241" t="s">
        <v>326</v>
      </c>
      <c r="C17" s="242" t="s">
        <v>327</v>
      </c>
      <c r="D17" s="243" t="s">
        <v>177</v>
      </c>
      <c r="E17" s="244">
        <v>119</v>
      </c>
      <c r="F17" s="244"/>
      <c r="G17" s="245">
        <f>E17*F17</f>
        <v>0</v>
      </c>
      <c r="H17" s="246">
        <v>0</v>
      </c>
      <c r="I17" s="247">
        <f>E17*H17</f>
        <v>0</v>
      </c>
      <c r="J17" s="246">
        <v>0</v>
      </c>
      <c r="K17" s="247">
        <f>E17*J17</f>
        <v>0</v>
      </c>
      <c r="O17" s="239">
        <v>2</v>
      </c>
      <c r="AA17" s="214">
        <v>1</v>
      </c>
      <c r="AB17" s="214">
        <v>1</v>
      </c>
      <c r="AC17" s="214">
        <v>1</v>
      </c>
      <c r="AZ17" s="214">
        <v>1</v>
      </c>
      <c r="BA17" s="214">
        <f>IF(AZ17=1,G17,0)</f>
        <v>0</v>
      </c>
      <c r="BB17" s="214">
        <f>IF(AZ17=2,G17,0)</f>
        <v>0</v>
      </c>
      <c r="BC17" s="214">
        <f>IF(AZ17=3,G17,0)</f>
        <v>0</v>
      </c>
      <c r="BD17" s="214">
        <f>IF(AZ17=4,G17,0)</f>
        <v>0</v>
      </c>
      <c r="BE17" s="214">
        <f>IF(AZ17=5,G17,0)</f>
        <v>0</v>
      </c>
      <c r="CA17" s="239">
        <v>1</v>
      </c>
      <c r="CB17" s="239">
        <v>1</v>
      </c>
    </row>
    <row r="18" spans="1:80" x14ac:dyDescent="0.2">
      <c r="A18" s="248"/>
      <c r="B18" s="251"/>
      <c r="C18" s="410" t="s">
        <v>328</v>
      </c>
      <c r="D18" s="411"/>
      <c r="E18" s="252">
        <v>0</v>
      </c>
      <c r="F18" s="253"/>
      <c r="G18" s="254"/>
      <c r="H18" s="255"/>
      <c r="I18" s="249"/>
      <c r="J18" s="256"/>
      <c r="K18" s="249"/>
      <c r="M18" s="250" t="s">
        <v>328</v>
      </c>
      <c r="O18" s="239"/>
    </row>
    <row r="19" spans="1:80" x14ac:dyDescent="0.2">
      <c r="A19" s="248"/>
      <c r="B19" s="251"/>
      <c r="C19" s="410" t="s">
        <v>329</v>
      </c>
      <c r="D19" s="411"/>
      <c r="E19" s="252">
        <v>104</v>
      </c>
      <c r="F19" s="253"/>
      <c r="G19" s="254"/>
      <c r="H19" s="255"/>
      <c r="I19" s="249"/>
      <c r="J19" s="256"/>
      <c r="K19" s="249"/>
      <c r="M19" s="250" t="s">
        <v>329</v>
      </c>
      <c r="O19" s="239"/>
    </row>
    <row r="20" spans="1:80" x14ac:dyDescent="0.2">
      <c r="A20" s="248"/>
      <c r="B20" s="251"/>
      <c r="C20" s="410" t="s">
        <v>330</v>
      </c>
      <c r="D20" s="411"/>
      <c r="E20" s="252">
        <v>0</v>
      </c>
      <c r="F20" s="253"/>
      <c r="G20" s="254"/>
      <c r="H20" s="255"/>
      <c r="I20" s="249"/>
      <c r="J20" s="256"/>
      <c r="K20" s="249"/>
      <c r="M20" s="250" t="s">
        <v>330</v>
      </c>
      <c r="O20" s="239"/>
    </row>
    <row r="21" spans="1:80" x14ac:dyDescent="0.2">
      <c r="A21" s="248"/>
      <c r="B21" s="251"/>
      <c r="C21" s="410" t="s">
        <v>331</v>
      </c>
      <c r="D21" s="411"/>
      <c r="E21" s="252">
        <v>15</v>
      </c>
      <c r="F21" s="253"/>
      <c r="G21" s="254"/>
      <c r="H21" s="255"/>
      <c r="I21" s="249"/>
      <c r="J21" s="256"/>
      <c r="K21" s="249"/>
      <c r="M21" s="250" t="s">
        <v>331</v>
      </c>
      <c r="O21" s="239"/>
    </row>
    <row r="22" spans="1:80" ht="22.5" x14ac:dyDescent="0.2">
      <c r="A22" s="240">
        <v>5</v>
      </c>
      <c r="B22" s="241" t="s">
        <v>332</v>
      </c>
      <c r="C22" s="242" t="s">
        <v>333</v>
      </c>
      <c r="D22" s="243" t="s">
        <v>177</v>
      </c>
      <c r="E22" s="244">
        <v>60</v>
      </c>
      <c r="F22" s="244"/>
      <c r="G22" s="245">
        <f>E22*F22</f>
        <v>0</v>
      </c>
      <c r="H22" s="246">
        <v>3.0000000000000001E-5</v>
      </c>
      <c r="I22" s="247">
        <f>E22*H22</f>
        <v>1.8E-3</v>
      </c>
      <c r="J22" s="246">
        <v>0</v>
      </c>
      <c r="K22" s="247">
        <f>E22*J22</f>
        <v>0</v>
      </c>
      <c r="O22" s="239">
        <v>2</v>
      </c>
      <c r="AA22" s="214">
        <v>2</v>
      </c>
      <c r="AB22" s="214">
        <v>1</v>
      </c>
      <c r="AC22" s="214">
        <v>1</v>
      </c>
      <c r="AZ22" s="214">
        <v>1</v>
      </c>
      <c r="BA22" s="214">
        <f>IF(AZ22=1,G22,0)</f>
        <v>0</v>
      </c>
      <c r="BB22" s="214">
        <f>IF(AZ22=2,G22,0)</f>
        <v>0</v>
      </c>
      <c r="BC22" s="214">
        <f>IF(AZ22=3,G22,0)</f>
        <v>0</v>
      </c>
      <c r="BD22" s="214">
        <f>IF(AZ22=4,G22,0)</f>
        <v>0</v>
      </c>
      <c r="BE22" s="214">
        <f>IF(AZ22=5,G22,0)</f>
        <v>0</v>
      </c>
      <c r="CA22" s="239">
        <v>2</v>
      </c>
      <c r="CB22" s="239">
        <v>1</v>
      </c>
    </row>
    <row r="23" spans="1:80" x14ac:dyDescent="0.2">
      <c r="A23" s="248"/>
      <c r="B23" s="251"/>
      <c r="C23" s="410" t="s">
        <v>334</v>
      </c>
      <c r="D23" s="411"/>
      <c r="E23" s="252">
        <v>0</v>
      </c>
      <c r="F23" s="253"/>
      <c r="G23" s="254"/>
      <c r="H23" s="255"/>
      <c r="I23" s="249"/>
      <c r="J23" s="256"/>
      <c r="K23" s="249"/>
      <c r="M23" s="250" t="s">
        <v>334</v>
      </c>
      <c r="O23" s="239"/>
    </row>
    <row r="24" spans="1:80" x14ac:dyDescent="0.2">
      <c r="A24" s="248"/>
      <c r="B24" s="251"/>
      <c r="C24" s="410" t="s">
        <v>335</v>
      </c>
      <c r="D24" s="411"/>
      <c r="E24" s="252">
        <v>60</v>
      </c>
      <c r="F24" s="253"/>
      <c r="G24" s="254"/>
      <c r="H24" s="255"/>
      <c r="I24" s="249"/>
      <c r="J24" s="256"/>
      <c r="K24" s="249"/>
      <c r="M24" s="250" t="s">
        <v>335</v>
      </c>
      <c r="O24" s="239"/>
    </row>
    <row r="25" spans="1:80" x14ac:dyDescent="0.2">
      <c r="A25" s="257"/>
      <c r="B25" s="258" t="s">
        <v>99</v>
      </c>
      <c r="C25" s="259" t="s">
        <v>252</v>
      </c>
      <c r="D25" s="260"/>
      <c r="E25" s="261"/>
      <c r="F25" s="262"/>
      <c r="G25" s="263">
        <f>SUM(G7:G24)</f>
        <v>0</v>
      </c>
      <c r="H25" s="264"/>
      <c r="I25" s="265">
        <f>SUM(I7:I24)</f>
        <v>1.8E-3</v>
      </c>
      <c r="J25" s="264"/>
      <c r="K25" s="265">
        <f>SUM(K7:K24)</f>
        <v>0</v>
      </c>
      <c r="O25" s="239">
        <v>4</v>
      </c>
      <c r="BA25" s="266">
        <f>SUM(BA7:BA24)</f>
        <v>0</v>
      </c>
      <c r="BB25" s="266">
        <f>SUM(BB7:BB24)</f>
        <v>0</v>
      </c>
      <c r="BC25" s="266">
        <f>SUM(BC7:BC24)</f>
        <v>0</v>
      </c>
      <c r="BD25" s="266">
        <f>SUM(BD7:BD24)</f>
        <v>0</v>
      </c>
      <c r="BE25" s="266">
        <f>SUM(BE7:BE24)</f>
        <v>0</v>
      </c>
    </row>
    <row r="26" spans="1:80" x14ac:dyDescent="0.2">
      <c r="A26" s="229" t="s">
        <v>96</v>
      </c>
      <c r="B26" s="230" t="s">
        <v>336</v>
      </c>
      <c r="C26" s="231" t="s">
        <v>337</v>
      </c>
      <c r="D26" s="232"/>
      <c r="E26" s="233"/>
      <c r="F26" s="233"/>
      <c r="G26" s="234"/>
      <c r="H26" s="235"/>
      <c r="I26" s="236"/>
      <c r="J26" s="237"/>
      <c r="K26" s="238"/>
      <c r="O26" s="239">
        <v>1</v>
      </c>
    </row>
    <row r="27" spans="1:80" ht="22.5" x14ac:dyDescent="0.2">
      <c r="A27" s="292">
        <v>6</v>
      </c>
      <c r="B27" s="241" t="s">
        <v>641</v>
      </c>
      <c r="C27" s="242" t="s">
        <v>640</v>
      </c>
      <c r="D27" s="243" t="s">
        <v>256</v>
      </c>
      <c r="E27" s="244">
        <v>44</v>
      </c>
      <c r="F27" s="244"/>
      <c r="G27" s="245">
        <f>E27*F27</f>
        <v>0</v>
      </c>
      <c r="H27" s="246">
        <v>2.5249999999999999</v>
      </c>
      <c r="I27" s="247">
        <f>E27*H27</f>
        <v>111.1</v>
      </c>
      <c r="J27" s="246">
        <v>0</v>
      </c>
      <c r="K27" s="247">
        <f>E27*J27</f>
        <v>0</v>
      </c>
      <c r="O27" s="239">
        <v>2</v>
      </c>
      <c r="AA27" s="214">
        <v>1</v>
      </c>
      <c r="AB27" s="214">
        <v>1</v>
      </c>
      <c r="AC27" s="214">
        <v>1</v>
      </c>
      <c r="AZ27" s="214">
        <v>1</v>
      </c>
      <c r="BA27" s="214">
        <f>IF(AZ27=1,G27,0)</f>
        <v>0</v>
      </c>
      <c r="BB27" s="214">
        <f>IF(AZ27=2,G27,0)</f>
        <v>0</v>
      </c>
      <c r="BC27" s="214">
        <f>IF(AZ27=3,G27,0)</f>
        <v>0</v>
      </c>
      <c r="BD27" s="214">
        <f>IF(AZ27=4,G27,0)</f>
        <v>0</v>
      </c>
      <c r="BE27" s="214">
        <f>IF(AZ27=5,G27,0)</f>
        <v>0</v>
      </c>
      <c r="CA27" s="239">
        <v>1</v>
      </c>
      <c r="CB27" s="239">
        <v>1</v>
      </c>
    </row>
    <row r="28" spans="1:80" x14ac:dyDescent="0.2">
      <c r="A28" s="248"/>
      <c r="B28" s="251"/>
      <c r="C28" s="410" t="s">
        <v>339</v>
      </c>
      <c r="D28" s="411"/>
      <c r="E28" s="252">
        <v>0</v>
      </c>
      <c r="F28" s="253"/>
      <c r="G28" s="254"/>
      <c r="H28" s="255"/>
      <c r="I28" s="249"/>
      <c r="J28" s="256"/>
      <c r="K28" s="249"/>
      <c r="M28" s="250" t="s">
        <v>339</v>
      </c>
      <c r="O28" s="239"/>
    </row>
    <row r="29" spans="1:80" x14ac:dyDescent="0.2">
      <c r="A29" s="248"/>
      <c r="B29" s="251"/>
      <c r="C29" s="410" t="s">
        <v>340</v>
      </c>
      <c r="D29" s="411"/>
      <c r="E29" s="252">
        <v>44</v>
      </c>
      <c r="F29" s="253"/>
      <c r="G29" s="254"/>
      <c r="H29" s="255"/>
      <c r="I29" s="249"/>
      <c r="J29" s="256"/>
      <c r="K29" s="249"/>
      <c r="M29" s="250" t="s">
        <v>340</v>
      </c>
      <c r="O29" s="239"/>
    </row>
    <row r="30" spans="1:80" x14ac:dyDescent="0.2">
      <c r="A30" s="240">
        <v>7</v>
      </c>
      <c r="B30" s="241" t="s">
        <v>341</v>
      </c>
      <c r="C30" s="242" t="s">
        <v>342</v>
      </c>
      <c r="D30" s="243" t="s">
        <v>177</v>
      </c>
      <c r="E30" s="244">
        <v>25.92</v>
      </c>
      <c r="F30" s="244"/>
      <c r="G30" s="245">
        <f>E30*F30</f>
        <v>0</v>
      </c>
      <c r="H30" s="246">
        <v>2.5000000000000001E-4</v>
      </c>
      <c r="I30" s="247">
        <f>E30*H30</f>
        <v>6.4800000000000005E-3</v>
      </c>
      <c r="J30" s="246">
        <v>0</v>
      </c>
      <c r="K30" s="247">
        <f>E30*J30</f>
        <v>0</v>
      </c>
      <c r="O30" s="239">
        <v>2</v>
      </c>
      <c r="AA30" s="214">
        <v>1</v>
      </c>
      <c r="AB30" s="214">
        <v>1</v>
      </c>
      <c r="AC30" s="214">
        <v>1</v>
      </c>
      <c r="AZ30" s="214">
        <v>1</v>
      </c>
      <c r="BA30" s="214">
        <f>IF(AZ30=1,G30,0)</f>
        <v>0</v>
      </c>
      <c r="BB30" s="214">
        <f>IF(AZ30=2,G30,0)</f>
        <v>0</v>
      </c>
      <c r="BC30" s="214">
        <f>IF(AZ30=3,G30,0)</f>
        <v>0</v>
      </c>
      <c r="BD30" s="214">
        <f>IF(AZ30=4,G30,0)</f>
        <v>0</v>
      </c>
      <c r="BE30" s="214">
        <f>IF(AZ30=5,G30,0)</f>
        <v>0</v>
      </c>
      <c r="CA30" s="239">
        <v>1</v>
      </c>
      <c r="CB30" s="239">
        <v>1</v>
      </c>
    </row>
    <row r="31" spans="1:80" x14ac:dyDescent="0.2">
      <c r="A31" s="248"/>
      <c r="B31" s="251"/>
      <c r="C31" s="410" t="s">
        <v>339</v>
      </c>
      <c r="D31" s="411"/>
      <c r="E31" s="252">
        <v>0</v>
      </c>
      <c r="F31" s="253"/>
      <c r="G31" s="254"/>
      <c r="H31" s="255"/>
      <c r="I31" s="249"/>
      <c r="J31" s="256"/>
      <c r="K31" s="249"/>
      <c r="M31" s="250" t="s">
        <v>339</v>
      </c>
      <c r="O31" s="239"/>
    </row>
    <row r="32" spans="1:80" x14ac:dyDescent="0.2">
      <c r="A32" s="248"/>
      <c r="B32" s="251"/>
      <c r="C32" s="410" t="s">
        <v>343</v>
      </c>
      <c r="D32" s="411"/>
      <c r="E32" s="252">
        <v>0</v>
      </c>
      <c r="F32" s="253"/>
      <c r="G32" s="254"/>
      <c r="H32" s="255"/>
      <c r="I32" s="249"/>
      <c r="J32" s="256"/>
      <c r="K32" s="249"/>
      <c r="M32" s="250" t="s">
        <v>343</v>
      </c>
      <c r="O32" s="239"/>
    </row>
    <row r="33" spans="1:80" ht="22.5" x14ac:dyDescent="0.2">
      <c r="A33" s="248"/>
      <c r="B33" s="251"/>
      <c r="C33" s="410" t="s">
        <v>344</v>
      </c>
      <c r="D33" s="411"/>
      <c r="E33" s="252">
        <v>25.92</v>
      </c>
      <c r="F33" s="253"/>
      <c r="G33" s="254"/>
      <c r="H33" s="255"/>
      <c r="I33" s="249"/>
      <c r="J33" s="256"/>
      <c r="K33" s="249"/>
      <c r="M33" s="250" t="s">
        <v>344</v>
      </c>
      <c r="O33" s="239"/>
    </row>
    <row r="34" spans="1:80" x14ac:dyDescent="0.2">
      <c r="A34" s="240">
        <v>8</v>
      </c>
      <c r="B34" s="241" t="s">
        <v>345</v>
      </c>
      <c r="C34" s="242" t="s">
        <v>346</v>
      </c>
      <c r="D34" s="243" t="s">
        <v>177</v>
      </c>
      <c r="E34" s="244">
        <v>25.92</v>
      </c>
      <c r="F34" s="244"/>
      <c r="G34" s="245">
        <f>E34*F34</f>
        <v>0</v>
      </c>
      <c r="H34" s="246">
        <v>0</v>
      </c>
      <c r="I34" s="247">
        <f>E34*H34</f>
        <v>0</v>
      </c>
      <c r="J34" s="246">
        <v>0</v>
      </c>
      <c r="K34" s="247">
        <f>E34*J34</f>
        <v>0</v>
      </c>
      <c r="O34" s="239">
        <v>2</v>
      </c>
      <c r="AA34" s="214">
        <v>1</v>
      </c>
      <c r="AB34" s="214">
        <v>1</v>
      </c>
      <c r="AC34" s="214">
        <v>1</v>
      </c>
      <c r="AZ34" s="214">
        <v>1</v>
      </c>
      <c r="BA34" s="214">
        <f>IF(AZ34=1,G34,0)</f>
        <v>0</v>
      </c>
      <c r="BB34" s="214">
        <f>IF(AZ34=2,G34,0)</f>
        <v>0</v>
      </c>
      <c r="BC34" s="214">
        <f>IF(AZ34=3,G34,0)</f>
        <v>0</v>
      </c>
      <c r="BD34" s="214">
        <f>IF(AZ34=4,G34,0)</f>
        <v>0</v>
      </c>
      <c r="BE34" s="214">
        <f>IF(AZ34=5,G34,0)</f>
        <v>0</v>
      </c>
      <c r="CA34" s="239">
        <v>1</v>
      </c>
      <c r="CB34" s="239">
        <v>1</v>
      </c>
    </row>
    <row r="35" spans="1:80" x14ac:dyDescent="0.2">
      <c r="A35" s="248"/>
      <c r="B35" s="251"/>
      <c r="C35" s="410" t="s">
        <v>339</v>
      </c>
      <c r="D35" s="411"/>
      <c r="E35" s="252">
        <v>0</v>
      </c>
      <c r="F35" s="253"/>
      <c r="G35" s="254"/>
      <c r="H35" s="255"/>
      <c r="I35" s="249"/>
      <c r="J35" s="256"/>
      <c r="K35" s="249"/>
      <c r="M35" s="250" t="s">
        <v>339</v>
      </c>
      <c r="O35" s="239"/>
    </row>
    <row r="36" spans="1:80" x14ac:dyDescent="0.2">
      <c r="A36" s="248"/>
      <c r="B36" s="251"/>
      <c r="C36" s="410" t="s">
        <v>343</v>
      </c>
      <c r="D36" s="411"/>
      <c r="E36" s="252">
        <v>0</v>
      </c>
      <c r="F36" s="253"/>
      <c r="G36" s="254"/>
      <c r="H36" s="255"/>
      <c r="I36" s="249"/>
      <c r="J36" s="256"/>
      <c r="K36" s="249"/>
      <c r="M36" s="250" t="s">
        <v>343</v>
      </c>
      <c r="O36" s="239"/>
    </row>
    <row r="37" spans="1:80" ht="22.5" x14ac:dyDescent="0.2">
      <c r="A37" s="248"/>
      <c r="B37" s="251"/>
      <c r="C37" s="410" t="s">
        <v>344</v>
      </c>
      <c r="D37" s="411"/>
      <c r="E37" s="252">
        <v>25.92</v>
      </c>
      <c r="F37" s="253"/>
      <c r="G37" s="254"/>
      <c r="H37" s="255"/>
      <c r="I37" s="249"/>
      <c r="J37" s="256"/>
      <c r="K37" s="249"/>
      <c r="M37" s="250" t="s">
        <v>344</v>
      </c>
      <c r="O37" s="239"/>
    </row>
    <row r="38" spans="1:80" x14ac:dyDescent="0.2">
      <c r="A38" s="292">
        <v>9</v>
      </c>
      <c r="B38" s="241" t="s">
        <v>347</v>
      </c>
      <c r="C38" s="242" t="s">
        <v>348</v>
      </c>
      <c r="D38" s="243" t="s">
        <v>209</v>
      </c>
      <c r="E38" s="244">
        <f>E40+E41</f>
        <v>2.6570200000000002</v>
      </c>
      <c r="F38" s="244"/>
      <c r="G38" s="245">
        <f>E38*F38</f>
        <v>0</v>
      </c>
      <c r="H38" s="246">
        <v>1.0217400000000001</v>
      </c>
      <c r="I38" s="247">
        <f>E38*H38</f>
        <v>2.7147836148000004</v>
      </c>
      <c r="J38" s="246">
        <v>0</v>
      </c>
      <c r="K38" s="247">
        <f>E38*J38</f>
        <v>0</v>
      </c>
      <c r="O38" s="239">
        <v>2</v>
      </c>
      <c r="AA38" s="214">
        <v>1</v>
      </c>
      <c r="AB38" s="214">
        <v>1</v>
      </c>
      <c r="AC38" s="214">
        <v>1</v>
      </c>
      <c r="AZ38" s="214">
        <v>1</v>
      </c>
      <c r="BA38" s="214">
        <f>IF(AZ38=1,G38,0)</f>
        <v>0</v>
      </c>
      <c r="BB38" s="214">
        <f>IF(AZ38=2,G38,0)</f>
        <v>0</v>
      </c>
      <c r="BC38" s="214">
        <f>IF(AZ38=3,G38,0)</f>
        <v>0</v>
      </c>
      <c r="BD38" s="214">
        <f>IF(AZ38=4,G38,0)</f>
        <v>0</v>
      </c>
      <c r="BE38" s="214">
        <f>IF(AZ38=5,G38,0)</f>
        <v>0</v>
      </c>
      <c r="CA38" s="239">
        <v>1</v>
      </c>
      <c r="CB38" s="239">
        <v>1</v>
      </c>
    </row>
    <row r="39" spans="1:80" x14ac:dyDescent="0.2">
      <c r="A39" s="293"/>
      <c r="B39" s="251"/>
      <c r="C39" s="410" t="s">
        <v>339</v>
      </c>
      <c r="D39" s="411"/>
      <c r="E39" s="252">
        <v>0</v>
      </c>
      <c r="F39" s="253"/>
      <c r="G39" s="254"/>
      <c r="H39" s="255"/>
      <c r="I39" s="249"/>
      <c r="J39" s="256"/>
      <c r="K39" s="249"/>
      <c r="M39" s="250" t="s">
        <v>339</v>
      </c>
      <c r="O39" s="239"/>
    </row>
    <row r="40" spans="1:80" ht="22.5" x14ac:dyDescent="0.2">
      <c r="A40" s="293"/>
      <c r="B40" s="251"/>
      <c r="C40" s="410" t="s">
        <v>642</v>
      </c>
      <c r="D40" s="411"/>
      <c r="E40" s="252">
        <f>1.274*2</f>
        <v>2.548</v>
      </c>
      <c r="F40" s="253"/>
      <c r="G40" s="254"/>
      <c r="H40" s="255"/>
      <c r="I40" s="249"/>
      <c r="J40" s="256"/>
      <c r="K40" s="249"/>
      <c r="M40" s="250" t="s">
        <v>349</v>
      </c>
      <c r="O40" s="239"/>
    </row>
    <row r="41" spans="1:80" ht="28.5" customHeight="1" x14ac:dyDescent="0.2">
      <c r="A41" s="248"/>
      <c r="B41" s="251"/>
      <c r="C41" s="410" t="s">
        <v>643</v>
      </c>
      <c r="D41" s="411"/>
      <c r="E41" s="252">
        <f>36.34*1.5*2/1000</f>
        <v>0.10902000000000001</v>
      </c>
      <c r="F41" s="253"/>
      <c r="G41" s="254"/>
      <c r="H41" s="255"/>
      <c r="I41" s="249"/>
      <c r="J41" s="256"/>
      <c r="K41" s="249"/>
      <c r="M41" s="250" t="s">
        <v>350</v>
      </c>
      <c r="O41" s="239"/>
    </row>
    <row r="42" spans="1:80" x14ac:dyDescent="0.2">
      <c r="A42" s="240">
        <v>10</v>
      </c>
      <c r="B42" s="241" t="s">
        <v>351</v>
      </c>
      <c r="C42" s="242" t="s">
        <v>352</v>
      </c>
      <c r="D42" s="243" t="s">
        <v>270</v>
      </c>
      <c r="E42" s="244">
        <v>43.2</v>
      </c>
      <c r="F42" s="244"/>
      <c r="G42" s="245">
        <f>E42*F42</f>
        <v>0</v>
      </c>
      <c r="H42" s="246">
        <v>0</v>
      </c>
      <c r="I42" s="247">
        <f>E42*H42</f>
        <v>0</v>
      </c>
      <c r="J42" s="246"/>
      <c r="K42" s="247">
        <f>E42*J42</f>
        <v>0</v>
      </c>
      <c r="O42" s="239">
        <v>2</v>
      </c>
      <c r="AA42" s="214">
        <v>12</v>
      </c>
      <c r="AB42" s="214">
        <v>0</v>
      </c>
      <c r="AC42" s="214">
        <v>15</v>
      </c>
      <c r="AZ42" s="214">
        <v>1</v>
      </c>
      <c r="BA42" s="214">
        <f>IF(AZ42=1,G42,0)</f>
        <v>0</v>
      </c>
      <c r="BB42" s="214">
        <f>IF(AZ42=2,G42,0)</f>
        <v>0</v>
      </c>
      <c r="BC42" s="214">
        <f>IF(AZ42=3,G42,0)</f>
        <v>0</v>
      </c>
      <c r="BD42" s="214">
        <f>IF(AZ42=4,G42,0)</f>
        <v>0</v>
      </c>
      <c r="BE42" s="214">
        <f>IF(AZ42=5,G42,0)</f>
        <v>0</v>
      </c>
      <c r="CA42" s="239">
        <v>12</v>
      </c>
      <c r="CB42" s="239">
        <v>0</v>
      </c>
    </row>
    <row r="43" spans="1:80" x14ac:dyDescent="0.2">
      <c r="A43" s="248"/>
      <c r="B43" s="251"/>
      <c r="C43" s="410" t="s">
        <v>339</v>
      </c>
      <c r="D43" s="411"/>
      <c r="E43" s="252">
        <v>0</v>
      </c>
      <c r="F43" s="253"/>
      <c r="G43" s="254"/>
      <c r="H43" s="255"/>
      <c r="I43" s="249"/>
      <c r="J43" s="256"/>
      <c r="K43" s="249"/>
      <c r="M43" s="250" t="s">
        <v>339</v>
      </c>
      <c r="O43" s="239"/>
    </row>
    <row r="44" spans="1:80" x14ac:dyDescent="0.2">
      <c r="A44" s="248"/>
      <c r="B44" s="251"/>
      <c r="C44" s="410" t="s">
        <v>343</v>
      </c>
      <c r="D44" s="411"/>
      <c r="E44" s="252">
        <v>0</v>
      </c>
      <c r="F44" s="253"/>
      <c r="G44" s="254"/>
      <c r="H44" s="255"/>
      <c r="I44" s="249"/>
      <c r="J44" s="256"/>
      <c r="K44" s="249"/>
      <c r="M44" s="250" t="s">
        <v>343</v>
      </c>
      <c r="O44" s="239"/>
    </row>
    <row r="45" spans="1:80" x14ac:dyDescent="0.2">
      <c r="A45" s="248"/>
      <c r="B45" s="251"/>
      <c r="C45" s="410" t="s">
        <v>353</v>
      </c>
      <c r="D45" s="411"/>
      <c r="E45" s="252">
        <v>43.2</v>
      </c>
      <c r="F45" s="253"/>
      <c r="G45" s="254"/>
      <c r="H45" s="255"/>
      <c r="I45" s="249"/>
      <c r="J45" s="256"/>
      <c r="K45" s="249"/>
      <c r="M45" s="250" t="s">
        <v>353</v>
      </c>
      <c r="O45" s="239"/>
    </row>
    <row r="46" spans="1:80" x14ac:dyDescent="0.2">
      <c r="A46" s="257"/>
      <c r="B46" s="258" t="s">
        <v>99</v>
      </c>
      <c r="C46" s="259" t="s">
        <v>338</v>
      </c>
      <c r="D46" s="260"/>
      <c r="E46" s="261"/>
      <c r="F46" s="262"/>
      <c r="G46" s="263">
        <f>SUM(G26:G45)</f>
        <v>0</v>
      </c>
      <c r="H46" s="264"/>
      <c r="I46" s="265">
        <f>SUM(I26:I45)</f>
        <v>113.82126361479999</v>
      </c>
      <c r="J46" s="264"/>
      <c r="K46" s="265">
        <f>SUM(K26:K45)</f>
        <v>0</v>
      </c>
      <c r="O46" s="239">
        <v>4</v>
      </c>
      <c r="BA46" s="266">
        <f>SUM(BA26:BA45)</f>
        <v>0</v>
      </c>
      <c r="BB46" s="266">
        <f>SUM(BB26:BB45)</f>
        <v>0</v>
      </c>
      <c r="BC46" s="266">
        <f>SUM(BC26:BC45)</f>
        <v>0</v>
      </c>
      <c r="BD46" s="266">
        <f>SUM(BD26:BD45)</f>
        <v>0</v>
      </c>
      <c r="BE46" s="266">
        <f>SUM(BE26:BE45)</f>
        <v>0</v>
      </c>
    </row>
    <row r="47" spans="1:80" x14ac:dyDescent="0.2">
      <c r="A47" s="229" t="s">
        <v>96</v>
      </c>
      <c r="B47" s="230" t="s">
        <v>354</v>
      </c>
      <c r="C47" s="231" t="s">
        <v>355</v>
      </c>
      <c r="D47" s="232"/>
      <c r="E47" s="233"/>
      <c r="F47" s="233"/>
      <c r="G47" s="234"/>
      <c r="H47" s="235"/>
      <c r="I47" s="236"/>
      <c r="J47" s="237"/>
      <c r="K47" s="238"/>
      <c r="O47" s="239">
        <v>1</v>
      </c>
    </row>
    <row r="48" spans="1:80" x14ac:dyDescent="0.2">
      <c r="A48" s="240">
        <v>11</v>
      </c>
      <c r="B48" s="241" t="s">
        <v>357</v>
      </c>
      <c r="C48" s="242" t="s">
        <v>358</v>
      </c>
      <c r="D48" s="243" t="s">
        <v>177</v>
      </c>
      <c r="E48" s="244">
        <v>1.25</v>
      </c>
      <c r="F48" s="244"/>
      <c r="G48" s="245">
        <f>E48*F48</f>
        <v>0</v>
      </c>
      <c r="H48" s="246">
        <v>0.30360999999999999</v>
      </c>
      <c r="I48" s="247">
        <f>E48*H48</f>
        <v>0.37951249999999997</v>
      </c>
      <c r="J48" s="246">
        <v>0</v>
      </c>
      <c r="K48" s="247">
        <f>E48*J48</f>
        <v>0</v>
      </c>
      <c r="O48" s="239">
        <v>2</v>
      </c>
      <c r="AA48" s="214">
        <v>1</v>
      </c>
      <c r="AB48" s="214">
        <v>1</v>
      </c>
      <c r="AC48" s="214">
        <v>1</v>
      </c>
      <c r="AZ48" s="214">
        <v>1</v>
      </c>
      <c r="BA48" s="214">
        <f>IF(AZ48=1,G48,0)</f>
        <v>0</v>
      </c>
      <c r="BB48" s="214">
        <f>IF(AZ48=2,G48,0)</f>
        <v>0</v>
      </c>
      <c r="BC48" s="214">
        <f>IF(AZ48=3,G48,0)</f>
        <v>0</v>
      </c>
      <c r="BD48" s="214">
        <f>IF(AZ48=4,G48,0)</f>
        <v>0</v>
      </c>
      <c r="BE48" s="214">
        <f>IF(AZ48=5,G48,0)</f>
        <v>0</v>
      </c>
      <c r="CA48" s="239">
        <v>1</v>
      </c>
      <c r="CB48" s="239">
        <v>1</v>
      </c>
    </row>
    <row r="49" spans="1:80" x14ac:dyDescent="0.2">
      <c r="A49" s="248"/>
      <c r="B49" s="251"/>
      <c r="C49" s="410" t="s">
        <v>359</v>
      </c>
      <c r="D49" s="411"/>
      <c r="E49" s="252">
        <v>0</v>
      </c>
      <c r="F49" s="253"/>
      <c r="G49" s="254"/>
      <c r="H49" s="255"/>
      <c r="I49" s="249"/>
      <c r="J49" s="256"/>
      <c r="K49" s="249"/>
      <c r="M49" s="250" t="s">
        <v>359</v>
      </c>
      <c r="O49" s="239"/>
    </row>
    <row r="50" spans="1:80" ht="22.5" x14ac:dyDescent="0.2">
      <c r="A50" s="248"/>
      <c r="B50" s="251"/>
      <c r="C50" s="410" t="s">
        <v>360</v>
      </c>
      <c r="D50" s="411"/>
      <c r="E50" s="252">
        <v>1.25</v>
      </c>
      <c r="F50" s="253"/>
      <c r="G50" s="254"/>
      <c r="H50" s="255"/>
      <c r="I50" s="249"/>
      <c r="J50" s="256"/>
      <c r="K50" s="249"/>
      <c r="M50" s="250" t="s">
        <v>360</v>
      </c>
      <c r="O50" s="239"/>
    </row>
    <row r="51" spans="1:80" x14ac:dyDescent="0.2">
      <c r="A51" s="240">
        <v>12</v>
      </c>
      <c r="B51" s="241" t="s">
        <v>361</v>
      </c>
      <c r="C51" s="242" t="s">
        <v>362</v>
      </c>
      <c r="D51" s="243" t="s">
        <v>256</v>
      </c>
      <c r="E51" s="244">
        <v>190</v>
      </c>
      <c r="F51" s="244"/>
      <c r="G51" s="245">
        <f>E51*F51</f>
        <v>0</v>
      </c>
      <c r="H51" s="246">
        <v>1.9312499999999999</v>
      </c>
      <c r="I51" s="247">
        <f>E51*H51</f>
        <v>366.9375</v>
      </c>
      <c r="J51" s="246">
        <v>0</v>
      </c>
      <c r="K51" s="247">
        <f>E51*J51</f>
        <v>0</v>
      </c>
      <c r="O51" s="239">
        <v>2</v>
      </c>
      <c r="AA51" s="214">
        <v>1</v>
      </c>
      <c r="AB51" s="214">
        <v>1</v>
      </c>
      <c r="AC51" s="214">
        <v>1</v>
      </c>
      <c r="AZ51" s="214">
        <v>1</v>
      </c>
      <c r="BA51" s="214">
        <f>IF(AZ51=1,G51,0)</f>
        <v>0</v>
      </c>
      <c r="BB51" s="214">
        <f>IF(AZ51=2,G51,0)</f>
        <v>0</v>
      </c>
      <c r="BC51" s="214">
        <f>IF(AZ51=3,G51,0)</f>
        <v>0</v>
      </c>
      <c r="BD51" s="214">
        <f>IF(AZ51=4,G51,0)</f>
        <v>0</v>
      </c>
      <c r="BE51" s="214">
        <f>IF(AZ51=5,G51,0)</f>
        <v>0</v>
      </c>
      <c r="CA51" s="239">
        <v>1</v>
      </c>
      <c r="CB51" s="239">
        <v>1</v>
      </c>
    </row>
    <row r="52" spans="1:80" x14ac:dyDescent="0.2">
      <c r="A52" s="248"/>
      <c r="B52" s="251"/>
      <c r="C52" s="410" t="s">
        <v>328</v>
      </c>
      <c r="D52" s="411"/>
      <c r="E52" s="252">
        <v>0</v>
      </c>
      <c r="F52" s="253"/>
      <c r="G52" s="254"/>
      <c r="H52" s="255"/>
      <c r="I52" s="249"/>
      <c r="J52" s="256"/>
      <c r="K52" s="249"/>
      <c r="M52" s="250" t="s">
        <v>328</v>
      </c>
      <c r="O52" s="239"/>
    </row>
    <row r="53" spans="1:80" x14ac:dyDescent="0.2">
      <c r="A53" s="248"/>
      <c r="B53" s="251"/>
      <c r="C53" s="410" t="s">
        <v>363</v>
      </c>
      <c r="D53" s="411"/>
      <c r="E53" s="252">
        <v>190</v>
      </c>
      <c r="F53" s="253"/>
      <c r="G53" s="254"/>
      <c r="H53" s="255"/>
      <c r="I53" s="249"/>
      <c r="J53" s="256"/>
      <c r="K53" s="249"/>
      <c r="M53" s="250" t="s">
        <v>363</v>
      </c>
      <c r="O53" s="239"/>
    </row>
    <row r="54" spans="1:80" x14ac:dyDescent="0.2">
      <c r="A54" s="240">
        <v>13</v>
      </c>
      <c r="B54" s="241" t="s">
        <v>364</v>
      </c>
      <c r="C54" s="242" t="s">
        <v>365</v>
      </c>
      <c r="D54" s="243" t="s">
        <v>177</v>
      </c>
      <c r="E54" s="244">
        <v>30</v>
      </c>
      <c r="F54" s="244"/>
      <c r="G54" s="245">
        <f>E54*F54</f>
        <v>0</v>
      </c>
      <c r="H54" s="246">
        <v>0.27994000000000002</v>
      </c>
      <c r="I54" s="247">
        <f>E54*H54</f>
        <v>8.398200000000001</v>
      </c>
      <c r="J54" s="246">
        <v>0</v>
      </c>
      <c r="K54" s="247">
        <f>E54*J54</f>
        <v>0</v>
      </c>
      <c r="O54" s="239">
        <v>2</v>
      </c>
      <c r="AA54" s="214">
        <v>1</v>
      </c>
      <c r="AB54" s="214">
        <v>1</v>
      </c>
      <c r="AC54" s="214">
        <v>1</v>
      </c>
      <c r="AZ54" s="214">
        <v>1</v>
      </c>
      <c r="BA54" s="214">
        <f>IF(AZ54=1,G54,0)</f>
        <v>0</v>
      </c>
      <c r="BB54" s="214">
        <f>IF(AZ54=2,G54,0)</f>
        <v>0</v>
      </c>
      <c r="BC54" s="214">
        <f>IF(AZ54=3,G54,0)</f>
        <v>0</v>
      </c>
      <c r="BD54" s="214">
        <f>IF(AZ54=4,G54,0)</f>
        <v>0</v>
      </c>
      <c r="BE54" s="214">
        <f>IF(AZ54=5,G54,0)</f>
        <v>0</v>
      </c>
      <c r="CA54" s="239">
        <v>1</v>
      </c>
      <c r="CB54" s="239">
        <v>1</v>
      </c>
    </row>
    <row r="55" spans="1:80" x14ac:dyDescent="0.2">
      <c r="A55" s="248"/>
      <c r="B55" s="251"/>
      <c r="C55" s="410" t="s">
        <v>330</v>
      </c>
      <c r="D55" s="411"/>
      <c r="E55" s="252">
        <v>0</v>
      </c>
      <c r="F55" s="253"/>
      <c r="G55" s="254"/>
      <c r="H55" s="255"/>
      <c r="I55" s="249"/>
      <c r="J55" s="256"/>
      <c r="K55" s="249"/>
      <c r="M55" s="250" t="s">
        <v>330</v>
      </c>
      <c r="O55" s="239"/>
    </row>
    <row r="56" spans="1:80" x14ac:dyDescent="0.2">
      <c r="A56" s="248"/>
      <c r="B56" s="251"/>
      <c r="C56" s="410" t="s">
        <v>366</v>
      </c>
      <c r="D56" s="411"/>
      <c r="E56" s="252">
        <v>30</v>
      </c>
      <c r="F56" s="253"/>
      <c r="G56" s="254"/>
      <c r="H56" s="255"/>
      <c r="I56" s="249"/>
      <c r="J56" s="256"/>
      <c r="K56" s="249"/>
      <c r="M56" s="250" t="s">
        <v>366</v>
      </c>
      <c r="O56" s="239"/>
    </row>
    <row r="57" spans="1:80" x14ac:dyDescent="0.2">
      <c r="A57" s="248"/>
      <c r="B57" s="251"/>
      <c r="C57" s="410" t="s">
        <v>367</v>
      </c>
      <c r="D57" s="411"/>
      <c r="E57" s="252">
        <v>0</v>
      </c>
      <c r="F57" s="253"/>
      <c r="G57" s="254"/>
      <c r="H57" s="255"/>
      <c r="I57" s="249"/>
      <c r="J57" s="256"/>
      <c r="K57" s="249"/>
      <c r="M57" s="250" t="s">
        <v>367</v>
      </c>
      <c r="O57" s="239"/>
    </row>
    <row r="58" spans="1:80" ht="22.5" x14ac:dyDescent="0.2">
      <c r="A58" s="240">
        <v>14</v>
      </c>
      <c r="B58" s="241" t="s">
        <v>368</v>
      </c>
      <c r="C58" s="242" t="s">
        <v>369</v>
      </c>
      <c r="D58" s="243" t="s">
        <v>177</v>
      </c>
      <c r="E58" s="244">
        <v>15</v>
      </c>
      <c r="F58" s="244"/>
      <c r="G58" s="245">
        <f>E58*F58</f>
        <v>0</v>
      </c>
      <c r="H58" s="246">
        <v>0.15826000000000001</v>
      </c>
      <c r="I58" s="247">
        <f>E58*H58</f>
        <v>2.3739000000000003</v>
      </c>
      <c r="J58" s="246">
        <v>0</v>
      </c>
      <c r="K58" s="247">
        <f>E58*J58</f>
        <v>0</v>
      </c>
      <c r="O58" s="239">
        <v>2</v>
      </c>
      <c r="AA58" s="214">
        <v>1</v>
      </c>
      <c r="AB58" s="214">
        <v>1</v>
      </c>
      <c r="AC58" s="214">
        <v>1</v>
      </c>
      <c r="AZ58" s="214">
        <v>1</v>
      </c>
      <c r="BA58" s="214">
        <f>IF(AZ58=1,G58,0)</f>
        <v>0</v>
      </c>
      <c r="BB58" s="214">
        <f>IF(AZ58=2,G58,0)</f>
        <v>0</v>
      </c>
      <c r="BC58" s="214">
        <f>IF(AZ58=3,G58,0)</f>
        <v>0</v>
      </c>
      <c r="BD58" s="214">
        <f>IF(AZ58=4,G58,0)</f>
        <v>0</v>
      </c>
      <c r="BE58" s="214">
        <f>IF(AZ58=5,G58,0)</f>
        <v>0</v>
      </c>
      <c r="CA58" s="239">
        <v>1</v>
      </c>
      <c r="CB58" s="239">
        <v>1</v>
      </c>
    </row>
    <row r="59" spans="1:80" x14ac:dyDescent="0.2">
      <c r="A59" s="248"/>
      <c r="B59" s="251"/>
      <c r="C59" s="410" t="s">
        <v>330</v>
      </c>
      <c r="D59" s="411"/>
      <c r="E59" s="252">
        <v>0</v>
      </c>
      <c r="F59" s="253"/>
      <c r="G59" s="254"/>
      <c r="H59" s="255"/>
      <c r="I59" s="249"/>
      <c r="J59" s="256"/>
      <c r="K59" s="249"/>
      <c r="M59" s="250" t="s">
        <v>330</v>
      </c>
      <c r="O59" s="239"/>
    </row>
    <row r="60" spans="1:80" x14ac:dyDescent="0.2">
      <c r="A60" s="248"/>
      <c r="B60" s="251"/>
      <c r="C60" s="410" t="s">
        <v>331</v>
      </c>
      <c r="D60" s="411"/>
      <c r="E60" s="252">
        <v>15</v>
      </c>
      <c r="F60" s="253"/>
      <c r="G60" s="254"/>
      <c r="H60" s="255"/>
      <c r="I60" s="249"/>
      <c r="J60" s="256"/>
      <c r="K60" s="249"/>
      <c r="M60" s="250" t="s">
        <v>331</v>
      </c>
      <c r="O60" s="239"/>
    </row>
    <row r="61" spans="1:80" x14ac:dyDescent="0.2">
      <c r="A61" s="240">
        <v>15</v>
      </c>
      <c r="B61" s="241" t="s">
        <v>370</v>
      </c>
      <c r="C61" s="242" t="s">
        <v>371</v>
      </c>
      <c r="D61" s="243" t="s">
        <v>177</v>
      </c>
      <c r="E61" s="244">
        <v>15</v>
      </c>
      <c r="F61" s="244"/>
      <c r="G61" s="245">
        <f>E61*F61</f>
        <v>0</v>
      </c>
      <c r="H61" s="246">
        <v>6.0999999999999997E-4</v>
      </c>
      <c r="I61" s="247">
        <f>E61*H61</f>
        <v>9.1500000000000001E-3</v>
      </c>
      <c r="J61" s="246">
        <v>0</v>
      </c>
      <c r="K61" s="247">
        <f>E61*J61</f>
        <v>0</v>
      </c>
      <c r="O61" s="239">
        <v>2</v>
      </c>
      <c r="AA61" s="214">
        <v>1</v>
      </c>
      <c r="AB61" s="214">
        <v>1</v>
      </c>
      <c r="AC61" s="214">
        <v>1</v>
      </c>
      <c r="AZ61" s="214">
        <v>1</v>
      </c>
      <c r="BA61" s="214">
        <f>IF(AZ61=1,G61,0)</f>
        <v>0</v>
      </c>
      <c r="BB61" s="214">
        <f>IF(AZ61=2,G61,0)</f>
        <v>0</v>
      </c>
      <c r="BC61" s="214">
        <f>IF(AZ61=3,G61,0)</f>
        <v>0</v>
      </c>
      <c r="BD61" s="214">
        <f>IF(AZ61=4,G61,0)</f>
        <v>0</v>
      </c>
      <c r="BE61" s="214">
        <f>IF(AZ61=5,G61,0)</f>
        <v>0</v>
      </c>
      <c r="CA61" s="239">
        <v>1</v>
      </c>
      <c r="CB61" s="239">
        <v>1</v>
      </c>
    </row>
    <row r="62" spans="1:80" x14ac:dyDescent="0.2">
      <c r="A62" s="248"/>
      <c r="B62" s="251"/>
      <c r="C62" s="410" t="s">
        <v>330</v>
      </c>
      <c r="D62" s="411"/>
      <c r="E62" s="252">
        <v>0</v>
      </c>
      <c r="F62" s="253"/>
      <c r="G62" s="254"/>
      <c r="H62" s="255"/>
      <c r="I62" s="249"/>
      <c r="J62" s="256"/>
      <c r="K62" s="249"/>
      <c r="M62" s="250" t="s">
        <v>330</v>
      </c>
      <c r="O62" s="239"/>
    </row>
    <row r="63" spans="1:80" x14ac:dyDescent="0.2">
      <c r="A63" s="248"/>
      <c r="B63" s="251"/>
      <c r="C63" s="410" t="s">
        <v>331</v>
      </c>
      <c r="D63" s="411"/>
      <c r="E63" s="252">
        <v>15</v>
      </c>
      <c r="F63" s="253"/>
      <c r="G63" s="254"/>
      <c r="H63" s="255"/>
      <c r="I63" s="249"/>
      <c r="J63" s="256"/>
      <c r="K63" s="249"/>
      <c r="M63" s="250" t="s">
        <v>331</v>
      </c>
      <c r="O63" s="239"/>
    </row>
    <row r="64" spans="1:80" ht="22.5" x14ac:dyDescent="0.2">
      <c r="A64" s="240">
        <v>16</v>
      </c>
      <c r="B64" s="241" t="s">
        <v>372</v>
      </c>
      <c r="C64" s="242" t="s">
        <v>373</v>
      </c>
      <c r="D64" s="243" t="s">
        <v>177</v>
      </c>
      <c r="E64" s="244">
        <v>15</v>
      </c>
      <c r="F64" s="244"/>
      <c r="G64" s="245">
        <f>E64*F64</f>
        <v>0</v>
      </c>
      <c r="H64" s="246">
        <v>0.10373</v>
      </c>
      <c r="I64" s="247">
        <f>E64*H64</f>
        <v>1.5559499999999999</v>
      </c>
      <c r="J64" s="246">
        <v>0</v>
      </c>
      <c r="K64" s="247">
        <f>E64*J64</f>
        <v>0</v>
      </c>
      <c r="O64" s="239">
        <v>2</v>
      </c>
      <c r="AA64" s="214">
        <v>1</v>
      </c>
      <c r="AB64" s="214">
        <v>1</v>
      </c>
      <c r="AC64" s="214">
        <v>1</v>
      </c>
      <c r="AZ64" s="214">
        <v>1</v>
      </c>
      <c r="BA64" s="214">
        <f>IF(AZ64=1,G64,0)</f>
        <v>0</v>
      </c>
      <c r="BB64" s="214">
        <f>IF(AZ64=2,G64,0)</f>
        <v>0</v>
      </c>
      <c r="BC64" s="214">
        <f>IF(AZ64=3,G64,0)</f>
        <v>0</v>
      </c>
      <c r="BD64" s="214">
        <f>IF(AZ64=4,G64,0)</f>
        <v>0</v>
      </c>
      <c r="BE64" s="214">
        <f>IF(AZ64=5,G64,0)</f>
        <v>0</v>
      </c>
      <c r="CA64" s="239">
        <v>1</v>
      </c>
      <c r="CB64" s="239">
        <v>1</v>
      </c>
    </row>
    <row r="65" spans="1:80" x14ac:dyDescent="0.2">
      <c r="A65" s="248"/>
      <c r="B65" s="251"/>
      <c r="C65" s="410" t="s">
        <v>330</v>
      </c>
      <c r="D65" s="411"/>
      <c r="E65" s="252">
        <v>0</v>
      </c>
      <c r="F65" s="253"/>
      <c r="G65" s="254"/>
      <c r="H65" s="255"/>
      <c r="I65" s="249"/>
      <c r="J65" s="256"/>
      <c r="K65" s="249"/>
      <c r="M65" s="250" t="s">
        <v>330</v>
      </c>
      <c r="O65" s="239"/>
    </row>
    <row r="66" spans="1:80" x14ac:dyDescent="0.2">
      <c r="A66" s="248"/>
      <c r="B66" s="251"/>
      <c r="C66" s="410" t="s">
        <v>331</v>
      </c>
      <c r="D66" s="411"/>
      <c r="E66" s="252">
        <v>15</v>
      </c>
      <c r="F66" s="253"/>
      <c r="G66" s="254"/>
      <c r="H66" s="255"/>
      <c r="I66" s="249"/>
      <c r="J66" s="256"/>
      <c r="K66" s="249"/>
      <c r="M66" s="250" t="s">
        <v>331</v>
      </c>
      <c r="O66" s="239"/>
    </row>
    <row r="67" spans="1:80" x14ac:dyDescent="0.2">
      <c r="A67" s="257"/>
      <c r="B67" s="258" t="s">
        <v>99</v>
      </c>
      <c r="C67" s="259" t="s">
        <v>356</v>
      </c>
      <c r="D67" s="260"/>
      <c r="E67" s="261"/>
      <c r="F67" s="262"/>
      <c r="G67" s="263">
        <f>SUM(G47:G66)</f>
        <v>0</v>
      </c>
      <c r="H67" s="264"/>
      <c r="I67" s="265">
        <f>SUM(I47:I66)</f>
        <v>379.65421249999991</v>
      </c>
      <c r="J67" s="264"/>
      <c r="K67" s="265">
        <f>SUM(K47:K66)</f>
        <v>0</v>
      </c>
      <c r="O67" s="239">
        <v>4</v>
      </c>
      <c r="BA67" s="266">
        <f>SUM(BA47:BA66)</f>
        <v>0</v>
      </c>
      <c r="BB67" s="266">
        <f>SUM(BB47:BB66)</f>
        <v>0</v>
      </c>
      <c r="BC67" s="266">
        <f>SUM(BC47:BC66)</f>
        <v>0</v>
      </c>
      <c r="BD67" s="266">
        <f>SUM(BD47:BD66)</f>
        <v>0</v>
      </c>
      <c r="BE67" s="266">
        <f>SUM(BE47:BE66)</f>
        <v>0</v>
      </c>
    </row>
    <row r="68" spans="1:80" x14ac:dyDescent="0.2">
      <c r="A68" s="229" t="s">
        <v>96</v>
      </c>
      <c r="B68" s="230" t="s">
        <v>374</v>
      </c>
      <c r="C68" s="231" t="s">
        <v>375</v>
      </c>
      <c r="D68" s="232"/>
      <c r="E68" s="233"/>
      <c r="F68" s="233"/>
      <c r="G68" s="234"/>
      <c r="H68" s="235"/>
      <c r="I68" s="236"/>
      <c r="J68" s="237"/>
      <c r="K68" s="238"/>
      <c r="O68" s="239">
        <v>1</v>
      </c>
    </row>
    <row r="69" spans="1:80" x14ac:dyDescent="0.2">
      <c r="A69" s="240">
        <v>17</v>
      </c>
      <c r="B69" s="241" t="s">
        <v>377</v>
      </c>
      <c r="C69" s="242" t="s">
        <v>378</v>
      </c>
      <c r="D69" s="243" t="s">
        <v>256</v>
      </c>
      <c r="E69" s="244">
        <v>7.9695</v>
      </c>
      <c r="F69" s="244"/>
      <c r="G69" s="245">
        <f>E69*F69</f>
        <v>0</v>
      </c>
      <c r="H69" s="246">
        <v>2.45329</v>
      </c>
      <c r="I69" s="247">
        <f>E69*H69</f>
        <v>19.551494654999999</v>
      </c>
      <c r="J69" s="246">
        <v>0</v>
      </c>
      <c r="K69" s="247">
        <f>E69*J69</f>
        <v>0</v>
      </c>
      <c r="O69" s="239">
        <v>2</v>
      </c>
      <c r="AA69" s="214">
        <v>1</v>
      </c>
      <c r="AB69" s="214">
        <v>1</v>
      </c>
      <c r="AC69" s="214">
        <v>1</v>
      </c>
      <c r="AZ69" s="214">
        <v>1</v>
      </c>
      <c r="BA69" s="214">
        <f>IF(AZ69=1,G69,0)</f>
        <v>0</v>
      </c>
      <c r="BB69" s="214">
        <f>IF(AZ69=2,G69,0)</f>
        <v>0</v>
      </c>
      <c r="BC69" s="214">
        <f>IF(AZ69=3,G69,0)</f>
        <v>0</v>
      </c>
      <c r="BD69" s="214">
        <f>IF(AZ69=4,G69,0)</f>
        <v>0</v>
      </c>
      <c r="BE69" s="214">
        <f>IF(AZ69=5,G69,0)</f>
        <v>0</v>
      </c>
      <c r="CA69" s="239">
        <v>1</v>
      </c>
      <c r="CB69" s="239">
        <v>1</v>
      </c>
    </row>
    <row r="70" spans="1:80" x14ac:dyDescent="0.2">
      <c r="A70" s="248"/>
      <c r="B70" s="251"/>
      <c r="C70" s="410" t="s">
        <v>379</v>
      </c>
      <c r="D70" s="411"/>
      <c r="E70" s="252">
        <v>0</v>
      </c>
      <c r="F70" s="253"/>
      <c r="G70" s="254"/>
      <c r="H70" s="255"/>
      <c r="I70" s="249"/>
      <c r="J70" s="256"/>
      <c r="K70" s="249"/>
      <c r="M70" s="250" t="s">
        <v>379</v>
      </c>
      <c r="O70" s="239"/>
    </row>
    <row r="71" spans="1:80" ht="22.5" x14ac:dyDescent="0.2">
      <c r="A71" s="248"/>
      <c r="B71" s="251"/>
      <c r="C71" s="410" t="s">
        <v>380</v>
      </c>
      <c r="D71" s="411"/>
      <c r="E71" s="252">
        <v>7.9695</v>
      </c>
      <c r="F71" s="253"/>
      <c r="G71" s="254"/>
      <c r="H71" s="255"/>
      <c r="I71" s="249"/>
      <c r="J71" s="256"/>
      <c r="K71" s="249"/>
      <c r="M71" s="250" t="s">
        <v>380</v>
      </c>
      <c r="O71" s="239"/>
    </row>
    <row r="72" spans="1:80" x14ac:dyDescent="0.2">
      <c r="A72" s="240">
        <v>18</v>
      </c>
      <c r="B72" s="241" t="s">
        <v>381</v>
      </c>
      <c r="C72" s="242" t="s">
        <v>382</v>
      </c>
      <c r="D72" s="243" t="s">
        <v>177</v>
      </c>
      <c r="E72" s="244">
        <v>4.2725999999999997</v>
      </c>
      <c r="F72" s="244"/>
      <c r="G72" s="245">
        <f>E72*F72</f>
        <v>0</v>
      </c>
      <c r="H72" s="246">
        <v>8.6099999999999996E-3</v>
      </c>
      <c r="I72" s="247">
        <f>E72*H72</f>
        <v>3.6787085999999997E-2</v>
      </c>
      <c r="J72" s="246">
        <v>0</v>
      </c>
      <c r="K72" s="247">
        <f>E72*J72</f>
        <v>0</v>
      </c>
      <c r="O72" s="239">
        <v>2</v>
      </c>
      <c r="AA72" s="214">
        <v>1</v>
      </c>
      <c r="AB72" s="214">
        <v>1</v>
      </c>
      <c r="AC72" s="214">
        <v>1</v>
      </c>
      <c r="AZ72" s="214">
        <v>1</v>
      </c>
      <c r="BA72" s="214">
        <f>IF(AZ72=1,G72,0)</f>
        <v>0</v>
      </c>
      <c r="BB72" s="214">
        <f>IF(AZ72=2,G72,0)</f>
        <v>0</v>
      </c>
      <c r="BC72" s="214">
        <f>IF(AZ72=3,G72,0)</f>
        <v>0</v>
      </c>
      <c r="BD72" s="214">
        <f>IF(AZ72=4,G72,0)</f>
        <v>0</v>
      </c>
      <c r="BE72" s="214">
        <f>IF(AZ72=5,G72,0)</f>
        <v>0</v>
      </c>
      <c r="CA72" s="239">
        <v>1</v>
      </c>
      <c r="CB72" s="239">
        <v>1</v>
      </c>
    </row>
    <row r="73" spans="1:80" x14ac:dyDescent="0.2">
      <c r="A73" s="248"/>
      <c r="B73" s="251"/>
      <c r="C73" s="410" t="s">
        <v>379</v>
      </c>
      <c r="D73" s="411"/>
      <c r="E73" s="252">
        <v>0</v>
      </c>
      <c r="F73" s="253"/>
      <c r="G73" s="254"/>
      <c r="H73" s="255"/>
      <c r="I73" s="249"/>
      <c r="J73" s="256"/>
      <c r="K73" s="249"/>
      <c r="M73" s="250" t="s">
        <v>379</v>
      </c>
      <c r="O73" s="239"/>
    </row>
    <row r="74" spans="1:80" ht="22.5" x14ac:dyDescent="0.2">
      <c r="A74" s="248"/>
      <c r="B74" s="251"/>
      <c r="C74" s="410" t="s">
        <v>383</v>
      </c>
      <c r="D74" s="411"/>
      <c r="E74" s="252">
        <v>4.2725999999999997</v>
      </c>
      <c r="F74" s="253"/>
      <c r="G74" s="254"/>
      <c r="H74" s="255"/>
      <c r="I74" s="249"/>
      <c r="J74" s="256"/>
      <c r="K74" s="249"/>
      <c r="M74" s="250" t="s">
        <v>383</v>
      </c>
      <c r="O74" s="239"/>
    </row>
    <row r="75" spans="1:80" x14ac:dyDescent="0.2">
      <c r="A75" s="240">
        <v>19</v>
      </c>
      <c r="B75" s="241" t="s">
        <v>384</v>
      </c>
      <c r="C75" s="242" t="s">
        <v>385</v>
      </c>
      <c r="D75" s="243" t="s">
        <v>177</v>
      </c>
      <c r="E75" s="244">
        <v>4.2725999999999997</v>
      </c>
      <c r="F75" s="244"/>
      <c r="G75" s="245">
        <f>E75*F75</f>
        <v>0</v>
      </c>
      <c r="H75" s="246">
        <v>0</v>
      </c>
      <c r="I75" s="247">
        <f>E75*H75</f>
        <v>0</v>
      </c>
      <c r="J75" s="246">
        <v>0</v>
      </c>
      <c r="K75" s="247">
        <f>E75*J75</f>
        <v>0</v>
      </c>
      <c r="O75" s="239">
        <v>2</v>
      </c>
      <c r="AA75" s="214">
        <v>1</v>
      </c>
      <c r="AB75" s="214">
        <v>1</v>
      </c>
      <c r="AC75" s="214">
        <v>1</v>
      </c>
      <c r="AZ75" s="214">
        <v>1</v>
      </c>
      <c r="BA75" s="214">
        <f>IF(AZ75=1,G75,0)</f>
        <v>0</v>
      </c>
      <c r="BB75" s="214">
        <f>IF(AZ75=2,G75,0)</f>
        <v>0</v>
      </c>
      <c r="BC75" s="214">
        <f>IF(AZ75=3,G75,0)</f>
        <v>0</v>
      </c>
      <c r="BD75" s="214">
        <f>IF(AZ75=4,G75,0)</f>
        <v>0</v>
      </c>
      <c r="BE75" s="214">
        <f>IF(AZ75=5,G75,0)</f>
        <v>0</v>
      </c>
      <c r="CA75" s="239">
        <v>1</v>
      </c>
      <c r="CB75" s="239">
        <v>1</v>
      </c>
    </row>
    <row r="76" spans="1:80" x14ac:dyDescent="0.2">
      <c r="A76" s="248"/>
      <c r="B76" s="251"/>
      <c r="C76" s="410" t="s">
        <v>379</v>
      </c>
      <c r="D76" s="411"/>
      <c r="E76" s="252">
        <v>0</v>
      </c>
      <c r="F76" s="253"/>
      <c r="G76" s="254"/>
      <c r="H76" s="255"/>
      <c r="I76" s="249"/>
      <c r="J76" s="256"/>
      <c r="K76" s="249"/>
      <c r="M76" s="250" t="s">
        <v>379</v>
      </c>
      <c r="O76" s="239"/>
    </row>
    <row r="77" spans="1:80" ht="22.5" x14ac:dyDescent="0.2">
      <c r="A77" s="248"/>
      <c r="B77" s="251"/>
      <c r="C77" s="410" t="s">
        <v>383</v>
      </c>
      <c r="D77" s="411"/>
      <c r="E77" s="252">
        <v>4.2725999999999997</v>
      </c>
      <c r="F77" s="253"/>
      <c r="G77" s="254"/>
      <c r="H77" s="255"/>
      <c r="I77" s="249"/>
      <c r="J77" s="256"/>
      <c r="K77" s="249"/>
      <c r="M77" s="250" t="s">
        <v>383</v>
      </c>
      <c r="O77" s="239"/>
    </row>
    <row r="78" spans="1:80" x14ac:dyDescent="0.2">
      <c r="A78" s="240">
        <v>20</v>
      </c>
      <c r="B78" s="241" t="s">
        <v>386</v>
      </c>
      <c r="C78" s="242" t="s">
        <v>387</v>
      </c>
      <c r="D78" s="243" t="s">
        <v>177</v>
      </c>
      <c r="E78" s="244">
        <v>73.333299999999994</v>
      </c>
      <c r="F78" s="244"/>
      <c r="G78" s="245">
        <f>E78*F78</f>
        <v>0</v>
      </c>
      <c r="H78" s="246">
        <v>0</v>
      </c>
      <c r="I78" s="247">
        <f>E78*H78</f>
        <v>0</v>
      </c>
      <c r="J78" s="246"/>
      <c r="K78" s="247">
        <f>E78*J78</f>
        <v>0</v>
      </c>
      <c r="O78" s="239">
        <v>2</v>
      </c>
      <c r="AA78" s="214">
        <v>12</v>
      </c>
      <c r="AB78" s="214">
        <v>0</v>
      </c>
      <c r="AC78" s="214">
        <v>16</v>
      </c>
      <c r="AZ78" s="214">
        <v>1</v>
      </c>
      <c r="BA78" s="214">
        <f>IF(AZ78=1,G78,0)</f>
        <v>0</v>
      </c>
      <c r="BB78" s="214">
        <f>IF(AZ78=2,G78,0)</f>
        <v>0</v>
      </c>
      <c r="BC78" s="214">
        <f>IF(AZ78=3,G78,0)</f>
        <v>0</v>
      </c>
      <c r="BD78" s="214">
        <f>IF(AZ78=4,G78,0)</f>
        <v>0</v>
      </c>
      <c r="BE78" s="214">
        <f>IF(AZ78=5,G78,0)</f>
        <v>0</v>
      </c>
      <c r="CA78" s="239">
        <v>12</v>
      </c>
      <c r="CB78" s="239">
        <v>0</v>
      </c>
    </row>
    <row r="79" spans="1:80" x14ac:dyDescent="0.2">
      <c r="A79" s="248"/>
      <c r="B79" s="251"/>
      <c r="C79" s="410" t="s">
        <v>339</v>
      </c>
      <c r="D79" s="411"/>
      <c r="E79" s="252">
        <v>0</v>
      </c>
      <c r="F79" s="253"/>
      <c r="G79" s="254"/>
      <c r="H79" s="255"/>
      <c r="I79" s="249"/>
      <c r="J79" s="256"/>
      <c r="K79" s="249"/>
      <c r="M79" s="250" t="s">
        <v>339</v>
      </c>
      <c r="O79" s="239"/>
    </row>
    <row r="80" spans="1:80" ht="22.5" x14ac:dyDescent="0.2">
      <c r="A80" s="248"/>
      <c r="B80" s="251"/>
      <c r="C80" s="410" t="s">
        <v>388</v>
      </c>
      <c r="D80" s="411"/>
      <c r="E80" s="252">
        <v>73.333299999999994</v>
      </c>
      <c r="F80" s="253"/>
      <c r="G80" s="254"/>
      <c r="H80" s="255"/>
      <c r="I80" s="249"/>
      <c r="J80" s="256"/>
      <c r="K80" s="249"/>
      <c r="M80" s="250" t="s">
        <v>388</v>
      </c>
      <c r="O80" s="239"/>
    </row>
    <row r="81" spans="1:80" x14ac:dyDescent="0.2">
      <c r="A81" s="248"/>
      <c r="B81" s="251"/>
      <c r="C81" s="410" t="s">
        <v>389</v>
      </c>
      <c r="D81" s="411"/>
      <c r="E81" s="252">
        <v>0</v>
      </c>
      <c r="F81" s="253"/>
      <c r="G81" s="254"/>
      <c r="H81" s="255"/>
      <c r="I81" s="249"/>
      <c r="J81" s="256"/>
      <c r="K81" s="249"/>
      <c r="M81" s="250" t="s">
        <v>389</v>
      </c>
      <c r="O81" s="239"/>
    </row>
    <row r="82" spans="1:80" x14ac:dyDescent="0.2">
      <c r="A82" s="257"/>
      <c r="B82" s="258" t="s">
        <v>99</v>
      </c>
      <c r="C82" s="259" t="s">
        <v>376</v>
      </c>
      <c r="D82" s="260"/>
      <c r="E82" s="261"/>
      <c r="F82" s="262"/>
      <c r="G82" s="263">
        <f>SUM(G68:G81)</f>
        <v>0</v>
      </c>
      <c r="H82" s="264"/>
      <c r="I82" s="265">
        <f>SUM(I68:I81)</f>
        <v>19.588281740999999</v>
      </c>
      <c r="J82" s="264"/>
      <c r="K82" s="265">
        <f>SUM(K68:K81)</f>
        <v>0</v>
      </c>
      <c r="O82" s="239">
        <v>4</v>
      </c>
      <c r="BA82" s="266">
        <f>SUM(BA68:BA81)</f>
        <v>0</v>
      </c>
      <c r="BB82" s="266">
        <f>SUM(BB68:BB81)</f>
        <v>0</v>
      </c>
      <c r="BC82" s="266">
        <f>SUM(BC68:BC81)</f>
        <v>0</v>
      </c>
      <c r="BD82" s="266">
        <f>SUM(BD68:BD81)</f>
        <v>0</v>
      </c>
      <c r="BE82" s="266">
        <f>SUM(BE68:BE81)</f>
        <v>0</v>
      </c>
    </row>
    <row r="83" spans="1:80" x14ac:dyDescent="0.2">
      <c r="A83" s="229" t="s">
        <v>96</v>
      </c>
      <c r="B83" s="230" t="s">
        <v>390</v>
      </c>
      <c r="C83" s="231" t="s">
        <v>391</v>
      </c>
      <c r="D83" s="232"/>
      <c r="E83" s="233"/>
      <c r="F83" s="233"/>
      <c r="G83" s="234"/>
      <c r="H83" s="235"/>
      <c r="I83" s="236"/>
      <c r="J83" s="237"/>
      <c r="K83" s="238"/>
      <c r="O83" s="239">
        <v>1</v>
      </c>
    </row>
    <row r="84" spans="1:80" x14ac:dyDescent="0.2">
      <c r="A84" s="240">
        <v>21</v>
      </c>
      <c r="B84" s="241" t="s">
        <v>393</v>
      </c>
      <c r="C84" s="242" t="s">
        <v>394</v>
      </c>
      <c r="D84" s="243" t="s">
        <v>184</v>
      </c>
      <c r="E84" s="244">
        <v>2</v>
      </c>
      <c r="F84" s="244"/>
      <c r="G84" s="245">
        <f>E84*F84</f>
        <v>0</v>
      </c>
      <c r="H84" s="246">
        <v>6.1170000000000002E-2</v>
      </c>
      <c r="I84" s="247">
        <f>E84*H84</f>
        <v>0.12234</v>
      </c>
      <c r="J84" s="246">
        <v>0</v>
      </c>
      <c r="K84" s="247">
        <f>E84*J84</f>
        <v>0</v>
      </c>
      <c r="O84" s="239">
        <v>2</v>
      </c>
      <c r="AA84" s="214">
        <v>2</v>
      </c>
      <c r="AB84" s="214">
        <v>1</v>
      </c>
      <c r="AC84" s="214">
        <v>1</v>
      </c>
      <c r="AZ84" s="214">
        <v>1</v>
      </c>
      <c r="BA84" s="214">
        <f>IF(AZ84=1,G84,0)</f>
        <v>0</v>
      </c>
      <c r="BB84" s="214">
        <f>IF(AZ84=2,G84,0)</f>
        <v>0</v>
      </c>
      <c r="BC84" s="214">
        <f>IF(AZ84=3,G84,0)</f>
        <v>0</v>
      </c>
      <c r="BD84" s="214">
        <f>IF(AZ84=4,G84,0)</f>
        <v>0</v>
      </c>
      <c r="BE84" s="214">
        <f>IF(AZ84=5,G84,0)</f>
        <v>0</v>
      </c>
      <c r="CA84" s="239">
        <v>2</v>
      </c>
      <c r="CB84" s="239">
        <v>1</v>
      </c>
    </row>
    <row r="85" spans="1:80" x14ac:dyDescent="0.2">
      <c r="A85" s="248"/>
      <c r="B85" s="251"/>
      <c r="C85" s="410" t="s">
        <v>395</v>
      </c>
      <c r="D85" s="411"/>
      <c r="E85" s="252">
        <v>0</v>
      </c>
      <c r="F85" s="253"/>
      <c r="G85" s="254"/>
      <c r="H85" s="255"/>
      <c r="I85" s="249"/>
      <c r="J85" s="256"/>
      <c r="K85" s="249"/>
      <c r="M85" s="250" t="s">
        <v>395</v>
      </c>
      <c r="O85" s="239"/>
    </row>
    <row r="86" spans="1:80" x14ac:dyDescent="0.2">
      <c r="A86" s="248"/>
      <c r="B86" s="251"/>
      <c r="C86" s="410" t="s">
        <v>396</v>
      </c>
      <c r="D86" s="411"/>
      <c r="E86" s="252">
        <v>2</v>
      </c>
      <c r="F86" s="253"/>
      <c r="G86" s="254"/>
      <c r="H86" s="255"/>
      <c r="I86" s="249"/>
      <c r="J86" s="256"/>
      <c r="K86" s="249"/>
      <c r="M86" s="250" t="s">
        <v>396</v>
      </c>
      <c r="O86" s="239"/>
    </row>
    <row r="87" spans="1:80" x14ac:dyDescent="0.2">
      <c r="A87" s="257"/>
      <c r="B87" s="258" t="s">
        <v>99</v>
      </c>
      <c r="C87" s="259" t="s">
        <v>392</v>
      </c>
      <c r="D87" s="260"/>
      <c r="E87" s="261"/>
      <c r="F87" s="262"/>
      <c r="G87" s="263">
        <f>SUM(G83:G86)</f>
        <v>0</v>
      </c>
      <c r="H87" s="264"/>
      <c r="I87" s="265">
        <f>SUM(I83:I86)</f>
        <v>0.12234</v>
      </c>
      <c r="J87" s="264"/>
      <c r="K87" s="265">
        <f>SUM(K83:K86)</f>
        <v>0</v>
      </c>
      <c r="O87" s="239">
        <v>4</v>
      </c>
      <c r="BA87" s="266">
        <f>SUM(BA83:BA86)</f>
        <v>0</v>
      </c>
      <c r="BB87" s="266">
        <f>SUM(BB83:BB86)</f>
        <v>0</v>
      </c>
      <c r="BC87" s="266">
        <f>SUM(BC83:BC86)</f>
        <v>0</v>
      </c>
      <c r="BD87" s="266">
        <f>SUM(BD83:BD86)</f>
        <v>0</v>
      </c>
      <c r="BE87" s="266">
        <f>SUM(BE83:BE86)</f>
        <v>0</v>
      </c>
    </row>
    <row r="88" spans="1:80" x14ac:dyDescent="0.2">
      <c r="A88" s="229" t="s">
        <v>96</v>
      </c>
      <c r="B88" s="230" t="s">
        <v>397</v>
      </c>
      <c r="C88" s="231" t="s">
        <v>398</v>
      </c>
      <c r="D88" s="232"/>
      <c r="E88" s="233"/>
      <c r="F88" s="233"/>
      <c r="G88" s="234"/>
      <c r="H88" s="235"/>
      <c r="I88" s="236"/>
      <c r="J88" s="237"/>
      <c r="K88" s="238"/>
      <c r="O88" s="239">
        <v>1</v>
      </c>
    </row>
    <row r="89" spans="1:80" x14ac:dyDescent="0.2">
      <c r="A89" s="240">
        <v>22</v>
      </c>
      <c r="B89" s="241" t="s">
        <v>400</v>
      </c>
      <c r="C89" s="242" t="s">
        <v>401</v>
      </c>
      <c r="D89" s="243" t="s">
        <v>270</v>
      </c>
      <c r="E89" s="244">
        <v>2.5</v>
      </c>
      <c r="F89" s="244"/>
      <c r="G89" s="245">
        <f>E89*F89</f>
        <v>0</v>
      </c>
      <c r="H89" s="246">
        <v>7.2849999999999998E-2</v>
      </c>
      <c r="I89" s="247">
        <f>E89*H89</f>
        <v>0.18212499999999998</v>
      </c>
      <c r="J89" s="246">
        <v>0</v>
      </c>
      <c r="K89" s="247">
        <f>E89*J89</f>
        <v>0</v>
      </c>
      <c r="O89" s="239">
        <v>2</v>
      </c>
      <c r="AA89" s="214">
        <v>1</v>
      </c>
      <c r="AB89" s="214">
        <v>1</v>
      </c>
      <c r="AC89" s="214">
        <v>1</v>
      </c>
      <c r="AZ89" s="214">
        <v>1</v>
      </c>
      <c r="BA89" s="214">
        <f>IF(AZ89=1,G89,0)</f>
        <v>0</v>
      </c>
      <c r="BB89" s="214">
        <f>IF(AZ89=2,G89,0)</f>
        <v>0</v>
      </c>
      <c r="BC89" s="214">
        <f>IF(AZ89=3,G89,0)</f>
        <v>0</v>
      </c>
      <c r="BD89" s="214">
        <f>IF(AZ89=4,G89,0)</f>
        <v>0</v>
      </c>
      <c r="BE89" s="214">
        <f>IF(AZ89=5,G89,0)</f>
        <v>0</v>
      </c>
      <c r="CA89" s="239">
        <v>1</v>
      </c>
      <c r="CB89" s="239">
        <v>1</v>
      </c>
    </row>
    <row r="90" spans="1:80" x14ac:dyDescent="0.2">
      <c r="A90" s="248"/>
      <c r="B90" s="251"/>
      <c r="C90" s="410" t="s">
        <v>359</v>
      </c>
      <c r="D90" s="411"/>
      <c r="E90" s="252">
        <v>0</v>
      </c>
      <c r="F90" s="253"/>
      <c r="G90" s="254"/>
      <c r="H90" s="255"/>
      <c r="I90" s="249"/>
      <c r="J90" s="256"/>
      <c r="K90" s="249"/>
      <c r="M90" s="250" t="s">
        <v>359</v>
      </c>
      <c r="O90" s="239"/>
    </row>
    <row r="91" spans="1:80" x14ac:dyDescent="0.2">
      <c r="A91" s="248"/>
      <c r="B91" s="251"/>
      <c r="C91" s="410" t="s">
        <v>402</v>
      </c>
      <c r="D91" s="411"/>
      <c r="E91" s="252">
        <v>2.5</v>
      </c>
      <c r="F91" s="253"/>
      <c r="G91" s="254"/>
      <c r="H91" s="255"/>
      <c r="I91" s="249"/>
      <c r="J91" s="256"/>
      <c r="K91" s="249"/>
      <c r="M91" s="250" t="s">
        <v>402</v>
      </c>
      <c r="O91" s="239"/>
    </row>
    <row r="92" spans="1:80" x14ac:dyDescent="0.2">
      <c r="A92" s="240">
        <v>23</v>
      </c>
      <c r="B92" s="241" t="s">
        <v>403</v>
      </c>
      <c r="C92" s="242" t="s">
        <v>404</v>
      </c>
      <c r="D92" s="243" t="s">
        <v>184</v>
      </c>
      <c r="E92" s="244">
        <v>5</v>
      </c>
      <c r="F92" s="244"/>
      <c r="G92" s="245">
        <f>E92*F92</f>
        <v>0</v>
      </c>
      <c r="H92" s="246">
        <v>5.2999999999999999E-2</v>
      </c>
      <c r="I92" s="247">
        <f>E92*H92</f>
        <v>0.26500000000000001</v>
      </c>
      <c r="J92" s="246"/>
      <c r="K92" s="247">
        <f>E92*J92</f>
        <v>0</v>
      </c>
      <c r="O92" s="239">
        <v>2</v>
      </c>
      <c r="AA92" s="214">
        <v>3</v>
      </c>
      <c r="AB92" s="214">
        <v>1</v>
      </c>
      <c r="AC92" s="214">
        <v>59227516</v>
      </c>
      <c r="AZ92" s="214">
        <v>1</v>
      </c>
      <c r="BA92" s="214">
        <f>IF(AZ92=1,G92,0)</f>
        <v>0</v>
      </c>
      <c r="BB92" s="214">
        <f>IF(AZ92=2,G92,0)</f>
        <v>0</v>
      </c>
      <c r="BC92" s="214">
        <f>IF(AZ92=3,G92,0)</f>
        <v>0</v>
      </c>
      <c r="BD92" s="214">
        <f>IF(AZ92=4,G92,0)</f>
        <v>0</v>
      </c>
      <c r="BE92" s="214">
        <f>IF(AZ92=5,G92,0)</f>
        <v>0</v>
      </c>
      <c r="CA92" s="239">
        <v>3</v>
      </c>
      <c r="CB92" s="239">
        <v>1</v>
      </c>
    </row>
    <row r="93" spans="1:80" x14ac:dyDescent="0.2">
      <c r="A93" s="248"/>
      <c r="B93" s="251"/>
      <c r="C93" s="410" t="s">
        <v>359</v>
      </c>
      <c r="D93" s="411"/>
      <c r="E93" s="252">
        <v>0</v>
      </c>
      <c r="F93" s="253"/>
      <c r="G93" s="254"/>
      <c r="H93" s="255"/>
      <c r="I93" s="249"/>
      <c r="J93" s="256"/>
      <c r="K93" s="249"/>
      <c r="M93" s="250" t="s">
        <v>359</v>
      </c>
      <c r="O93" s="239"/>
    </row>
    <row r="94" spans="1:80" x14ac:dyDescent="0.2">
      <c r="A94" s="248"/>
      <c r="B94" s="251"/>
      <c r="C94" s="410" t="s">
        <v>405</v>
      </c>
      <c r="D94" s="411"/>
      <c r="E94" s="252">
        <v>5</v>
      </c>
      <c r="F94" s="253"/>
      <c r="G94" s="254"/>
      <c r="H94" s="255"/>
      <c r="I94" s="249"/>
      <c r="J94" s="256"/>
      <c r="K94" s="249"/>
      <c r="M94" s="250" t="s">
        <v>405</v>
      </c>
      <c r="O94" s="239"/>
    </row>
    <row r="95" spans="1:80" x14ac:dyDescent="0.2">
      <c r="A95" s="257"/>
      <c r="B95" s="258" t="s">
        <v>99</v>
      </c>
      <c r="C95" s="259" t="s">
        <v>399</v>
      </c>
      <c r="D95" s="260"/>
      <c r="E95" s="261"/>
      <c r="F95" s="262"/>
      <c r="G95" s="263">
        <f>SUM(G88:G94)</f>
        <v>0</v>
      </c>
      <c r="H95" s="264"/>
      <c r="I95" s="265">
        <f>SUM(I88:I94)</f>
        <v>0.44712499999999999</v>
      </c>
      <c r="J95" s="264"/>
      <c r="K95" s="265">
        <f>SUM(K88:K94)</f>
        <v>0</v>
      </c>
      <c r="O95" s="239">
        <v>4</v>
      </c>
      <c r="BA95" s="266">
        <f>SUM(BA88:BA94)</f>
        <v>0</v>
      </c>
      <c r="BB95" s="266">
        <f>SUM(BB88:BB94)</f>
        <v>0</v>
      </c>
      <c r="BC95" s="266">
        <f>SUM(BC88:BC94)</f>
        <v>0</v>
      </c>
      <c r="BD95" s="266">
        <f>SUM(BD88:BD94)</f>
        <v>0</v>
      </c>
      <c r="BE95" s="266">
        <f>SUM(BE88:BE94)</f>
        <v>0</v>
      </c>
    </row>
    <row r="96" spans="1:80" x14ac:dyDescent="0.2">
      <c r="A96" s="229" t="s">
        <v>96</v>
      </c>
      <c r="B96" s="230" t="s">
        <v>204</v>
      </c>
      <c r="C96" s="231" t="s">
        <v>205</v>
      </c>
      <c r="D96" s="232"/>
      <c r="E96" s="233"/>
      <c r="F96" s="233"/>
      <c r="G96" s="234"/>
      <c r="H96" s="235"/>
      <c r="I96" s="236"/>
      <c r="J96" s="237"/>
      <c r="K96" s="238"/>
      <c r="O96" s="239">
        <v>1</v>
      </c>
    </row>
    <row r="97" spans="1:80" x14ac:dyDescent="0.2">
      <c r="A97" s="240">
        <v>24</v>
      </c>
      <c r="B97" s="241" t="s">
        <v>406</v>
      </c>
      <c r="C97" s="242" t="s">
        <v>407</v>
      </c>
      <c r="D97" s="243" t="s">
        <v>209</v>
      </c>
      <c r="E97" s="244">
        <f>I95+I87+I82+I67+I46+I25</f>
        <v>513.63502285579989</v>
      </c>
      <c r="F97" s="244"/>
      <c r="G97" s="245">
        <f>E97*F97</f>
        <v>0</v>
      </c>
      <c r="H97" s="246">
        <v>0</v>
      </c>
      <c r="I97" s="247">
        <f>E97*H97</f>
        <v>0</v>
      </c>
      <c r="J97" s="246"/>
      <c r="K97" s="247">
        <f>E97*J97</f>
        <v>0</v>
      </c>
      <c r="O97" s="239">
        <v>2</v>
      </c>
      <c r="AA97" s="214">
        <v>7</v>
      </c>
      <c r="AB97" s="214">
        <v>1</v>
      </c>
      <c r="AC97" s="214">
        <v>2</v>
      </c>
      <c r="AZ97" s="214">
        <v>1</v>
      </c>
      <c r="BA97" s="214">
        <f>IF(AZ97=1,G97,0)</f>
        <v>0</v>
      </c>
      <c r="BB97" s="214">
        <f>IF(AZ97=2,G97,0)</f>
        <v>0</v>
      </c>
      <c r="BC97" s="214">
        <f>IF(AZ97=3,G97,0)</f>
        <v>0</v>
      </c>
      <c r="BD97" s="214">
        <f>IF(AZ97=4,G97,0)</f>
        <v>0</v>
      </c>
      <c r="BE97" s="214">
        <f>IF(AZ97=5,G97,0)</f>
        <v>0</v>
      </c>
      <c r="CA97" s="239">
        <v>7</v>
      </c>
      <c r="CB97" s="239">
        <v>1</v>
      </c>
    </row>
    <row r="98" spans="1:80" x14ac:dyDescent="0.2">
      <c r="A98" s="257"/>
      <c r="B98" s="258" t="s">
        <v>99</v>
      </c>
      <c r="C98" s="259" t="s">
        <v>206</v>
      </c>
      <c r="D98" s="260"/>
      <c r="E98" s="261"/>
      <c r="F98" s="262"/>
      <c r="G98" s="263">
        <f>SUM(G96:G97)</f>
        <v>0</v>
      </c>
      <c r="H98" s="264"/>
      <c r="I98" s="265">
        <f>SUM(I96:I97)</f>
        <v>0</v>
      </c>
      <c r="J98" s="264"/>
      <c r="K98" s="265">
        <f>SUM(K96:K97)</f>
        <v>0</v>
      </c>
      <c r="O98" s="239">
        <v>4</v>
      </c>
      <c r="BA98" s="266">
        <f>SUM(BA96:BA97)</f>
        <v>0</v>
      </c>
      <c r="BB98" s="266">
        <f>SUM(BB96:BB97)</f>
        <v>0</v>
      </c>
      <c r="BC98" s="266">
        <f>SUM(BC96:BC97)</f>
        <v>0</v>
      </c>
      <c r="BD98" s="266">
        <f>SUM(BD96:BD97)</f>
        <v>0</v>
      </c>
      <c r="BE98" s="266">
        <f>SUM(BE96:BE97)</f>
        <v>0</v>
      </c>
    </row>
    <row r="99" spans="1:80" x14ac:dyDescent="0.2">
      <c r="A99" s="229" t="s">
        <v>96</v>
      </c>
      <c r="B99" s="230" t="s">
        <v>408</v>
      </c>
      <c r="C99" s="231" t="s">
        <v>409</v>
      </c>
      <c r="D99" s="232"/>
      <c r="E99" s="233"/>
      <c r="F99" s="233"/>
      <c r="G99" s="234"/>
      <c r="H99" s="235"/>
      <c r="I99" s="236"/>
      <c r="J99" s="237"/>
      <c r="K99" s="238"/>
      <c r="O99" s="239">
        <v>1</v>
      </c>
    </row>
    <row r="100" spans="1:80" x14ac:dyDescent="0.2">
      <c r="A100" s="240">
        <v>25</v>
      </c>
      <c r="B100" s="241" t="s">
        <v>411</v>
      </c>
      <c r="C100" s="242" t="s">
        <v>412</v>
      </c>
      <c r="D100" s="243" t="s">
        <v>270</v>
      </c>
      <c r="E100" s="244">
        <v>15</v>
      </c>
      <c r="F100" s="244"/>
      <c r="G100" s="245">
        <f>E100*F100</f>
        <v>0</v>
      </c>
      <c r="H100" s="246">
        <v>3.175E-2</v>
      </c>
      <c r="I100" s="247">
        <f>E100*H100</f>
        <v>0.47625000000000001</v>
      </c>
      <c r="J100" s="246">
        <v>0</v>
      </c>
      <c r="K100" s="247">
        <f>E100*J100</f>
        <v>0</v>
      </c>
      <c r="O100" s="239">
        <v>2</v>
      </c>
      <c r="AA100" s="214">
        <v>2</v>
      </c>
      <c r="AB100" s="214">
        <v>7</v>
      </c>
      <c r="AC100" s="214">
        <v>7</v>
      </c>
      <c r="AZ100" s="214">
        <v>2</v>
      </c>
      <c r="BA100" s="214">
        <f>IF(AZ100=1,G100,0)</f>
        <v>0</v>
      </c>
      <c r="BB100" s="214">
        <f>IF(AZ100=2,G100,0)</f>
        <v>0</v>
      </c>
      <c r="BC100" s="214">
        <f>IF(AZ100=3,G100,0)</f>
        <v>0</v>
      </c>
      <c r="BD100" s="214">
        <f>IF(AZ100=4,G100,0)</f>
        <v>0</v>
      </c>
      <c r="BE100" s="214">
        <f>IF(AZ100=5,G100,0)</f>
        <v>0</v>
      </c>
      <c r="CA100" s="239">
        <v>2</v>
      </c>
      <c r="CB100" s="239">
        <v>7</v>
      </c>
    </row>
    <row r="101" spans="1:80" x14ac:dyDescent="0.2">
      <c r="A101" s="248"/>
      <c r="B101" s="251"/>
      <c r="C101" s="410" t="s">
        <v>395</v>
      </c>
      <c r="D101" s="411"/>
      <c r="E101" s="252">
        <v>0</v>
      </c>
      <c r="F101" s="253"/>
      <c r="G101" s="254"/>
      <c r="H101" s="255"/>
      <c r="I101" s="249"/>
      <c r="J101" s="256"/>
      <c r="K101" s="249"/>
      <c r="M101" s="250" t="s">
        <v>395</v>
      </c>
      <c r="O101" s="239"/>
    </row>
    <row r="102" spans="1:80" x14ac:dyDescent="0.2">
      <c r="A102" s="248"/>
      <c r="B102" s="251"/>
      <c r="C102" s="410" t="s">
        <v>644</v>
      </c>
      <c r="D102" s="411"/>
      <c r="E102" s="252">
        <v>15</v>
      </c>
      <c r="F102" s="253"/>
      <c r="G102" s="254"/>
      <c r="H102" s="255"/>
      <c r="I102" s="249"/>
      <c r="J102" s="256"/>
      <c r="K102" s="249"/>
      <c r="M102" s="250" t="s">
        <v>413</v>
      </c>
      <c r="O102" s="239"/>
    </row>
    <row r="103" spans="1:80" x14ac:dyDescent="0.2">
      <c r="A103" s="257"/>
      <c r="B103" s="258" t="s">
        <v>99</v>
      </c>
      <c r="C103" s="259" t="s">
        <v>410</v>
      </c>
      <c r="D103" s="260"/>
      <c r="E103" s="261"/>
      <c r="F103" s="262"/>
      <c r="G103" s="263">
        <f>SUM(G99:G102)</f>
        <v>0</v>
      </c>
      <c r="H103" s="264"/>
      <c r="I103" s="265">
        <f>SUM(I99:I102)</f>
        <v>0.47625000000000001</v>
      </c>
      <c r="J103" s="264"/>
      <c r="K103" s="265">
        <f>SUM(K99:K102)</f>
        <v>0</v>
      </c>
      <c r="O103" s="239">
        <v>4</v>
      </c>
      <c r="BA103" s="266">
        <f>SUM(BA99:BA102)</f>
        <v>0</v>
      </c>
      <c r="BB103" s="266">
        <f>SUM(BB99:BB102)</f>
        <v>0</v>
      </c>
      <c r="BC103" s="266">
        <f>SUM(BC99:BC102)</f>
        <v>0</v>
      </c>
      <c r="BD103" s="266">
        <f>SUM(BD99:BD102)</f>
        <v>0</v>
      </c>
      <c r="BE103" s="266">
        <f>SUM(BE99:BE102)</f>
        <v>0</v>
      </c>
    </row>
    <row r="104" spans="1:80" x14ac:dyDescent="0.2">
      <c r="A104" s="229" t="s">
        <v>96</v>
      </c>
      <c r="B104" s="230" t="s">
        <v>222</v>
      </c>
      <c r="C104" s="231" t="s">
        <v>223</v>
      </c>
      <c r="D104" s="232"/>
      <c r="E104" s="233"/>
      <c r="F104" s="233"/>
      <c r="G104" s="234"/>
      <c r="H104" s="235"/>
      <c r="I104" s="236"/>
      <c r="J104" s="237"/>
      <c r="K104" s="238"/>
      <c r="O104" s="239">
        <v>1</v>
      </c>
    </row>
    <row r="105" spans="1:80" x14ac:dyDescent="0.2">
      <c r="A105" s="240">
        <v>26</v>
      </c>
      <c r="B105" s="241" t="s">
        <v>225</v>
      </c>
      <c r="C105" s="242" t="s">
        <v>226</v>
      </c>
      <c r="D105" s="243" t="s">
        <v>110</v>
      </c>
      <c r="E105" s="244">
        <v>0</v>
      </c>
      <c r="F105" s="244">
        <v>0</v>
      </c>
      <c r="G105" s="245">
        <f>E105*F105</f>
        <v>0</v>
      </c>
      <c r="H105" s="246">
        <v>0</v>
      </c>
      <c r="I105" s="247">
        <f>E105*H105</f>
        <v>0</v>
      </c>
      <c r="J105" s="246"/>
      <c r="K105" s="247">
        <f>E105*J105</f>
        <v>0</v>
      </c>
      <c r="O105" s="239">
        <v>2</v>
      </c>
      <c r="AA105" s="214">
        <v>12</v>
      </c>
      <c r="AB105" s="214">
        <v>0</v>
      </c>
      <c r="AC105" s="214">
        <v>27</v>
      </c>
      <c r="AZ105" s="214">
        <v>4</v>
      </c>
      <c r="BA105" s="214">
        <f>IF(AZ105=1,G105,0)</f>
        <v>0</v>
      </c>
      <c r="BB105" s="214">
        <f>IF(AZ105=2,G105,0)</f>
        <v>0</v>
      </c>
      <c r="BC105" s="214">
        <f>IF(AZ105=3,G105,0)</f>
        <v>0</v>
      </c>
      <c r="BD105" s="214">
        <f>IF(AZ105=4,G105,0)</f>
        <v>0</v>
      </c>
      <c r="BE105" s="214">
        <f>IF(AZ105=5,G105,0)</f>
        <v>0</v>
      </c>
      <c r="CA105" s="239">
        <v>12</v>
      </c>
      <c r="CB105" s="239">
        <v>0</v>
      </c>
    </row>
    <row r="106" spans="1:80" ht="22.5" x14ac:dyDescent="0.2">
      <c r="A106" s="248"/>
      <c r="B106" s="251"/>
      <c r="C106" s="410" t="s">
        <v>414</v>
      </c>
      <c r="D106" s="411"/>
      <c r="E106" s="252">
        <v>0</v>
      </c>
      <c r="F106" s="253"/>
      <c r="G106" s="254"/>
      <c r="H106" s="255"/>
      <c r="I106" s="249"/>
      <c r="J106" s="256"/>
      <c r="K106" s="249"/>
      <c r="M106" s="250" t="s">
        <v>414</v>
      </c>
      <c r="O106" s="239"/>
    </row>
    <row r="107" spans="1:80" ht="22.5" x14ac:dyDescent="0.2">
      <c r="A107" s="248"/>
      <c r="B107" s="251"/>
      <c r="C107" s="410" t="s">
        <v>415</v>
      </c>
      <c r="D107" s="411"/>
      <c r="E107" s="252">
        <v>0</v>
      </c>
      <c r="F107" s="253"/>
      <c r="G107" s="254"/>
      <c r="H107" s="255"/>
      <c r="I107" s="249"/>
      <c r="J107" s="256"/>
      <c r="K107" s="249"/>
      <c r="M107" s="250" t="s">
        <v>415</v>
      </c>
      <c r="O107" s="239"/>
    </row>
    <row r="108" spans="1:80" ht="33.75" x14ac:dyDescent="0.2">
      <c r="A108" s="248"/>
      <c r="B108" s="251"/>
      <c r="C108" s="410" t="s">
        <v>416</v>
      </c>
      <c r="D108" s="411"/>
      <c r="E108" s="252">
        <v>0</v>
      </c>
      <c r="F108" s="253"/>
      <c r="G108" s="254"/>
      <c r="H108" s="255"/>
      <c r="I108" s="249"/>
      <c r="J108" s="256"/>
      <c r="K108" s="249"/>
      <c r="M108" s="250" t="s">
        <v>416</v>
      </c>
      <c r="O108" s="239"/>
    </row>
    <row r="109" spans="1:80" ht="56.25" x14ac:dyDescent="0.2">
      <c r="A109" s="248"/>
      <c r="B109" s="251"/>
      <c r="C109" s="410" t="s">
        <v>417</v>
      </c>
      <c r="D109" s="411"/>
      <c r="E109" s="252">
        <v>0</v>
      </c>
      <c r="F109" s="253"/>
      <c r="G109" s="254"/>
      <c r="H109" s="255"/>
      <c r="I109" s="249"/>
      <c r="J109" s="256"/>
      <c r="K109" s="249"/>
      <c r="M109" s="250" t="s">
        <v>417</v>
      </c>
      <c r="O109" s="239"/>
    </row>
    <row r="110" spans="1:80" ht="45" x14ac:dyDescent="0.2">
      <c r="A110" s="248"/>
      <c r="B110" s="251"/>
      <c r="C110" s="410" t="s">
        <v>418</v>
      </c>
      <c r="D110" s="411"/>
      <c r="E110" s="252">
        <v>0</v>
      </c>
      <c r="F110" s="253"/>
      <c r="G110" s="254"/>
      <c r="H110" s="255"/>
      <c r="I110" s="249"/>
      <c r="J110" s="256"/>
      <c r="K110" s="249"/>
      <c r="M110" s="250" t="s">
        <v>418</v>
      </c>
      <c r="O110" s="239"/>
    </row>
    <row r="111" spans="1:80" ht="22.5" x14ac:dyDescent="0.2">
      <c r="A111" s="248"/>
      <c r="B111" s="251"/>
      <c r="C111" s="410" t="s">
        <v>419</v>
      </c>
      <c r="D111" s="411"/>
      <c r="E111" s="252">
        <v>0</v>
      </c>
      <c r="F111" s="253"/>
      <c r="G111" s="254"/>
      <c r="H111" s="255"/>
      <c r="I111" s="249"/>
      <c r="J111" s="256"/>
      <c r="K111" s="249"/>
      <c r="M111" s="250" t="s">
        <v>419</v>
      </c>
      <c r="O111" s="239"/>
    </row>
    <row r="112" spans="1:80" ht="33.75" x14ac:dyDescent="0.2">
      <c r="A112" s="248"/>
      <c r="B112" s="251"/>
      <c r="C112" s="410" t="s">
        <v>645</v>
      </c>
      <c r="D112" s="411"/>
      <c r="E112" s="252">
        <v>0</v>
      </c>
      <c r="F112" s="253"/>
      <c r="G112" s="254"/>
      <c r="H112" s="255"/>
      <c r="I112" s="249"/>
      <c r="J112" s="256"/>
      <c r="K112" s="249"/>
      <c r="M112" s="250" t="s">
        <v>420</v>
      </c>
      <c r="O112" s="239"/>
    </row>
    <row r="113" spans="1:57" ht="22.5" x14ac:dyDescent="0.2">
      <c r="A113" s="248"/>
      <c r="B113" s="251"/>
      <c r="C113" s="410" t="s">
        <v>421</v>
      </c>
      <c r="D113" s="411"/>
      <c r="E113" s="252">
        <v>0</v>
      </c>
      <c r="F113" s="253"/>
      <c r="G113" s="254"/>
      <c r="H113" s="255"/>
      <c r="I113" s="249"/>
      <c r="J113" s="256"/>
      <c r="K113" s="249"/>
      <c r="M113" s="250" t="s">
        <v>421</v>
      </c>
      <c r="O113" s="239"/>
    </row>
    <row r="114" spans="1:57" x14ac:dyDescent="0.2">
      <c r="A114" s="257"/>
      <c r="B114" s="258" t="s">
        <v>99</v>
      </c>
      <c r="C114" s="259" t="s">
        <v>224</v>
      </c>
      <c r="D114" s="260"/>
      <c r="E114" s="261"/>
      <c r="F114" s="262"/>
      <c r="G114" s="263">
        <f>SUM(G104:G113)</f>
        <v>0</v>
      </c>
      <c r="H114" s="264"/>
      <c r="I114" s="265">
        <f>SUM(I104:I113)</f>
        <v>0</v>
      </c>
      <c r="J114" s="264"/>
      <c r="K114" s="265">
        <f>SUM(K104:K113)</f>
        <v>0</v>
      </c>
      <c r="O114" s="239">
        <v>4</v>
      </c>
      <c r="BA114" s="266">
        <f>SUM(BA104:BA113)</f>
        <v>0</v>
      </c>
      <c r="BB114" s="266">
        <f>SUM(BB104:BB113)</f>
        <v>0</v>
      </c>
      <c r="BC114" s="266">
        <f>SUM(BC104:BC113)</f>
        <v>0</v>
      </c>
      <c r="BD114" s="266">
        <f>SUM(BD104:BD113)</f>
        <v>0</v>
      </c>
      <c r="BE114" s="266">
        <f>SUM(BE104:BE113)</f>
        <v>0</v>
      </c>
    </row>
    <row r="115" spans="1:57" x14ac:dyDescent="0.2">
      <c r="E115" s="214"/>
    </row>
    <row r="116" spans="1:57" x14ac:dyDescent="0.2">
      <c r="E116" s="214"/>
    </row>
    <row r="117" spans="1:57" x14ac:dyDescent="0.2">
      <c r="E117" s="214"/>
    </row>
    <row r="118" spans="1:57" x14ac:dyDescent="0.2">
      <c r="E118" s="214"/>
    </row>
    <row r="119" spans="1:57" x14ac:dyDescent="0.2">
      <c r="E119" s="214"/>
    </row>
    <row r="120" spans="1:57" x14ac:dyDescent="0.2">
      <c r="E120" s="214"/>
    </row>
    <row r="121" spans="1:57" x14ac:dyDescent="0.2">
      <c r="E121" s="214"/>
    </row>
    <row r="122" spans="1:57" x14ac:dyDescent="0.2">
      <c r="E122" s="214"/>
    </row>
    <row r="123" spans="1:57" x14ac:dyDescent="0.2">
      <c r="E123" s="214"/>
    </row>
    <row r="124" spans="1:57" x14ac:dyDescent="0.2">
      <c r="E124" s="214"/>
    </row>
    <row r="125" spans="1:57" x14ac:dyDescent="0.2">
      <c r="E125" s="214"/>
    </row>
    <row r="126" spans="1:57" x14ac:dyDescent="0.2">
      <c r="E126" s="214"/>
    </row>
    <row r="127" spans="1:57" x14ac:dyDescent="0.2">
      <c r="E127" s="214"/>
    </row>
    <row r="128" spans="1:57" x14ac:dyDescent="0.2">
      <c r="E128" s="214"/>
    </row>
    <row r="129" spans="1:7" x14ac:dyDescent="0.2">
      <c r="E129" s="214"/>
    </row>
    <row r="130" spans="1:7" x14ac:dyDescent="0.2">
      <c r="E130" s="214"/>
    </row>
    <row r="131" spans="1:7" x14ac:dyDescent="0.2">
      <c r="E131" s="214"/>
    </row>
    <row r="132" spans="1:7" x14ac:dyDescent="0.2">
      <c r="E132" s="214"/>
    </row>
    <row r="133" spans="1:7" x14ac:dyDescent="0.2">
      <c r="E133" s="214"/>
    </row>
    <row r="134" spans="1:7" x14ac:dyDescent="0.2">
      <c r="E134" s="214"/>
    </row>
    <row r="135" spans="1:7" x14ac:dyDescent="0.2">
      <c r="E135" s="214"/>
    </row>
    <row r="136" spans="1:7" x14ac:dyDescent="0.2">
      <c r="E136" s="214"/>
    </row>
    <row r="137" spans="1:7" x14ac:dyDescent="0.2">
      <c r="E137" s="214"/>
    </row>
    <row r="138" spans="1:7" x14ac:dyDescent="0.2">
      <c r="A138" s="256"/>
      <c r="B138" s="256"/>
      <c r="C138" s="256"/>
      <c r="D138" s="256"/>
      <c r="E138" s="256"/>
      <c r="F138" s="256"/>
      <c r="G138" s="256"/>
    </row>
    <row r="139" spans="1:7" x14ac:dyDescent="0.2">
      <c r="A139" s="256"/>
      <c r="B139" s="256"/>
      <c r="C139" s="256"/>
      <c r="D139" s="256"/>
      <c r="E139" s="256"/>
      <c r="F139" s="256"/>
      <c r="G139" s="256"/>
    </row>
    <row r="140" spans="1:7" x14ac:dyDescent="0.2">
      <c r="A140" s="256"/>
      <c r="B140" s="256"/>
      <c r="C140" s="256"/>
      <c r="D140" s="256"/>
      <c r="E140" s="256"/>
      <c r="F140" s="256"/>
      <c r="G140" s="256"/>
    </row>
    <row r="141" spans="1:7" x14ac:dyDescent="0.2">
      <c r="A141" s="256"/>
      <c r="B141" s="256"/>
      <c r="C141" s="256"/>
      <c r="D141" s="256"/>
      <c r="E141" s="256"/>
      <c r="F141" s="256"/>
      <c r="G141" s="256"/>
    </row>
    <row r="142" spans="1:7" x14ac:dyDescent="0.2">
      <c r="E142" s="214"/>
    </row>
    <row r="143" spans="1:7" x14ac:dyDescent="0.2">
      <c r="E143" s="214"/>
    </row>
    <row r="144" spans="1:7" x14ac:dyDescent="0.2">
      <c r="E144" s="214"/>
    </row>
    <row r="145" spans="5:5" x14ac:dyDescent="0.2">
      <c r="E145" s="214"/>
    </row>
    <row r="146" spans="5:5" x14ac:dyDescent="0.2">
      <c r="E146" s="214"/>
    </row>
    <row r="147" spans="5:5" x14ac:dyDescent="0.2">
      <c r="E147" s="214"/>
    </row>
    <row r="148" spans="5:5" x14ac:dyDescent="0.2">
      <c r="E148" s="214"/>
    </row>
    <row r="149" spans="5:5" x14ac:dyDescent="0.2">
      <c r="E149" s="214"/>
    </row>
    <row r="150" spans="5:5" x14ac:dyDescent="0.2">
      <c r="E150" s="214"/>
    </row>
    <row r="151" spans="5:5" x14ac:dyDescent="0.2">
      <c r="E151" s="214"/>
    </row>
    <row r="152" spans="5:5" x14ac:dyDescent="0.2">
      <c r="E152" s="214"/>
    </row>
    <row r="153" spans="5:5" x14ac:dyDescent="0.2">
      <c r="E153" s="214"/>
    </row>
    <row r="154" spans="5:5" x14ac:dyDescent="0.2">
      <c r="E154" s="214"/>
    </row>
    <row r="155" spans="5:5" x14ac:dyDescent="0.2">
      <c r="E155" s="214"/>
    </row>
    <row r="156" spans="5:5" x14ac:dyDescent="0.2">
      <c r="E156" s="214"/>
    </row>
    <row r="157" spans="5:5" x14ac:dyDescent="0.2">
      <c r="E157" s="214"/>
    </row>
    <row r="158" spans="5:5" x14ac:dyDescent="0.2">
      <c r="E158" s="214"/>
    </row>
    <row r="159" spans="5:5" x14ac:dyDescent="0.2">
      <c r="E159" s="214"/>
    </row>
    <row r="160" spans="5:5" x14ac:dyDescent="0.2">
      <c r="E160" s="214"/>
    </row>
    <row r="161" spans="1:7" x14ac:dyDescent="0.2">
      <c r="E161" s="214"/>
    </row>
    <row r="162" spans="1:7" x14ac:dyDescent="0.2">
      <c r="E162" s="214"/>
    </row>
    <row r="163" spans="1:7" x14ac:dyDescent="0.2">
      <c r="E163" s="214"/>
    </row>
    <row r="164" spans="1:7" x14ac:dyDescent="0.2">
      <c r="E164" s="214"/>
    </row>
    <row r="165" spans="1:7" x14ac:dyDescent="0.2">
      <c r="E165" s="214"/>
    </row>
    <row r="166" spans="1:7" x14ac:dyDescent="0.2">
      <c r="E166" s="214"/>
    </row>
    <row r="167" spans="1:7" x14ac:dyDescent="0.2">
      <c r="E167" s="214"/>
    </row>
    <row r="168" spans="1:7" x14ac:dyDescent="0.2">
      <c r="E168" s="214"/>
    </row>
    <row r="169" spans="1:7" x14ac:dyDescent="0.2">
      <c r="E169" s="214"/>
    </row>
    <row r="170" spans="1:7" x14ac:dyDescent="0.2">
      <c r="E170" s="214"/>
    </row>
    <row r="171" spans="1:7" x14ac:dyDescent="0.2">
      <c r="E171" s="214"/>
    </row>
    <row r="172" spans="1:7" x14ac:dyDescent="0.2">
      <c r="E172" s="214"/>
    </row>
    <row r="173" spans="1:7" x14ac:dyDescent="0.2">
      <c r="A173" s="267"/>
      <c r="B173" s="267"/>
    </row>
    <row r="174" spans="1:7" x14ac:dyDescent="0.2">
      <c r="A174" s="256"/>
      <c r="B174" s="256"/>
      <c r="C174" s="268"/>
      <c r="D174" s="268"/>
      <c r="E174" s="269"/>
      <c r="F174" s="268"/>
      <c r="G174" s="270"/>
    </row>
    <row r="175" spans="1:7" x14ac:dyDescent="0.2">
      <c r="A175" s="271"/>
      <c r="B175" s="271"/>
      <c r="C175" s="256"/>
      <c r="D175" s="256"/>
      <c r="E175" s="272"/>
      <c r="F175" s="256"/>
      <c r="G175" s="256"/>
    </row>
    <row r="176" spans="1:7" x14ac:dyDescent="0.2">
      <c r="A176" s="256"/>
      <c r="B176" s="256"/>
      <c r="C176" s="256"/>
      <c r="D176" s="256"/>
      <c r="E176" s="272"/>
      <c r="F176" s="256"/>
      <c r="G176" s="256"/>
    </row>
    <row r="177" spans="1:7" x14ac:dyDescent="0.2">
      <c r="A177" s="256"/>
      <c r="B177" s="256"/>
      <c r="C177" s="256"/>
      <c r="D177" s="256"/>
      <c r="E177" s="272"/>
      <c r="F177" s="256"/>
      <c r="G177" s="256"/>
    </row>
    <row r="178" spans="1:7" x14ac:dyDescent="0.2">
      <c r="A178" s="256"/>
      <c r="B178" s="256"/>
      <c r="C178" s="256"/>
      <c r="D178" s="256"/>
      <c r="E178" s="272"/>
      <c r="F178" s="256"/>
      <c r="G178" s="256"/>
    </row>
    <row r="179" spans="1:7" x14ac:dyDescent="0.2">
      <c r="A179" s="256"/>
      <c r="B179" s="256"/>
      <c r="C179" s="256"/>
      <c r="D179" s="256"/>
      <c r="E179" s="272"/>
      <c r="F179" s="256"/>
      <c r="G179" s="256"/>
    </row>
    <row r="180" spans="1:7" x14ac:dyDescent="0.2">
      <c r="A180" s="256"/>
      <c r="B180" s="256"/>
      <c r="C180" s="256"/>
      <c r="D180" s="256"/>
      <c r="E180" s="272"/>
      <c r="F180" s="256"/>
      <c r="G180" s="256"/>
    </row>
    <row r="181" spans="1:7" x14ac:dyDescent="0.2">
      <c r="A181" s="256"/>
      <c r="B181" s="256"/>
      <c r="C181" s="256"/>
      <c r="D181" s="256"/>
      <c r="E181" s="272"/>
      <c r="F181" s="256"/>
      <c r="G181" s="256"/>
    </row>
    <row r="182" spans="1:7" x14ac:dyDescent="0.2">
      <c r="A182" s="256"/>
      <c r="B182" s="256"/>
      <c r="C182" s="256"/>
      <c r="D182" s="256"/>
      <c r="E182" s="272"/>
      <c r="F182" s="256"/>
      <c r="G182" s="256"/>
    </row>
    <row r="183" spans="1:7" x14ac:dyDescent="0.2">
      <c r="A183" s="256"/>
      <c r="B183" s="256"/>
      <c r="C183" s="256"/>
      <c r="D183" s="256"/>
      <c r="E183" s="272"/>
      <c r="F183" s="256"/>
      <c r="G183" s="256"/>
    </row>
    <row r="184" spans="1:7" x14ac:dyDescent="0.2">
      <c r="A184" s="256"/>
      <c r="B184" s="256"/>
      <c r="C184" s="256"/>
      <c r="D184" s="256"/>
      <c r="E184" s="272"/>
      <c r="F184" s="256"/>
      <c r="G184" s="256"/>
    </row>
    <row r="185" spans="1:7" x14ac:dyDescent="0.2">
      <c r="A185" s="256"/>
      <c r="B185" s="256"/>
      <c r="C185" s="256"/>
      <c r="D185" s="256"/>
      <c r="E185" s="272"/>
      <c r="F185" s="256"/>
      <c r="G185" s="256"/>
    </row>
    <row r="186" spans="1:7" x14ac:dyDescent="0.2">
      <c r="A186" s="256"/>
      <c r="B186" s="256"/>
      <c r="C186" s="256"/>
      <c r="D186" s="256"/>
      <c r="E186" s="272"/>
      <c r="F186" s="256"/>
      <c r="G186" s="256"/>
    </row>
    <row r="187" spans="1:7" x14ac:dyDescent="0.2">
      <c r="A187" s="256"/>
      <c r="B187" s="256"/>
      <c r="C187" s="256"/>
      <c r="D187" s="256"/>
      <c r="E187" s="272"/>
      <c r="F187" s="256"/>
      <c r="G187" s="256"/>
    </row>
  </sheetData>
  <mergeCells count="69">
    <mergeCell ref="C66:D66"/>
    <mergeCell ref="C70:D70"/>
    <mergeCell ref="C71:D71"/>
    <mergeCell ref="C90:D90"/>
    <mergeCell ref="C91:D91"/>
    <mergeCell ref="C73:D73"/>
    <mergeCell ref="C74:D74"/>
    <mergeCell ref="C76:D76"/>
    <mergeCell ref="C77:D77"/>
    <mergeCell ref="C79:D79"/>
    <mergeCell ref="C93:D93"/>
    <mergeCell ref="C94:D94"/>
    <mergeCell ref="C80:D80"/>
    <mergeCell ref="C81:D81"/>
    <mergeCell ref="C85:D85"/>
    <mergeCell ref="C86:D86"/>
    <mergeCell ref="C110:D110"/>
    <mergeCell ref="C111:D111"/>
    <mergeCell ref="C112:D112"/>
    <mergeCell ref="C113:D113"/>
    <mergeCell ref="C101:D101"/>
    <mergeCell ref="C102:D102"/>
    <mergeCell ref="C106:D106"/>
    <mergeCell ref="C107:D107"/>
    <mergeCell ref="C108:D108"/>
    <mergeCell ref="C109:D109"/>
    <mergeCell ref="C65:D65"/>
    <mergeCell ref="C44:D44"/>
    <mergeCell ref="C45:D45"/>
    <mergeCell ref="C49:D49"/>
    <mergeCell ref="C50:D50"/>
    <mergeCell ref="C52:D52"/>
    <mergeCell ref="C53:D53"/>
    <mergeCell ref="C55:D55"/>
    <mergeCell ref="C56:D56"/>
    <mergeCell ref="C57:D57"/>
    <mergeCell ref="C59:D59"/>
    <mergeCell ref="C60:D60"/>
    <mergeCell ref="C62:D62"/>
    <mergeCell ref="C63:D63"/>
    <mergeCell ref="C43:D43"/>
    <mergeCell ref="C23:D23"/>
    <mergeCell ref="C24:D24"/>
    <mergeCell ref="C28:D28"/>
    <mergeCell ref="C29:D29"/>
    <mergeCell ref="C31:D31"/>
    <mergeCell ref="C32:D32"/>
    <mergeCell ref="C33:D33"/>
    <mergeCell ref="C35:D35"/>
    <mergeCell ref="C36:D36"/>
    <mergeCell ref="C37:D37"/>
    <mergeCell ref="C39:D39"/>
    <mergeCell ref="C40:D40"/>
    <mergeCell ref="C41:D41"/>
    <mergeCell ref="C21:D21"/>
    <mergeCell ref="A1:G1"/>
    <mergeCell ref="A3:B3"/>
    <mergeCell ref="A4:B4"/>
    <mergeCell ref="E4:G4"/>
    <mergeCell ref="C9:D9"/>
    <mergeCell ref="C10:D10"/>
    <mergeCell ref="C12:D12"/>
    <mergeCell ref="C13:D13"/>
    <mergeCell ref="C15:D15"/>
    <mergeCell ref="C16:D16"/>
    <mergeCell ref="C18:D18"/>
    <mergeCell ref="C19:D19"/>
    <mergeCell ref="C20:D20"/>
    <mergeCell ref="C3:D3"/>
  </mergeCells>
  <printOptions horizontalCentered="1" gridLinesSet="0"/>
  <pageMargins left="0.59055118110236227" right="0.39370078740157483" top="0.59055118110236227" bottom="0.98425196850393704" header="0.19685039370078741" footer="0.51181102362204722"/>
  <pageSetup paperSize="9" scale="71" fitToHeight="0" orientation="portrait" r:id="rId1"/>
  <headerFooter alignWithMargins="0">
    <oddFooter>&amp;R&amp;"Arial,Obyčejné"Strana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1">
    <pageSetUpPr fitToPage="1"/>
  </sheetPr>
  <dimension ref="A1:BE51"/>
  <sheetViews>
    <sheetView zoomScale="85" zoomScaleNormal="85" workbookViewId="0">
      <selection activeCell="C9" sqref="C9:E9"/>
    </sheetView>
  </sheetViews>
  <sheetFormatPr defaultRowHeight="12.75" x14ac:dyDescent="0.2"/>
  <cols>
    <col min="1" max="1" width="2" style="1" customWidth="1"/>
    <col min="2" max="2" width="15" style="1" customWidth="1"/>
    <col min="3" max="3" width="15.85546875" style="1" customWidth="1"/>
    <col min="4" max="4" width="14.5703125" style="1" customWidth="1"/>
    <col min="5" max="5" width="13.5703125" style="1" customWidth="1"/>
    <col min="6" max="6" width="16.5703125" style="1" customWidth="1"/>
    <col min="7" max="7" width="15.28515625" style="1" customWidth="1"/>
    <col min="8" max="16384" width="9.140625" style="1"/>
  </cols>
  <sheetData>
    <row r="1" spans="1:57" ht="24.75" customHeight="1" thickBot="1" x14ac:dyDescent="0.25">
      <c r="A1" s="81" t="s">
        <v>29</v>
      </c>
      <c r="B1" s="82"/>
      <c r="C1" s="82"/>
      <c r="D1" s="82"/>
      <c r="E1" s="82"/>
      <c r="F1" s="82"/>
      <c r="G1" s="82"/>
    </row>
    <row r="2" spans="1:57" ht="12.75" customHeight="1" x14ac:dyDescent="0.2">
      <c r="A2" s="83" t="s">
        <v>30</v>
      </c>
      <c r="B2" s="84"/>
      <c r="C2" s="85" t="s">
        <v>104</v>
      </c>
      <c r="D2" s="85" t="s">
        <v>105</v>
      </c>
      <c r="E2" s="84"/>
      <c r="F2" s="86" t="s">
        <v>31</v>
      </c>
      <c r="G2" s="87"/>
    </row>
    <row r="3" spans="1:57" ht="3" hidden="1" customHeight="1" x14ac:dyDescent="0.2">
      <c r="A3" s="88"/>
      <c r="B3" s="89"/>
      <c r="C3" s="90"/>
      <c r="D3" s="90"/>
      <c r="E3" s="89"/>
      <c r="F3" s="91"/>
      <c r="G3" s="92"/>
    </row>
    <row r="4" spans="1:57" ht="12" customHeight="1" x14ac:dyDescent="0.2">
      <c r="A4" s="93" t="s">
        <v>32</v>
      </c>
      <c r="B4" s="89"/>
      <c r="C4" s="90"/>
      <c r="D4" s="90"/>
      <c r="E4" s="89"/>
      <c r="F4" s="91" t="s">
        <v>33</v>
      </c>
      <c r="G4" s="94"/>
    </row>
    <row r="5" spans="1:57" ht="12.95" customHeight="1" x14ac:dyDescent="0.2">
      <c r="A5" s="95" t="s">
        <v>101</v>
      </c>
      <c r="B5" s="96"/>
      <c r="C5" s="97" t="s">
        <v>102</v>
      </c>
      <c r="D5" s="98"/>
      <c r="E5" s="99"/>
      <c r="F5" s="91" t="s">
        <v>34</v>
      </c>
      <c r="G5" s="92"/>
    </row>
    <row r="6" spans="1:57" ht="12.95" customHeight="1" x14ac:dyDescent="0.2">
      <c r="A6" s="93" t="s">
        <v>35</v>
      </c>
      <c r="B6" s="89"/>
      <c r="C6" s="90"/>
      <c r="D6" s="90"/>
      <c r="E6" s="89"/>
      <c r="F6" s="100" t="s">
        <v>36</v>
      </c>
      <c r="G6" s="101">
        <v>0</v>
      </c>
      <c r="O6" s="102"/>
    </row>
    <row r="7" spans="1:57" ht="12.95" customHeight="1" x14ac:dyDescent="0.2">
      <c r="A7" s="103" t="s">
        <v>100</v>
      </c>
      <c r="B7" s="104"/>
      <c r="C7" s="385" t="s">
        <v>558</v>
      </c>
      <c r="D7" s="386"/>
      <c r="E7" s="387"/>
      <c r="F7" s="105" t="s">
        <v>37</v>
      </c>
      <c r="G7" s="101">
        <f>IF(G6=0,,ROUND((F30+F32)/G6,1))</f>
        <v>0</v>
      </c>
    </row>
    <row r="8" spans="1:57" x14ac:dyDescent="0.2">
      <c r="A8" s="106" t="s">
        <v>38</v>
      </c>
      <c r="B8" s="91"/>
      <c r="C8" s="388" t="s">
        <v>803</v>
      </c>
      <c r="D8" s="388"/>
      <c r="E8" s="389"/>
      <c r="F8" s="107" t="s">
        <v>39</v>
      </c>
      <c r="G8" s="108"/>
      <c r="H8" s="109"/>
      <c r="I8" s="110"/>
    </row>
    <row r="9" spans="1:57" x14ac:dyDescent="0.2">
      <c r="A9" s="106" t="s">
        <v>40</v>
      </c>
      <c r="B9" s="91"/>
      <c r="C9" s="388"/>
      <c r="D9" s="388"/>
      <c r="E9" s="389"/>
      <c r="F9" s="91"/>
      <c r="G9" s="111"/>
      <c r="H9" s="112"/>
    </row>
    <row r="10" spans="1:57" x14ac:dyDescent="0.2">
      <c r="A10" s="106" t="s">
        <v>41</v>
      </c>
      <c r="B10" s="91"/>
      <c r="C10" s="388" t="s">
        <v>158</v>
      </c>
      <c r="D10" s="388"/>
      <c r="E10" s="388"/>
      <c r="F10" s="113"/>
      <c r="G10" s="114"/>
      <c r="H10" s="115"/>
    </row>
    <row r="11" spans="1:57" ht="13.5" customHeight="1" x14ac:dyDescent="0.2">
      <c r="A11" s="106" t="s">
        <v>42</v>
      </c>
      <c r="B11" s="91"/>
      <c r="C11" s="388"/>
      <c r="D11" s="388"/>
      <c r="E11" s="388"/>
      <c r="F11" s="116" t="s">
        <v>43</v>
      </c>
      <c r="G11" s="117"/>
      <c r="H11" s="112"/>
      <c r="BA11" s="118"/>
      <c r="BB11" s="118"/>
      <c r="BC11" s="118"/>
      <c r="BD11" s="118"/>
      <c r="BE11" s="118"/>
    </row>
    <row r="12" spans="1:57" ht="12.75" customHeight="1" x14ac:dyDescent="0.2">
      <c r="A12" s="119" t="s">
        <v>44</v>
      </c>
      <c r="B12" s="89"/>
      <c r="C12" s="390"/>
      <c r="D12" s="390"/>
      <c r="E12" s="390"/>
      <c r="F12" s="120" t="s">
        <v>45</v>
      </c>
      <c r="G12" s="121"/>
      <c r="H12" s="112"/>
    </row>
    <row r="13" spans="1:57" ht="28.5" customHeight="1" thickBot="1" x14ac:dyDescent="0.25">
      <c r="A13" s="122" t="s">
        <v>46</v>
      </c>
      <c r="B13" s="123"/>
      <c r="C13" s="123"/>
      <c r="D13" s="123"/>
      <c r="E13" s="124"/>
      <c r="F13" s="124"/>
      <c r="G13" s="125"/>
      <c r="H13" s="112"/>
    </row>
    <row r="14" spans="1:57" ht="17.25" customHeight="1" thickBot="1" x14ac:dyDescent="0.25">
      <c r="A14" s="126" t="s">
        <v>47</v>
      </c>
      <c r="B14" s="127"/>
      <c r="C14" s="128"/>
      <c r="D14" s="129" t="s">
        <v>48</v>
      </c>
      <c r="E14" s="130"/>
      <c r="F14" s="130"/>
      <c r="G14" s="128"/>
    </row>
    <row r="15" spans="1:57" ht="15.95" customHeight="1" x14ac:dyDescent="0.2">
      <c r="A15" s="131"/>
      <c r="B15" s="132" t="s">
        <v>49</v>
      </c>
      <c r="C15" s="133">
        <f>'00 SO00 Rek'!E8</f>
        <v>0</v>
      </c>
      <c r="D15" s="134" t="str">
        <f>'00 SO00 Rek'!A13</f>
        <v>Ztížené výrobní podmínky</v>
      </c>
      <c r="E15" s="135"/>
      <c r="F15" s="136"/>
      <c r="G15" s="133">
        <f>'00 SO00 Rek'!I13</f>
        <v>0</v>
      </c>
    </row>
    <row r="16" spans="1:57" ht="15.95" customHeight="1" x14ac:dyDescent="0.2">
      <c r="A16" s="131" t="s">
        <v>50</v>
      </c>
      <c r="B16" s="132" t="s">
        <v>51</v>
      </c>
      <c r="C16" s="133">
        <f>'00 SO00 Rek'!F8</f>
        <v>0</v>
      </c>
      <c r="D16" s="88" t="str">
        <f>'00 SO00 Rek'!A14</f>
        <v>Oborová přirážka</v>
      </c>
      <c r="E16" s="137"/>
      <c r="F16" s="138"/>
      <c r="G16" s="133">
        <f>'00 SO00 Rek'!I14</f>
        <v>0</v>
      </c>
    </row>
    <row r="17" spans="1:7" ht="15.95" customHeight="1" x14ac:dyDescent="0.2">
      <c r="A17" s="131" t="s">
        <v>52</v>
      </c>
      <c r="B17" s="132" t="s">
        <v>53</v>
      </c>
      <c r="C17" s="133">
        <f>'00 SO00 Rek'!H8</f>
        <v>0</v>
      </c>
      <c r="D17" s="88" t="str">
        <f>'00 SO00 Rek'!A15</f>
        <v>Přesun stavebních kapacit</v>
      </c>
      <c r="E17" s="137"/>
      <c r="F17" s="138"/>
      <c r="G17" s="133">
        <f>'00 SO00 Rek'!I15</f>
        <v>0</v>
      </c>
    </row>
    <row r="18" spans="1:7" ht="15.95" customHeight="1" x14ac:dyDescent="0.2">
      <c r="A18" s="139" t="s">
        <v>54</v>
      </c>
      <c r="B18" s="140" t="s">
        <v>55</v>
      </c>
      <c r="C18" s="133">
        <f>'00 SO00 Rek'!G8</f>
        <v>0</v>
      </c>
      <c r="D18" s="88" t="str">
        <f>'00 SO00 Rek'!A16</f>
        <v>Mimostaveništní doprava</v>
      </c>
      <c r="E18" s="137"/>
      <c r="F18" s="138"/>
      <c r="G18" s="133">
        <f>'00 SO00 Rek'!I16</f>
        <v>0</v>
      </c>
    </row>
    <row r="19" spans="1:7" ht="15.95" customHeight="1" x14ac:dyDescent="0.2">
      <c r="A19" s="141" t="s">
        <v>56</v>
      </c>
      <c r="B19" s="132"/>
      <c r="C19" s="133">
        <f>SUM(C15:C18)</f>
        <v>0</v>
      </c>
      <c r="D19" s="88" t="str">
        <f>'00 SO00 Rek'!A17</f>
        <v>Zařízení staveniště</v>
      </c>
      <c r="E19" s="137"/>
      <c r="F19" s="138"/>
      <c r="G19" s="133">
        <f>'00 SO00 Rek'!I17</f>
        <v>0</v>
      </c>
    </row>
    <row r="20" spans="1:7" ht="15.95" customHeight="1" x14ac:dyDescent="0.2">
      <c r="A20" s="141"/>
      <c r="B20" s="132"/>
      <c r="C20" s="133"/>
      <c r="D20" s="88" t="str">
        <f>'00 SO00 Rek'!A18</f>
        <v>Provoz investora</v>
      </c>
      <c r="E20" s="137"/>
      <c r="F20" s="138"/>
      <c r="G20" s="133">
        <f>'00 SO00 Rek'!I18</f>
        <v>0</v>
      </c>
    </row>
    <row r="21" spans="1:7" ht="15.95" customHeight="1" x14ac:dyDescent="0.2">
      <c r="A21" s="141" t="s">
        <v>28</v>
      </c>
      <c r="B21" s="132"/>
      <c r="C21" s="133">
        <f>'00 SO00 Rek'!I8</f>
        <v>0</v>
      </c>
      <c r="D21" s="88" t="str">
        <f>'00 SO00 Rek'!A19</f>
        <v>Kompletační činnost (IČD)</v>
      </c>
      <c r="E21" s="137"/>
      <c r="F21" s="138"/>
      <c r="G21" s="133">
        <f>'00 SO00 Rek'!I19</f>
        <v>0</v>
      </c>
    </row>
    <row r="22" spans="1:7" ht="15.95" customHeight="1" x14ac:dyDescent="0.2">
      <c r="A22" s="142" t="s">
        <v>57</v>
      </c>
      <c r="B22" s="112"/>
      <c r="C22" s="133">
        <f>C19+C21</f>
        <v>0</v>
      </c>
      <c r="D22" s="88" t="s">
        <v>58</v>
      </c>
      <c r="E22" s="137"/>
      <c r="F22" s="138"/>
      <c r="G22" s="133">
        <f>G23-SUM(G15:G21)</f>
        <v>0</v>
      </c>
    </row>
    <row r="23" spans="1:7" ht="15.95" customHeight="1" thickBot="1" x14ac:dyDescent="0.25">
      <c r="A23" s="391" t="s">
        <v>59</v>
      </c>
      <c r="B23" s="392"/>
      <c r="C23" s="143">
        <f>C22+G23</f>
        <v>0</v>
      </c>
      <c r="D23" s="144" t="s">
        <v>60</v>
      </c>
      <c r="E23" s="145"/>
      <c r="F23" s="146"/>
      <c r="G23" s="133">
        <f>'00 SO00 Rek'!H21</f>
        <v>0</v>
      </c>
    </row>
    <row r="24" spans="1:7" x14ac:dyDescent="0.2">
      <c r="A24" s="147" t="s">
        <v>61</v>
      </c>
      <c r="B24" s="148"/>
      <c r="C24" s="149"/>
      <c r="D24" s="148" t="s">
        <v>62</v>
      </c>
      <c r="E24" s="148"/>
      <c r="F24" s="150" t="s">
        <v>63</v>
      </c>
      <c r="G24" s="151"/>
    </row>
    <row r="25" spans="1:7" x14ac:dyDescent="0.2">
      <c r="A25" s="142" t="s">
        <v>64</v>
      </c>
      <c r="B25" s="112"/>
      <c r="C25" s="152"/>
      <c r="D25" s="112" t="s">
        <v>64</v>
      </c>
      <c r="F25" s="153" t="s">
        <v>64</v>
      </c>
      <c r="G25" s="154"/>
    </row>
    <row r="26" spans="1:7" ht="37.5" customHeight="1" x14ac:dyDescent="0.2">
      <c r="A26" s="142" t="s">
        <v>65</v>
      </c>
      <c r="B26" s="155"/>
      <c r="C26" s="152"/>
      <c r="D26" s="112" t="s">
        <v>65</v>
      </c>
      <c r="F26" s="153" t="s">
        <v>65</v>
      </c>
      <c r="G26" s="154"/>
    </row>
    <row r="27" spans="1:7" x14ac:dyDescent="0.2">
      <c r="A27" s="142"/>
      <c r="B27" s="156"/>
      <c r="C27" s="152"/>
      <c r="D27" s="112"/>
      <c r="F27" s="153"/>
      <c r="G27" s="154"/>
    </row>
    <row r="28" spans="1:7" x14ac:dyDescent="0.2">
      <c r="A28" s="142" t="s">
        <v>66</v>
      </c>
      <c r="B28" s="112"/>
      <c r="C28" s="152"/>
      <c r="D28" s="153" t="s">
        <v>67</v>
      </c>
      <c r="E28" s="152"/>
      <c r="F28" s="157" t="s">
        <v>67</v>
      </c>
      <c r="G28" s="154"/>
    </row>
    <row r="29" spans="1:7" ht="69" customHeight="1" x14ac:dyDescent="0.2">
      <c r="A29" s="142"/>
      <c r="B29" s="112"/>
      <c r="C29" s="158"/>
      <c r="D29" s="159"/>
      <c r="E29" s="158"/>
      <c r="F29" s="112"/>
      <c r="G29" s="154"/>
    </row>
    <row r="30" spans="1:7" x14ac:dyDescent="0.2">
      <c r="A30" s="160" t="s">
        <v>12</v>
      </c>
      <c r="B30" s="161"/>
      <c r="C30" s="162">
        <v>21</v>
      </c>
      <c r="D30" s="161" t="s">
        <v>68</v>
      </c>
      <c r="E30" s="163"/>
      <c r="F30" s="380">
        <f>C23-F32</f>
        <v>0</v>
      </c>
      <c r="G30" s="381"/>
    </row>
    <row r="31" spans="1:7" x14ac:dyDescent="0.2">
      <c r="A31" s="160" t="s">
        <v>69</v>
      </c>
      <c r="B31" s="161"/>
      <c r="C31" s="162">
        <f>C30</f>
        <v>21</v>
      </c>
      <c r="D31" s="161" t="s">
        <v>70</v>
      </c>
      <c r="E31" s="163"/>
      <c r="F31" s="380">
        <f>ROUND(PRODUCT(F30,C31/100),0)</f>
        <v>0</v>
      </c>
      <c r="G31" s="381"/>
    </row>
    <row r="32" spans="1:7" x14ac:dyDescent="0.2">
      <c r="A32" s="160" t="s">
        <v>12</v>
      </c>
      <c r="B32" s="161"/>
      <c r="C32" s="162">
        <v>15</v>
      </c>
      <c r="D32" s="161" t="s">
        <v>70</v>
      </c>
      <c r="E32" s="163"/>
      <c r="F32" s="380">
        <v>0</v>
      </c>
      <c r="G32" s="381"/>
    </row>
    <row r="33" spans="1:8" x14ac:dyDescent="0.2">
      <c r="A33" s="160" t="s">
        <v>69</v>
      </c>
      <c r="B33" s="164"/>
      <c r="C33" s="165">
        <f>C32</f>
        <v>15</v>
      </c>
      <c r="D33" s="161" t="s">
        <v>70</v>
      </c>
      <c r="E33" s="138"/>
      <c r="F33" s="380">
        <f>ROUND(PRODUCT(F32,C33/100),0)</f>
        <v>0</v>
      </c>
      <c r="G33" s="381"/>
    </row>
    <row r="34" spans="1:8" s="169" customFormat="1" ht="19.5" customHeight="1" thickBot="1" x14ac:dyDescent="0.3">
      <c r="A34" s="166" t="s">
        <v>71</v>
      </c>
      <c r="B34" s="167"/>
      <c r="C34" s="167"/>
      <c r="D34" s="167"/>
      <c r="E34" s="168"/>
      <c r="F34" s="382">
        <f>ROUND(SUM(F30:F33),0)</f>
        <v>0</v>
      </c>
      <c r="G34" s="383"/>
    </row>
    <row r="36" spans="1:8" x14ac:dyDescent="0.2">
      <c r="A36" s="2" t="s">
        <v>72</v>
      </c>
      <c r="B36" s="2"/>
      <c r="C36" s="2"/>
      <c r="D36" s="2"/>
      <c r="E36" s="2"/>
      <c r="F36" s="2"/>
      <c r="G36" s="2"/>
      <c r="H36" s="1" t="s">
        <v>2</v>
      </c>
    </row>
    <row r="37" spans="1:8" ht="14.25" customHeight="1" x14ac:dyDescent="0.2">
      <c r="A37" s="2"/>
      <c r="B37" s="384"/>
      <c r="C37" s="384"/>
      <c r="D37" s="384"/>
      <c r="E37" s="384"/>
      <c r="F37" s="384"/>
      <c r="G37" s="384"/>
      <c r="H37" s="1" t="s">
        <v>2</v>
      </c>
    </row>
    <row r="38" spans="1:8" ht="12.75" customHeight="1" x14ac:dyDescent="0.2">
      <c r="A38" s="170"/>
      <c r="B38" s="384"/>
      <c r="C38" s="384"/>
      <c r="D38" s="384"/>
      <c r="E38" s="384"/>
      <c r="F38" s="384"/>
      <c r="G38" s="384"/>
      <c r="H38" s="1" t="s">
        <v>2</v>
      </c>
    </row>
    <row r="39" spans="1:8" x14ac:dyDescent="0.2">
      <c r="A39" s="170"/>
      <c r="B39" s="384"/>
      <c r="C39" s="384"/>
      <c r="D39" s="384"/>
      <c r="E39" s="384"/>
      <c r="F39" s="384"/>
      <c r="G39" s="384"/>
      <c r="H39" s="1" t="s">
        <v>2</v>
      </c>
    </row>
    <row r="40" spans="1:8" x14ac:dyDescent="0.2">
      <c r="A40" s="170"/>
      <c r="B40" s="384"/>
      <c r="C40" s="384"/>
      <c r="D40" s="384"/>
      <c r="E40" s="384"/>
      <c r="F40" s="384"/>
      <c r="G40" s="384"/>
      <c r="H40" s="1" t="s">
        <v>2</v>
      </c>
    </row>
    <row r="41" spans="1:8" x14ac:dyDescent="0.2">
      <c r="A41" s="170"/>
      <c r="B41" s="384"/>
      <c r="C41" s="384"/>
      <c r="D41" s="384"/>
      <c r="E41" s="384"/>
      <c r="F41" s="384"/>
      <c r="G41" s="384"/>
      <c r="H41" s="1" t="s">
        <v>2</v>
      </c>
    </row>
    <row r="42" spans="1:8" x14ac:dyDescent="0.2">
      <c r="A42" s="170"/>
      <c r="B42" s="384"/>
      <c r="C42" s="384"/>
      <c r="D42" s="384"/>
      <c r="E42" s="384"/>
      <c r="F42" s="384"/>
      <c r="G42" s="384"/>
      <c r="H42" s="1" t="s">
        <v>2</v>
      </c>
    </row>
    <row r="43" spans="1:8" x14ac:dyDescent="0.2">
      <c r="A43" s="170"/>
      <c r="B43" s="384"/>
      <c r="C43" s="384"/>
      <c r="D43" s="384"/>
      <c r="E43" s="384"/>
      <c r="F43" s="384"/>
      <c r="G43" s="384"/>
      <c r="H43" s="1" t="s">
        <v>2</v>
      </c>
    </row>
    <row r="44" spans="1:8" ht="12.75" customHeight="1" x14ac:dyDescent="0.2">
      <c r="A44" s="170"/>
      <c r="B44" s="384"/>
      <c r="C44" s="384"/>
      <c r="D44" s="384"/>
      <c r="E44" s="384"/>
      <c r="F44" s="384"/>
      <c r="G44" s="384"/>
      <c r="H44" s="1" t="s">
        <v>2</v>
      </c>
    </row>
    <row r="45" spans="1:8" ht="12.75" customHeight="1" x14ac:dyDescent="0.2">
      <c r="A45" s="170"/>
      <c r="B45" s="384"/>
      <c r="C45" s="384"/>
      <c r="D45" s="384"/>
      <c r="E45" s="384"/>
      <c r="F45" s="384"/>
      <c r="G45" s="384"/>
      <c r="H45" s="1" t="s">
        <v>2</v>
      </c>
    </row>
    <row r="46" spans="1:8" x14ac:dyDescent="0.2">
      <c r="B46" s="379"/>
      <c r="C46" s="379"/>
      <c r="D46" s="379"/>
      <c r="E46" s="379"/>
      <c r="F46" s="379"/>
      <c r="G46" s="379"/>
    </row>
    <row r="47" spans="1:8" x14ac:dyDescent="0.2">
      <c r="B47" s="379"/>
      <c r="C47" s="379"/>
      <c r="D47" s="379"/>
      <c r="E47" s="379"/>
      <c r="F47" s="379"/>
      <c r="G47" s="379"/>
    </row>
    <row r="48" spans="1:8" x14ac:dyDescent="0.2">
      <c r="B48" s="379"/>
      <c r="C48" s="379"/>
      <c r="D48" s="379"/>
      <c r="E48" s="379"/>
      <c r="F48" s="379"/>
      <c r="G48" s="379"/>
    </row>
    <row r="49" spans="2:7" x14ac:dyDescent="0.2">
      <c r="B49" s="379"/>
      <c r="C49" s="379"/>
      <c r="D49" s="379"/>
      <c r="E49" s="379"/>
      <c r="F49" s="379"/>
      <c r="G49" s="379"/>
    </row>
    <row r="50" spans="2:7" x14ac:dyDescent="0.2">
      <c r="B50" s="379"/>
      <c r="C50" s="379"/>
      <c r="D50" s="379"/>
      <c r="E50" s="379"/>
      <c r="F50" s="379"/>
      <c r="G50" s="379"/>
    </row>
    <row r="51" spans="2:7" x14ac:dyDescent="0.2">
      <c r="B51" s="379"/>
      <c r="C51" s="379"/>
      <c r="D51" s="379"/>
      <c r="E51" s="379"/>
      <c r="F51" s="379"/>
      <c r="G51" s="379"/>
    </row>
  </sheetData>
  <mergeCells count="19">
    <mergeCell ref="C7:E7"/>
    <mergeCell ref="B46:G46"/>
    <mergeCell ref="B47:G47"/>
    <mergeCell ref="B48:G48"/>
    <mergeCell ref="B49:G49"/>
    <mergeCell ref="C8:E8"/>
    <mergeCell ref="C9:E9"/>
    <mergeCell ref="C10:E10"/>
    <mergeCell ref="C11:E11"/>
    <mergeCell ref="C12:E12"/>
    <mergeCell ref="A23:B23"/>
    <mergeCell ref="B50:G50"/>
    <mergeCell ref="B51:G51"/>
    <mergeCell ref="F30:G30"/>
    <mergeCell ref="F31:G31"/>
    <mergeCell ref="F32:G32"/>
    <mergeCell ref="F33:G33"/>
    <mergeCell ref="F34:G34"/>
    <mergeCell ref="B37:G45"/>
  </mergeCells>
  <pageMargins left="0.39370078740157483" right="0.19685039370078741" top="0.39370078740157483" bottom="0.39370078740157483" header="0" footer="0.19685039370078741"/>
  <pageSetup paperSize="9" fitToHeight="9999" orientation="portrait" r:id="rId1"/>
  <headerFooter alignWithMargins="0">
    <oddFooter>&amp;R&amp;9Stránka &amp;P z &amp;N</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7">
    <pageSetUpPr fitToPage="1"/>
  </sheetPr>
  <dimension ref="A1:BE50"/>
  <sheetViews>
    <sheetView topLeftCell="A4" zoomScaleNormal="100" workbookViewId="0">
      <selection activeCell="C9" sqref="C9:E9"/>
    </sheetView>
  </sheetViews>
  <sheetFormatPr defaultRowHeight="12.75" x14ac:dyDescent="0.2"/>
  <cols>
    <col min="1" max="1" width="2" style="1" customWidth="1"/>
    <col min="2" max="2" width="15" style="1" customWidth="1"/>
    <col min="3" max="3" width="15.85546875" style="1" customWidth="1"/>
    <col min="4" max="4" width="14.5703125" style="1" customWidth="1"/>
    <col min="5" max="5" width="13.5703125" style="1" customWidth="1"/>
    <col min="6" max="6" width="16.5703125" style="1" customWidth="1"/>
    <col min="7" max="7" width="15.28515625" style="1" customWidth="1"/>
    <col min="8" max="16384" width="9.140625" style="1"/>
  </cols>
  <sheetData>
    <row r="1" spans="1:57" ht="24.75" customHeight="1" thickBot="1" x14ac:dyDescent="0.25">
      <c r="A1" s="81" t="s">
        <v>29</v>
      </c>
      <c r="B1" s="82"/>
      <c r="C1" s="82"/>
      <c r="D1" s="82"/>
      <c r="E1" s="82"/>
      <c r="F1" s="82"/>
      <c r="G1" s="82"/>
    </row>
    <row r="2" spans="1:57" ht="28.5" customHeight="1" x14ac:dyDescent="0.2">
      <c r="A2" s="83" t="s">
        <v>30</v>
      </c>
      <c r="B2" s="84"/>
      <c r="C2" s="85" t="s">
        <v>423</v>
      </c>
      <c r="D2" s="412" t="s">
        <v>424</v>
      </c>
      <c r="E2" s="413"/>
      <c r="F2" s="86" t="s">
        <v>31</v>
      </c>
      <c r="G2" s="87"/>
    </row>
    <row r="3" spans="1:57" ht="3" hidden="1" customHeight="1" x14ac:dyDescent="0.2">
      <c r="A3" s="88"/>
      <c r="B3" s="89"/>
      <c r="C3" s="90"/>
      <c r="D3" s="90"/>
      <c r="E3" s="89"/>
      <c r="F3" s="91"/>
      <c r="G3" s="92"/>
    </row>
    <row r="4" spans="1:57" ht="12" customHeight="1" x14ac:dyDescent="0.2">
      <c r="A4" s="93" t="s">
        <v>32</v>
      </c>
      <c r="B4" s="89"/>
      <c r="C4" s="90"/>
      <c r="D4" s="90"/>
      <c r="E4" s="89"/>
      <c r="F4" s="91" t="s">
        <v>33</v>
      </c>
      <c r="G4" s="94"/>
    </row>
    <row r="5" spans="1:57" ht="12.95" customHeight="1" x14ac:dyDescent="0.2">
      <c r="A5" s="95" t="s">
        <v>315</v>
      </c>
      <c r="B5" s="96"/>
      <c r="C5" s="97" t="s">
        <v>316</v>
      </c>
      <c r="D5" s="98"/>
      <c r="E5" s="99"/>
      <c r="F5" s="91" t="s">
        <v>34</v>
      </c>
      <c r="G5" s="92"/>
    </row>
    <row r="6" spans="1:57" ht="12.95" customHeight="1" x14ac:dyDescent="0.2">
      <c r="A6" s="93" t="s">
        <v>35</v>
      </c>
      <c r="B6" s="89"/>
      <c r="C6" s="90"/>
      <c r="D6" s="90"/>
      <c r="E6" s="89"/>
      <c r="F6" s="100" t="s">
        <v>36</v>
      </c>
      <c r="G6" s="101">
        <v>0</v>
      </c>
      <c r="O6" s="102"/>
    </row>
    <row r="7" spans="1:57" ht="12.95" customHeight="1" x14ac:dyDescent="0.2">
      <c r="A7" s="103" t="s">
        <v>100</v>
      </c>
      <c r="B7" s="104"/>
      <c r="C7" s="385" t="s">
        <v>558</v>
      </c>
      <c r="D7" s="386"/>
      <c r="E7" s="387"/>
      <c r="F7" s="105" t="s">
        <v>37</v>
      </c>
      <c r="G7" s="101">
        <f>IF(G6=0,,ROUND((F30+F32)/G6,1))</f>
        <v>0</v>
      </c>
    </row>
    <row r="8" spans="1:57" x14ac:dyDescent="0.2">
      <c r="A8" s="106" t="s">
        <v>38</v>
      </c>
      <c r="B8" s="91"/>
      <c r="C8" s="388" t="s">
        <v>803</v>
      </c>
      <c r="D8" s="388"/>
      <c r="E8" s="389"/>
      <c r="F8" s="107" t="s">
        <v>39</v>
      </c>
      <c r="G8" s="108"/>
      <c r="H8" s="109"/>
      <c r="I8" s="110"/>
    </row>
    <row r="9" spans="1:57" x14ac:dyDescent="0.2">
      <c r="A9" s="106" t="s">
        <v>40</v>
      </c>
      <c r="B9" s="91"/>
      <c r="C9" s="388"/>
      <c r="D9" s="388"/>
      <c r="E9" s="389"/>
      <c r="F9" s="91"/>
      <c r="G9" s="111"/>
      <c r="H9" s="112"/>
    </row>
    <row r="10" spans="1:57" x14ac:dyDescent="0.2">
      <c r="A10" s="106" t="s">
        <v>41</v>
      </c>
      <c r="B10" s="91"/>
      <c r="C10" s="388" t="s">
        <v>158</v>
      </c>
      <c r="D10" s="388"/>
      <c r="E10" s="388"/>
      <c r="F10" s="113"/>
      <c r="G10" s="114"/>
      <c r="H10" s="115"/>
    </row>
    <row r="11" spans="1:57" ht="13.5" customHeight="1" x14ac:dyDescent="0.2">
      <c r="A11" s="106" t="s">
        <v>42</v>
      </c>
      <c r="B11" s="91"/>
      <c r="C11" s="388"/>
      <c r="D11" s="388"/>
      <c r="E11" s="388"/>
      <c r="F11" s="116" t="s">
        <v>43</v>
      </c>
      <c r="G11" s="117"/>
      <c r="H11" s="112"/>
      <c r="BA11" s="118"/>
      <c r="BB11" s="118"/>
      <c r="BC11" s="118"/>
      <c r="BD11" s="118"/>
      <c r="BE11" s="118"/>
    </row>
    <row r="12" spans="1:57" ht="12.75" customHeight="1" x14ac:dyDescent="0.2">
      <c r="A12" s="119" t="s">
        <v>44</v>
      </c>
      <c r="B12" s="89"/>
      <c r="C12" s="390"/>
      <c r="D12" s="390"/>
      <c r="E12" s="390"/>
      <c r="F12" s="120" t="s">
        <v>45</v>
      </c>
      <c r="G12" s="121"/>
      <c r="H12" s="112"/>
    </row>
    <row r="13" spans="1:57" ht="28.5" customHeight="1" thickBot="1" x14ac:dyDescent="0.25">
      <c r="A13" s="122" t="s">
        <v>46</v>
      </c>
      <c r="B13" s="123"/>
      <c r="C13" s="123"/>
      <c r="D13" s="123"/>
      <c r="E13" s="124"/>
      <c r="F13" s="124"/>
      <c r="G13" s="125"/>
      <c r="H13" s="112"/>
    </row>
    <row r="14" spans="1:57" ht="17.25" customHeight="1" thickBot="1" x14ac:dyDescent="0.25">
      <c r="A14" s="126" t="s">
        <v>47</v>
      </c>
      <c r="B14" s="127"/>
      <c r="C14" s="128"/>
      <c r="D14" s="129" t="s">
        <v>48</v>
      </c>
      <c r="E14" s="130"/>
      <c r="F14" s="130"/>
      <c r="G14" s="128"/>
    </row>
    <row r="15" spans="1:57" ht="15.95" customHeight="1" x14ac:dyDescent="0.2">
      <c r="A15" s="131"/>
      <c r="B15" s="132" t="s">
        <v>49</v>
      </c>
      <c r="C15" s="133">
        <f>'02 SO02.S2 Rek'!E25</f>
        <v>0</v>
      </c>
      <c r="D15" s="134" t="str">
        <f>'02 SO02.S2 Rek'!A30</f>
        <v>Ztížené výrobní podmínky</v>
      </c>
      <c r="E15" s="135"/>
      <c r="F15" s="136"/>
      <c r="G15" s="133">
        <f>'02 SO02.S2 Rek'!I30</f>
        <v>0</v>
      </c>
    </row>
    <row r="16" spans="1:57" ht="15.95" customHeight="1" x14ac:dyDescent="0.2">
      <c r="A16" s="131" t="s">
        <v>50</v>
      </c>
      <c r="B16" s="132" t="s">
        <v>51</v>
      </c>
      <c r="C16" s="133">
        <f>'02 SO02.S2 Rek'!F25</f>
        <v>0</v>
      </c>
      <c r="D16" s="88" t="str">
        <f>'02 SO02.S2 Rek'!A31</f>
        <v>Oborová přirážka</v>
      </c>
      <c r="E16" s="137"/>
      <c r="F16" s="138"/>
      <c r="G16" s="133">
        <f>'02 SO02.S2 Rek'!I31</f>
        <v>0</v>
      </c>
    </row>
    <row r="17" spans="1:7" ht="15.95" customHeight="1" x14ac:dyDescent="0.2">
      <c r="A17" s="131" t="s">
        <v>52</v>
      </c>
      <c r="B17" s="132" t="s">
        <v>53</v>
      </c>
      <c r="C17" s="133">
        <f>'02 SO02.S2 Rek'!H25</f>
        <v>0</v>
      </c>
      <c r="D17" s="88" t="str">
        <f>'02 SO02.S2 Rek'!A32</f>
        <v>Přesun stavebních kapacit</v>
      </c>
      <c r="E17" s="137"/>
      <c r="F17" s="138"/>
      <c r="G17" s="133">
        <f>'02 SO02.S2 Rek'!I32</f>
        <v>0</v>
      </c>
    </row>
    <row r="18" spans="1:7" ht="15.95" customHeight="1" x14ac:dyDescent="0.2">
      <c r="A18" s="139" t="s">
        <v>54</v>
      </c>
      <c r="B18" s="140" t="s">
        <v>55</v>
      </c>
      <c r="C18" s="133">
        <f>'02 SO02.S2 Rek'!G25</f>
        <v>0</v>
      </c>
      <c r="D18" s="88" t="str">
        <f>'02 SO02.S2 Rek'!A33</f>
        <v>Mimostaveništní doprava</v>
      </c>
      <c r="E18" s="137"/>
      <c r="F18" s="138"/>
      <c r="G18" s="133">
        <f>'02 SO02.S2 Rek'!I33</f>
        <v>0</v>
      </c>
    </row>
    <row r="19" spans="1:7" ht="15.95" customHeight="1" x14ac:dyDescent="0.2">
      <c r="A19" s="141" t="s">
        <v>56</v>
      </c>
      <c r="B19" s="132"/>
      <c r="C19" s="133">
        <f>SUM(C15:C18)</f>
        <v>0</v>
      </c>
      <c r="D19" s="88" t="str">
        <f>'02 SO02.S2 Rek'!A34</f>
        <v>Zařízení staveniště</v>
      </c>
      <c r="E19" s="137"/>
      <c r="F19" s="138"/>
      <c r="G19" s="133">
        <f>'02 SO02.S2 Rek'!I34</f>
        <v>0</v>
      </c>
    </row>
    <row r="20" spans="1:7" ht="15.95" customHeight="1" x14ac:dyDescent="0.2">
      <c r="A20" s="141"/>
      <c r="B20" s="132"/>
      <c r="C20" s="133"/>
      <c r="D20" s="88" t="str">
        <f>'02 SO02.S2 Rek'!A35</f>
        <v>Provoz investora</v>
      </c>
      <c r="E20" s="137"/>
      <c r="F20" s="138"/>
      <c r="G20" s="133">
        <f>'02 SO02.S2 Rek'!I35</f>
        <v>0</v>
      </c>
    </row>
    <row r="21" spans="1:7" ht="15.95" customHeight="1" x14ac:dyDescent="0.2">
      <c r="A21" s="141" t="s">
        <v>28</v>
      </c>
      <c r="B21" s="132"/>
      <c r="C21" s="133">
        <f>'02 SO02.S2 Rek'!I25</f>
        <v>0</v>
      </c>
      <c r="D21" s="88" t="str">
        <f>'02 SO02.S2 Rek'!A36</f>
        <v>Kompletační činnost (IČD)</v>
      </c>
      <c r="E21" s="137"/>
      <c r="F21" s="138"/>
      <c r="G21" s="133">
        <f>'02 SO02.S2 Rek'!I36</f>
        <v>0</v>
      </c>
    </row>
    <row r="22" spans="1:7" ht="15.95" customHeight="1" x14ac:dyDescent="0.2">
      <c r="A22" s="142" t="s">
        <v>57</v>
      </c>
      <c r="B22" s="112"/>
      <c r="C22" s="133">
        <f>C19+C21</f>
        <v>0</v>
      </c>
      <c r="D22" s="88" t="s">
        <v>58</v>
      </c>
      <c r="E22" s="137"/>
      <c r="F22" s="138"/>
      <c r="G22" s="133">
        <f>G23-SUM(G15:G21)</f>
        <v>0</v>
      </c>
    </row>
    <row r="23" spans="1:7" ht="15.95" customHeight="1" thickBot="1" x14ac:dyDescent="0.25">
      <c r="A23" s="391" t="s">
        <v>59</v>
      </c>
      <c r="B23" s="392"/>
      <c r="C23" s="143">
        <f>C22+G23</f>
        <v>0</v>
      </c>
      <c r="D23" s="144" t="s">
        <v>60</v>
      </c>
      <c r="E23" s="145"/>
      <c r="F23" s="146"/>
      <c r="G23" s="133">
        <f>'02 SO02.S2 Rek'!H38</f>
        <v>0</v>
      </c>
    </row>
    <row r="24" spans="1:7" x14ac:dyDescent="0.2">
      <c r="A24" s="147" t="s">
        <v>61</v>
      </c>
      <c r="B24" s="148"/>
      <c r="C24" s="149"/>
      <c r="D24" s="148" t="s">
        <v>62</v>
      </c>
      <c r="E24" s="148"/>
      <c r="F24" s="150" t="s">
        <v>63</v>
      </c>
      <c r="G24" s="151"/>
    </row>
    <row r="25" spans="1:7" x14ac:dyDescent="0.2">
      <c r="A25" s="142" t="s">
        <v>64</v>
      </c>
      <c r="B25" s="112"/>
      <c r="C25" s="152"/>
      <c r="D25" s="112" t="s">
        <v>64</v>
      </c>
      <c r="F25" s="153" t="s">
        <v>64</v>
      </c>
      <c r="G25" s="154"/>
    </row>
    <row r="26" spans="1:7" ht="37.5" customHeight="1" x14ac:dyDescent="0.2">
      <c r="A26" s="142" t="s">
        <v>65</v>
      </c>
      <c r="B26" s="155"/>
      <c r="C26" s="152"/>
      <c r="D26" s="112" t="s">
        <v>65</v>
      </c>
      <c r="F26" s="153" t="s">
        <v>65</v>
      </c>
      <c r="G26" s="154"/>
    </row>
    <row r="27" spans="1:7" x14ac:dyDescent="0.2">
      <c r="A27" s="142"/>
      <c r="B27" s="156"/>
      <c r="C27" s="152"/>
      <c r="D27" s="112"/>
      <c r="F27" s="153"/>
      <c r="G27" s="154"/>
    </row>
    <row r="28" spans="1:7" x14ac:dyDescent="0.2">
      <c r="A28" s="142" t="s">
        <v>66</v>
      </c>
      <c r="B28" s="112"/>
      <c r="C28" s="152"/>
      <c r="D28" s="153" t="s">
        <v>67</v>
      </c>
      <c r="E28" s="152"/>
      <c r="F28" s="157" t="s">
        <v>67</v>
      </c>
      <c r="G28" s="154"/>
    </row>
    <row r="29" spans="1:7" ht="69" customHeight="1" x14ac:dyDescent="0.2">
      <c r="A29" s="142"/>
      <c r="B29" s="112"/>
      <c r="C29" s="158"/>
      <c r="D29" s="159"/>
      <c r="E29" s="158"/>
      <c r="F29" s="112"/>
      <c r="G29" s="154"/>
    </row>
    <row r="30" spans="1:7" x14ac:dyDescent="0.2">
      <c r="A30" s="160" t="s">
        <v>12</v>
      </c>
      <c r="B30" s="161"/>
      <c r="C30" s="162">
        <v>21</v>
      </c>
      <c r="D30" s="161" t="s">
        <v>68</v>
      </c>
      <c r="E30" s="163"/>
      <c r="F30" s="380">
        <f>C23-F32</f>
        <v>0</v>
      </c>
      <c r="G30" s="381"/>
    </row>
    <row r="31" spans="1:7" x14ac:dyDescent="0.2">
      <c r="A31" s="160" t="s">
        <v>69</v>
      </c>
      <c r="B31" s="161"/>
      <c r="C31" s="162">
        <f>C30</f>
        <v>21</v>
      </c>
      <c r="D31" s="161" t="s">
        <v>70</v>
      </c>
      <c r="E31" s="163"/>
      <c r="F31" s="380">
        <f>ROUND(PRODUCT(F30,C31/100),0)</f>
        <v>0</v>
      </c>
      <c r="G31" s="381"/>
    </row>
    <row r="32" spans="1:7" x14ac:dyDescent="0.2">
      <c r="A32" s="160" t="s">
        <v>12</v>
      </c>
      <c r="B32" s="161"/>
      <c r="C32" s="162">
        <v>15</v>
      </c>
      <c r="D32" s="161" t="s">
        <v>70</v>
      </c>
      <c r="E32" s="163"/>
      <c r="F32" s="380">
        <v>0</v>
      </c>
      <c r="G32" s="381"/>
    </row>
    <row r="33" spans="1:8" x14ac:dyDescent="0.2">
      <c r="A33" s="160" t="s">
        <v>69</v>
      </c>
      <c r="B33" s="164"/>
      <c r="C33" s="165">
        <f>C32</f>
        <v>15</v>
      </c>
      <c r="D33" s="161" t="s">
        <v>70</v>
      </c>
      <c r="E33" s="138"/>
      <c r="F33" s="380">
        <f>ROUND(PRODUCT(F32,C33/100),0)</f>
        <v>0</v>
      </c>
      <c r="G33" s="381"/>
    </row>
    <row r="34" spans="1:8" s="169" customFormat="1" ht="19.5" customHeight="1" thickBot="1" x14ac:dyDescent="0.3">
      <c r="A34" s="166" t="s">
        <v>71</v>
      </c>
      <c r="B34" s="167"/>
      <c r="C34" s="167"/>
      <c r="D34" s="167"/>
      <c r="E34" s="168"/>
      <c r="F34" s="382">
        <f>ROUND(SUM(F30:F33),0)</f>
        <v>0</v>
      </c>
      <c r="G34" s="383"/>
    </row>
    <row r="36" spans="1:8" x14ac:dyDescent="0.2">
      <c r="A36" s="2" t="s">
        <v>72</v>
      </c>
      <c r="B36" s="2"/>
      <c r="C36" s="2"/>
      <c r="D36" s="2"/>
      <c r="E36" s="2"/>
      <c r="F36" s="2"/>
      <c r="G36" s="2"/>
      <c r="H36" s="1" t="s">
        <v>2</v>
      </c>
    </row>
    <row r="37" spans="1:8" ht="14.25" customHeight="1" x14ac:dyDescent="0.2">
      <c r="A37" s="2"/>
      <c r="B37" s="384"/>
      <c r="C37" s="384"/>
      <c r="D37" s="384"/>
      <c r="E37" s="384"/>
      <c r="F37" s="384"/>
      <c r="G37" s="384"/>
      <c r="H37" s="1" t="s">
        <v>2</v>
      </c>
    </row>
    <row r="38" spans="1:8" ht="12.75" customHeight="1" x14ac:dyDescent="0.2">
      <c r="A38" s="170"/>
      <c r="B38" s="384"/>
      <c r="C38" s="384"/>
      <c r="D38" s="384"/>
      <c r="E38" s="384"/>
      <c r="F38" s="384"/>
      <c r="G38" s="384"/>
      <c r="H38" s="1" t="s">
        <v>2</v>
      </c>
    </row>
    <row r="39" spans="1:8" x14ac:dyDescent="0.2">
      <c r="A39" s="170"/>
      <c r="B39" s="384"/>
      <c r="C39" s="384"/>
      <c r="D39" s="384"/>
      <c r="E39" s="384"/>
      <c r="F39" s="384"/>
      <c r="G39" s="384"/>
      <c r="H39" s="1" t="s">
        <v>2</v>
      </c>
    </row>
    <row r="40" spans="1:8" x14ac:dyDescent="0.2">
      <c r="A40" s="170"/>
      <c r="B40" s="384"/>
      <c r="C40" s="384"/>
      <c r="D40" s="384"/>
      <c r="E40" s="384"/>
      <c r="F40" s="384"/>
      <c r="G40" s="384"/>
      <c r="H40" s="1" t="s">
        <v>2</v>
      </c>
    </row>
    <row r="41" spans="1:8" x14ac:dyDescent="0.2">
      <c r="A41" s="170"/>
      <c r="B41" s="384"/>
      <c r="C41" s="384"/>
      <c r="D41" s="384"/>
      <c r="E41" s="384"/>
      <c r="F41" s="384"/>
      <c r="G41" s="384"/>
      <c r="H41" s="1" t="s">
        <v>2</v>
      </c>
    </row>
    <row r="42" spans="1:8" x14ac:dyDescent="0.2">
      <c r="A42" s="170"/>
      <c r="B42" s="384"/>
      <c r="C42" s="384"/>
      <c r="D42" s="384"/>
      <c r="E42" s="384"/>
      <c r="F42" s="384"/>
      <c r="G42" s="384"/>
      <c r="H42" s="1" t="s">
        <v>2</v>
      </c>
    </row>
    <row r="43" spans="1:8" x14ac:dyDescent="0.2">
      <c r="A43" s="170"/>
      <c r="B43" s="384"/>
      <c r="C43" s="384"/>
      <c r="D43" s="384"/>
      <c r="E43" s="384"/>
      <c r="F43" s="384"/>
      <c r="G43" s="384"/>
      <c r="H43" s="1" t="s">
        <v>2</v>
      </c>
    </row>
    <row r="44" spans="1:8" ht="12.75" customHeight="1" x14ac:dyDescent="0.2">
      <c r="A44" s="170"/>
      <c r="B44" s="384"/>
      <c r="C44" s="384"/>
      <c r="D44" s="384"/>
      <c r="E44" s="384"/>
      <c r="F44" s="384"/>
      <c r="G44" s="384"/>
      <c r="H44" s="1" t="s">
        <v>2</v>
      </c>
    </row>
    <row r="45" spans="1:8" x14ac:dyDescent="0.2">
      <c r="B45" s="379"/>
      <c r="C45" s="379"/>
      <c r="D45" s="379"/>
      <c r="E45" s="379"/>
      <c r="F45" s="379"/>
      <c r="G45" s="379"/>
    </row>
    <row r="46" spans="1:8" x14ac:dyDescent="0.2">
      <c r="B46" s="379"/>
      <c r="C46" s="379"/>
      <c r="D46" s="379"/>
      <c r="E46" s="379"/>
      <c r="F46" s="379"/>
      <c r="G46" s="379"/>
    </row>
    <row r="47" spans="1:8" x14ac:dyDescent="0.2">
      <c r="B47" s="379"/>
      <c r="C47" s="379"/>
      <c r="D47" s="379"/>
      <c r="E47" s="379"/>
      <c r="F47" s="379"/>
      <c r="G47" s="379"/>
    </row>
    <row r="48" spans="1:8" x14ac:dyDescent="0.2">
      <c r="B48" s="379"/>
      <c r="C48" s="379"/>
      <c r="D48" s="379"/>
      <c r="E48" s="379"/>
      <c r="F48" s="379"/>
      <c r="G48" s="379"/>
    </row>
    <row r="49" spans="2:7" x14ac:dyDescent="0.2">
      <c r="B49" s="379"/>
      <c r="C49" s="379"/>
      <c r="D49" s="379"/>
      <c r="E49" s="379"/>
      <c r="F49" s="379"/>
      <c r="G49" s="379"/>
    </row>
    <row r="50" spans="2:7" x14ac:dyDescent="0.2">
      <c r="B50" s="379"/>
      <c r="C50" s="379"/>
      <c r="D50" s="379"/>
      <c r="E50" s="379"/>
      <c r="F50" s="379"/>
      <c r="G50" s="379"/>
    </row>
  </sheetData>
  <mergeCells count="20">
    <mergeCell ref="C7:E7"/>
    <mergeCell ref="D2:E2"/>
    <mergeCell ref="B45:G45"/>
    <mergeCell ref="B46:G46"/>
    <mergeCell ref="B47:G47"/>
    <mergeCell ref="C8:E8"/>
    <mergeCell ref="C9:E9"/>
    <mergeCell ref="C10:E10"/>
    <mergeCell ref="C11:E11"/>
    <mergeCell ref="C12:E12"/>
    <mergeCell ref="A23:B23"/>
    <mergeCell ref="B48:G48"/>
    <mergeCell ref="B49:G49"/>
    <mergeCell ref="B50:G50"/>
    <mergeCell ref="F30:G30"/>
    <mergeCell ref="F31:G31"/>
    <mergeCell ref="F32:G32"/>
    <mergeCell ref="F33:G33"/>
    <mergeCell ref="F34:G34"/>
    <mergeCell ref="B37:G44"/>
  </mergeCells>
  <printOptions horizontalCentered="1"/>
  <pageMargins left="0.59055118110236227" right="0.39370078740157483" top="0.59055118110236227" bottom="0.98425196850393704" header="0.19685039370078741" footer="0.51181102362204722"/>
  <pageSetup paperSize="9" fitToHeight="0" orientation="portrait" r:id="rId1"/>
  <headerFooter alignWithMargins="0">
    <oddFooter>&amp;R&amp;"Arial,Obyčejné"Strana &amp;P</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7">
    <pageSetUpPr fitToPage="1"/>
  </sheetPr>
  <dimension ref="A1:BE89"/>
  <sheetViews>
    <sheetView topLeftCell="A4" workbookViewId="0">
      <selection activeCell="G30" sqref="G30:G37"/>
    </sheetView>
  </sheetViews>
  <sheetFormatPr defaultRowHeight="12.75" x14ac:dyDescent="0.2"/>
  <cols>
    <col min="1" max="1" width="5.85546875" style="1" customWidth="1"/>
    <col min="2" max="2" width="6.140625" style="1" customWidth="1"/>
    <col min="3" max="3" width="11.42578125" style="1" customWidth="1"/>
    <col min="4" max="4" width="15.85546875" style="1" customWidth="1"/>
    <col min="5" max="5" width="11.28515625" style="1" customWidth="1"/>
    <col min="6" max="6" width="10.85546875" style="1" customWidth="1"/>
    <col min="7" max="7" width="11" style="1" customWidth="1"/>
    <col min="8" max="8" width="8.5703125" style="1" bestFit="1" customWidth="1"/>
    <col min="9" max="9" width="10.7109375" style="1" customWidth="1"/>
    <col min="10" max="16384" width="9.140625" style="1"/>
  </cols>
  <sheetData>
    <row r="1" spans="1:9" ht="13.5" thickTop="1" x14ac:dyDescent="0.2">
      <c r="A1" s="395" t="s">
        <v>3</v>
      </c>
      <c r="B1" s="396"/>
      <c r="C1" s="402" t="s">
        <v>559</v>
      </c>
      <c r="D1" s="403"/>
      <c r="E1" s="403"/>
      <c r="F1" s="404"/>
      <c r="G1" s="171" t="s">
        <v>73</v>
      </c>
      <c r="H1" s="172" t="s">
        <v>423</v>
      </c>
      <c r="I1" s="173"/>
    </row>
    <row r="2" spans="1:9" ht="13.5" thickBot="1" x14ac:dyDescent="0.25">
      <c r="A2" s="397" t="s">
        <v>74</v>
      </c>
      <c r="B2" s="398"/>
      <c r="C2" s="174" t="s">
        <v>317</v>
      </c>
      <c r="D2" s="175"/>
      <c r="E2" s="176"/>
      <c r="F2" s="175"/>
      <c r="G2" s="399" t="s">
        <v>424</v>
      </c>
      <c r="H2" s="400"/>
      <c r="I2" s="401"/>
    </row>
    <row r="3" spans="1:9" ht="13.5" thickTop="1" x14ac:dyDescent="0.2">
      <c r="F3" s="112"/>
    </row>
    <row r="4" spans="1:9" ht="19.5" customHeight="1" x14ac:dyDescent="0.25">
      <c r="A4" s="177" t="s">
        <v>75</v>
      </c>
      <c r="B4" s="178"/>
      <c r="C4" s="178"/>
      <c r="D4" s="178"/>
      <c r="E4" s="179"/>
      <c r="F4" s="178"/>
      <c r="G4" s="178"/>
      <c r="H4" s="178"/>
      <c r="I4" s="178"/>
    </row>
    <row r="5" spans="1:9" ht="13.5" thickBot="1" x14ac:dyDescent="0.25"/>
    <row r="6" spans="1:9" s="112" customFormat="1" ht="13.5" thickBot="1" x14ac:dyDescent="0.25">
      <c r="A6" s="180"/>
      <c r="B6" s="181" t="s">
        <v>76</v>
      </c>
      <c r="C6" s="181"/>
      <c r="D6" s="182"/>
      <c r="E6" s="183" t="s">
        <v>24</v>
      </c>
      <c r="F6" s="184" t="s">
        <v>25</v>
      </c>
      <c r="G6" s="184" t="s">
        <v>26</v>
      </c>
      <c r="H6" s="184" t="s">
        <v>27</v>
      </c>
      <c r="I6" s="185" t="s">
        <v>28</v>
      </c>
    </row>
    <row r="7" spans="1:9" s="112" customFormat="1" x14ac:dyDescent="0.2">
      <c r="A7" s="273" t="str">
        <f>'02 SO02.S2 Pol'!B7</f>
        <v>3</v>
      </c>
      <c r="B7" s="62" t="str">
        <f>'02 SO02.S2 Pol'!C7</f>
        <v>Svislé a kompletní konstrukce</v>
      </c>
      <c r="D7" s="186"/>
      <c r="E7" s="274">
        <f>'02 SO02.S2 Pol'!BA11</f>
        <v>0</v>
      </c>
      <c r="F7" s="275">
        <f>'02 SO02.S2 Pol'!BB11</f>
        <v>0</v>
      </c>
      <c r="G7" s="275">
        <f>'02 SO02.S2 Pol'!BC11</f>
        <v>0</v>
      </c>
      <c r="H7" s="275">
        <f>'02 SO02.S2 Pol'!BD11</f>
        <v>0</v>
      </c>
      <c r="I7" s="276">
        <f>'02 SO02.S2 Pol'!BE11</f>
        <v>0</v>
      </c>
    </row>
    <row r="8" spans="1:9" s="112" customFormat="1" x14ac:dyDescent="0.2">
      <c r="A8" s="273" t="str">
        <f>'02 SO02.S2 Pol'!B12</f>
        <v>61</v>
      </c>
      <c r="B8" s="62" t="str">
        <f>'02 SO02.S2 Pol'!C12</f>
        <v>Upravy povrchů vnitřní</v>
      </c>
      <c r="D8" s="186"/>
      <c r="E8" s="274">
        <f>'02 SO02.S2 Pol'!BA22</f>
        <v>0</v>
      </c>
      <c r="F8" s="275">
        <f>'02 SO02.S2 Pol'!BB22</f>
        <v>0</v>
      </c>
      <c r="G8" s="275">
        <f>'02 SO02.S2 Pol'!BC22</f>
        <v>0</v>
      </c>
      <c r="H8" s="275">
        <f>'02 SO02.S2 Pol'!BD22</f>
        <v>0</v>
      </c>
      <c r="I8" s="276">
        <f>'02 SO02.S2 Pol'!BE22</f>
        <v>0</v>
      </c>
    </row>
    <row r="9" spans="1:9" s="112" customFormat="1" x14ac:dyDescent="0.2">
      <c r="A9" s="273" t="str">
        <f>'02 SO02.S2 Pol'!B23</f>
        <v>62</v>
      </c>
      <c r="B9" s="62" t="str">
        <f>'02 SO02.S2 Pol'!C23</f>
        <v>Úpravy povrchů vnější</v>
      </c>
      <c r="D9" s="186"/>
      <c r="E9" s="274">
        <f>'02 SO02.S2 Pol'!BA39</f>
        <v>0</v>
      </c>
      <c r="F9" s="275">
        <f>'02 SO02.S2 Pol'!BB39</f>
        <v>0</v>
      </c>
      <c r="G9" s="275">
        <f>'02 SO02.S2 Pol'!BC39</f>
        <v>0</v>
      </c>
      <c r="H9" s="275">
        <f>'02 SO02.S2 Pol'!BD39</f>
        <v>0</v>
      </c>
      <c r="I9" s="276">
        <f>'02 SO02.S2 Pol'!BE39</f>
        <v>0</v>
      </c>
    </row>
    <row r="10" spans="1:9" s="112" customFormat="1" x14ac:dyDescent="0.2">
      <c r="A10" s="273" t="str">
        <f>'02 SO02.S2 Pol'!B40</f>
        <v>63</v>
      </c>
      <c r="B10" s="62" t="str">
        <f>'02 SO02.S2 Pol'!C40</f>
        <v>Podlahy a podlahové konstrukce</v>
      </c>
      <c r="D10" s="186"/>
      <c r="E10" s="274">
        <f>'02 SO02.S2 Pol'!BA47</f>
        <v>0</v>
      </c>
      <c r="F10" s="275">
        <f>'02 SO02.S2 Pol'!BB47</f>
        <v>0</v>
      </c>
      <c r="G10" s="275">
        <f>'02 SO02.S2 Pol'!BC47</f>
        <v>0</v>
      </c>
      <c r="H10" s="275">
        <f>'02 SO02.S2 Pol'!BD47</f>
        <v>0</v>
      </c>
      <c r="I10" s="276">
        <f>'02 SO02.S2 Pol'!BE47</f>
        <v>0</v>
      </c>
    </row>
    <row r="11" spans="1:9" s="112" customFormat="1" x14ac:dyDescent="0.2">
      <c r="A11" s="273" t="str">
        <f>'02 SO02.S2 Pol'!B48</f>
        <v>93</v>
      </c>
      <c r="B11" s="62" t="str">
        <f>'02 SO02.S2 Pol'!C48</f>
        <v>Dokončovací práce inženýrských staveb</v>
      </c>
      <c r="D11" s="186"/>
      <c r="E11" s="274">
        <f>'02 SO02.S2 Pol'!BA52</f>
        <v>0</v>
      </c>
      <c r="F11" s="275">
        <f>'02 SO02.S2 Pol'!BB52</f>
        <v>0</v>
      </c>
      <c r="G11" s="275">
        <f>'02 SO02.S2 Pol'!BC52</f>
        <v>0</v>
      </c>
      <c r="H11" s="275">
        <f>'02 SO02.S2 Pol'!BD52</f>
        <v>0</v>
      </c>
      <c r="I11" s="276">
        <f>'02 SO02.S2 Pol'!BE52</f>
        <v>0</v>
      </c>
    </row>
    <row r="12" spans="1:9" s="112" customFormat="1" x14ac:dyDescent="0.2">
      <c r="A12" s="273" t="str">
        <f>'02 SO02.S2 Pol'!B53</f>
        <v>94</v>
      </c>
      <c r="B12" s="62" t="str">
        <f>'02 SO02.S2 Pol'!C53</f>
        <v>Lešení a stavební výtahy</v>
      </c>
      <c r="D12" s="186"/>
      <c r="E12" s="274">
        <f>'02 SO02.S2 Pol'!BA58</f>
        <v>0</v>
      </c>
      <c r="F12" s="275">
        <f>'02 SO02.S2 Pol'!BB58</f>
        <v>0</v>
      </c>
      <c r="G12" s="275">
        <f>'02 SO02.S2 Pol'!BC58</f>
        <v>0</v>
      </c>
      <c r="H12" s="275">
        <f>'02 SO02.S2 Pol'!BD58</f>
        <v>0</v>
      </c>
      <c r="I12" s="276">
        <f>'02 SO02.S2 Pol'!BE58</f>
        <v>0</v>
      </c>
    </row>
    <row r="13" spans="1:9" s="112" customFormat="1" x14ac:dyDescent="0.2">
      <c r="A13" s="273" t="str">
        <f>'02 SO02.S2 Pol'!B59</f>
        <v>95</v>
      </c>
      <c r="B13" s="62" t="str">
        <f>'02 SO02.S2 Pol'!C59</f>
        <v>Dokončovací konstrukce na pozemních stavbách</v>
      </c>
      <c r="D13" s="186"/>
      <c r="E13" s="274">
        <f>'02 SO02.S2 Pol'!BA63</f>
        <v>0</v>
      </c>
      <c r="F13" s="275">
        <f>'02 SO02.S2 Pol'!BB63</f>
        <v>0</v>
      </c>
      <c r="G13" s="275">
        <f>'02 SO02.S2 Pol'!BC63</f>
        <v>0</v>
      </c>
      <c r="H13" s="275">
        <f>'02 SO02.S2 Pol'!BD63</f>
        <v>0</v>
      </c>
      <c r="I13" s="276">
        <f>'02 SO02.S2 Pol'!BE63</f>
        <v>0</v>
      </c>
    </row>
    <row r="14" spans="1:9" s="112" customFormat="1" x14ac:dyDescent="0.2">
      <c r="A14" s="273" t="str">
        <f>'02 SO02.S2 Pol'!B64</f>
        <v>99</v>
      </c>
      <c r="B14" s="62" t="str">
        <f>'02 SO02.S2 Pol'!C64</f>
        <v>Staveništní přesun hmot</v>
      </c>
      <c r="D14" s="186"/>
      <c r="E14" s="274">
        <f>'02 SO02.S2 Pol'!BA66</f>
        <v>0</v>
      </c>
      <c r="F14" s="275">
        <f>'02 SO02.S2 Pol'!BB66</f>
        <v>0</v>
      </c>
      <c r="G14" s="275">
        <f>'02 SO02.S2 Pol'!BC66</f>
        <v>0</v>
      </c>
      <c r="H14" s="275">
        <f>'02 SO02.S2 Pol'!BD66</f>
        <v>0</v>
      </c>
      <c r="I14" s="276">
        <f>'02 SO02.S2 Pol'!BE66</f>
        <v>0</v>
      </c>
    </row>
    <row r="15" spans="1:9" s="112" customFormat="1" x14ac:dyDescent="0.2">
      <c r="A15" s="273" t="str">
        <f>'02 SO02.S2 Pol'!B67</f>
        <v>711</v>
      </c>
      <c r="B15" s="62" t="str">
        <f>'02 SO02.S2 Pol'!C67</f>
        <v>Izolace proti vodě</v>
      </c>
      <c r="D15" s="186"/>
      <c r="E15" s="274">
        <f>'02 SO02.S2 Pol'!BA78</f>
        <v>0</v>
      </c>
      <c r="F15" s="275">
        <f>'02 SO02.S2 Pol'!BB78</f>
        <v>0</v>
      </c>
      <c r="G15" s="275">
        <f>'02 SO02.S2 Pol'!BC78</f>
        <v>0</v>
      </c>
      <c r="H15" s="275">
        <f>'02 SO02.S2 Pol'!BD78</f>
        <v>0</v>
      </c>
      <c r="I15" s="276">
        <f>'02 SO02.S2 Pol'!BE78</f>
        <v>0</v>
      </c>
    </row>
    <row r="16" spans="1:9" s="112" customFormat="1" x14ac:dyDescent="0.2">
      <c r="A16" s="273" t="str">
        <f>'02 SO02.S2 Pol'!B79</f>
        <v>712</v>
      </c>
      <c r="B16" s="62" t="str">
        <f>'02 SO02.S2 Pol'!C79</f>
        <v>Živičné krytiny</v>
      </c>
      <c r="D16" s="186"/>
      <c r="E16" s="274">
        <f>'02 SO02.S2 Pol'!BA83</f>
        <v>0</v>
      </c>
      <c r="F16" s="275">
        <f>'02 SO02.S2 Pol'!BB83</f>
        <v>0</v>
      </c>
      <c r="G16" s="275">
        <f>'02 SO02.S2 Pol'!BC83</f>
        <v>0</v>
      </c>
      <c r="H16" s="275">
        <f>'02 SO02.S2 Pol'!BD83</f>
        <v>0</v>
      </c>
      <c r="I16" s="276">
        <f>'02 SO02.S2 Pol'!BE83</f>
        <v>0</v>
      </c>
    </row>
    <row r="17" spans="1:57" s="112" customFormat="1" x14ac:dyDescent="0.2">
      <c r="A17" s="273" t="str">
        <f>'02 SO02.S2 Pol'!B84</f>
        <v>721</v>
      </c>
      <c r="B17" s="62" t="str">
        <f>'02 SO02.S2 Pol'!C84</f>
        <v>Vnitřní kanalizace</v>
      </c>
      <c r="D17" s="186"/>
      <c r="E17" s="274">
        <f>'02 SO02.S2 Pol'!BA88</f>
        <v>0</v>
      </c>
      <c r="F17" s="275">
        <f>'02 SO02.S2 Pol'!BB88</f>
        <v>0</v>
      </c>
      <c r="G17" s="275">
        <f>'02 SO02.S2 Pol'!BC88</f>
        <v>0</v>
      </c>
      <c r="H17" s="275">
        <f>'02 SO02.S2 Pol'!BD88</f>
        <v>0</v>
      </c>
      <c r="I17" s="276">
        <f>'02 SO02.S2 Pol'!BE88</f>
        <v>0</v>
      </c>
    </row>
    <row r="18" spans="1:57" s="112" customFormat="1" x14ac:dyDescent="0.2">
      <c r="A18" s="273" t="str">
        <f>'02 SO02.S2 Pol'!B89</f>
        <v>722</v>
      </c>
      <c r="B18" s="62" t="str">
        <f>'02 SO02.S2 Pol'!C89</f>
        <v>Vnitřní vodovod</v>
      </c>
      <c r="D18" s="186"/>
      <c r="E18" s="274">
        <f>'02 SO02.S2 Pol'!BA94</f>
        <v>0</v>
      </c>
      <c r="F18" s="275">
        <f>'02 SO02.S2 Pol'!BB94</f>
        <v>0</v>
      </c>
      <c r="G18" s="275">
        <f>'02 SO02.S2 Pol'!BC94</f>
        <v>0</v>
      </c>
      <c r="H18" s="275">
        <f>'02 SO02.S2 Pol'!BD94</f>
        <v>0</v>
      </c>
      <c r="I18" s="276">
        <f>'02 SO02.S2 Pol'!BE94</f>
        <v>0</v>
      </c>
    </row>
    <row r="19" spans="1:57" s="112" customFormat="1" x14ac:dyDescent="0.2">
      <c r="A19" s="273" t="str">
        <f>'02 SO02.S2 Pol'!B95</f>
        <v>725</v>
      </c>
      <c r="B19" s="62" t="str">
        <f>'02 SO02.S2 Pol'!C95</f>
        <v>Zařizovací předměty</v>
      </c>
      <c r="D19" s="186"/>
      <c r="E19" s="274">
        <f>'02 SO02.S2 Pol'!BA100</f>
        <v>0</v>
      </c>
      <c r="F19" s="275">
        <f>'02 SO02.S2 Pol'!BB100</f>
        <v>0</v>
      </c>
      <c r="G19" s="275">
        <f>'02 SO02.S2 Pol'!BC100</f>
        <v>0</v>
      </c>
      <c r="H19" s="275">
        <f>'02 SO02.S2 Pol'!BD100</f>
        <v>0</v>
      </c>
      <c r="I19" s="276">
        <f>'02 SO02.S2 Pol'!BE100</f>
        <v>0</v>
      </c>
    </row>
    <row r="20" spans="1:57" s="112" customFormat="1" x14ac:dyDescent="0.2">
      <c r="A20" s="273" t="str">
        <f>'02 SO02.S2 Pol'!B101</f>
        <v>764</v>
      </c>
      <c r="B20" s="62" t="str">
        <f>'02 SO02.S2 Pol'!C101</f>
        <v>Konstrukce klempířské</v>
      </c>
      <c r="D20" s="186"/>
      <c r="E20" s="274">
        <f>'02 SO02.S2 Pol'!BA103</f>
        <v>0</v>
      </c>
      <c r="F20" s="275">
        <f>'02 SO02.S2 Pol'!BB103</f>
        <v>0</v>
      </c>
      <c r="G20" s="275">
        <f>'02 SO02.S2 Pol'!BC103</f>
        <v>0</v>
      </c>
      <c r="H20" s="275">
        <f>'02 SO02.S2 Pol'!BD103</f>
        <v>0</v>
      </c>
      <c r="I20" s="276">
        <f>'02 SO02.S2 Pol'!BE103</f>
        <v>0</v>
      </c>
    </row>
    <row r="21" spans="1:57" s="112" customFormat="1" x14ac:dyDescent="0.2">
      <c r="A21" s="273" t="str">
        <f>'02 SO02.S2 Pol'!B104</f>
        <v>781</v>
      </c>
      <c r="B21" s="62" t="str">
        <f>'02 SO02.S2 Pol'!C104</f>
        <v>Obklady keramické</v>
      </c>
      <c r="D21" s="186"/>
      <c r="E21" s="274">
        <f>'02 SO02.S2 Pol'!BA108</f>
        <v>0</v>
      </c>
      <c r="F21" s="275">
        <f>'02 SO02.S2 Pol'!BB108</f>
        <v>0</v>
      </c>
      <c r="G21" s="275">
        <f>'02 SO02.S2 Pol'!BC108</f>
        <v>0</v>
      </c>
      <c r="H21" s="275">
        <f>'02 SO02.S2 Pol'!BD108</f>
        <v>0</v>
      </c>
      <c r="I21" s="276">
        <f>'02 SO02.S2 Pol'!BE108</f>
        <v>0</v>
      </c>
    </row>
    <row r="22" spans="1:57" s="112" customFormat="1" x14ac:dyDescent="0.2">
      <c r="A22" s="273" t="str">
        <f>'02 SO02.S2 Pol'!B109</f>
        <v>784</v>
      </c>
      <c r="B22" s="62" t="str">
        <f>'02 SO02.S2 Pol'!C109</f>
        <v>Malby</v>
      </c>
      <c r="D22" s="186"/>
      <c r="E22" s="274">
        <f>'02 SO02.S2 Pol'!BA113</f>
        <v>0</v>
      </c>
      <c r="F22" s="275">
        <f>'02 SO02.S2 Pol'!BB113</f>
        <v>0</v>
      </c>
      <c r="G22" s="275">
        <f>'02 SO02.S2 Pol'!BC113</f>
        <v>0</v>
      </c>
      <c r="H22" s="275">
        <f>'02 SO02.S2 Pol'!BD113</f>
        <v>0</v>
      </c>
      <c r="I22" s="276">
        <f>'02 SO02.S2 Pol'!BE113</f>
        <v>0</v>
      </c>
    </row>
    <row r="23" spans="1:57" s="112" customFormat="1" x14ac:dyDescent="0.2">
      <c r="A23" s="273" t="str">
        <f>'02 SO02.S2 Pol'!B114</f>
        <v>M21</v>
      </c>
      <c r="B23" s="62" t="str">
        <f>'02 SO02.S2 Pol'!C114</f>
        <v>Elektromontáže</v>
      </c>
      <c r="D23" s="186"/>
      <c r="E23" s="274">
        <f>'02 SO02.S2 Pol'!BA116</f>
        <v>0</v>
      </c>
      <c r="F23" s="275">
        <f>'02 SO02.S2 Pol'!BB116</f>
        <v>0</v>
      </c>
      <c r="G23" s="275">
        <f>'02 SO02.S2 Pol'!BC116</f>
        <v>0</v>
      </c>
      <c r="H23" s="275">
        <f>'02 SO02.S2 Pol'!BD116</f>
        <v>0</v>
      </c>
      <c r="I23" s="276">
        <f>'02 SO02.S2 Pol'!BE116</f>
        <v>0</v>
      </c>
    </row>
    <row r="24" spans="1:57" s="112" customFormat="1" ht="13.5" thickBot="1" x14ac:dyDescent="0.25">
      <c r="A24" s="273" t="str">
        <f>'02 SO02.S2 Pol'!B117</f>
        <v>M99</v>
      </c>
      <c r="B24" s="62" t="str">
        <f>'02 SO02.S2 Pol'!C117</f>
        <v>Ostatní práce "M"</v>
      </c>
      <c r="D24" s="186"/>
      <c r="E24" s="274">
        <f>'02 SO02.S2 Pol'!BA128</f>
        <v>0</v>
      </c>
      <c r="F24" s="275">
        <f>'02 SO02.S2 Pol'!BB128</f>
        <v>0</v>
      </c>
      <c r="G24" s="275">
        <f>'02 SO02.S2 Pol'!BC128</f>
        <v>0</v>
      </c>
      <c r="H24" s="275">
        <f>'02 SO02.S2 Pol'!BD128</f>
        <v>0</v>
      </c>
      <c r="I24" s="276">
        <f>'02 SO02.S2 Pol'!BE128</f>
        <v>0</v>
      </c>
    </row>
    <row r="25" spans="1:57" s="14" customFormat="1" ht="13.5" thickBot="1" x14ac:dyDescent="0.25">
      <c r="A25" s="187"/>
      <c r="B25" s="188" t="s">
        <v>77</v>
      </c>
      <c r="C25" s="188"/>
      <c r="D25" s="189"/>
      <c r="E25" s="190">
        <f>SUM(E7:E24)</f>
        <v>0</v>
      </c>
      <c r="F25" s="191">
        <f>SUM(F7:F24)</f>
        <v>0</v>
      </c>
      <c r="G25" s="191">
        <f>SUM(G7:G24)</f>
        <v>0</v>
      </c>
      <c r="H25" s="191">
        <f>SUM(H7:H24)</f>
        <v>0</v>
      </c>
      <c r="I25" s="192">
        <f>SUM(I7:I24)</f>
        <v>0</v>
      </c>
    </row>
    <row r="26" spans="1:57" x14ac:dyDescent="0.2">
      <c r="A26" s="112"/>
      <c r="B26" s="112"/>
      <c r="C26" s="112"/>
      <c r="D26" s="112"/>
      <c r="E26" s="112"/>
      <c r="F26" s="112"/>
      <c r="G26" s="112"/>
      <c r="H26" s="112"/>
      <c r="I26" s="112"/>
    </row>
    <row r="27" spans="1:57" ht="19.5" customHeight="1" x14ac:dyDescent="0.25">
      <c r="A27" s="178" t="s">
        <v>78</v>
      </c>
      <c r="B27" s="178"/>
      <c r="C27" s="178"/>
      <c r="D27" s="178"/>
      <c r="E27" s="178"/>
      <c r="F27" s="178"/>
      <c r="G27" s="193"/>
      <c r="H27" s="178"/>
      <c r="I27" s="178"/>
      <c r="BA27" s="118"/>
      <c r="BB27" s="118"/>
      <c r="BC27" s="118"/>
      <c r="BD27" s="118"/>
      <c r="BE27" s="118"/>
    </row>
    <row r="28" spans="1:57" ht="13.5" thickBot="1" x14ac:dyDescent="0.25"/>
    <row r="29" spans="1:57" x14ac:dyDescent="0.2">
      <c r="A29" s="147" t="s">
        <v>79</v>
      </c>
      <c r="B29" s="148"/>
      <c r="C29" s="148"/>
      <c r="D29" s="194"/>
      <c r="E29" s="195" t="s">
        <v>80</v>
      </c>
      <c r="F29" s="196" t="s">
        <v>13</v>
      </c>
      <c r="G29" s="197" t="s">
        <v>81</v>
      </c>
      <c r="H29" s="198"/>
      <c r="I29" s="199" t="s">
        <v>80</v>
      </c>
    </row>
    <row r="30" spans="1:57" x14ac:dyDescent="0.2">
      <c r="A30" s="141" t="s">
        <v>150</v>
      </c>
      <c r="B30" s="132"/>
      <c r="C30" s="132"/>
      <c r="D30" s="200"/>
      <c r="E30" s="201">
        <v>0</v>
      </c>
      <c r="F30" s="202">
        <v>0</v>
      </c>
      <c r="G30" s="203"/>
      <c r="H30" s="204"/>
      <c r="I30" s="205">
        <f t="shared" ref="I30:I37" si="0">E30+F30*G30/100</f>
        <v>0</v>
      </c>
      <c r="BA30" s="1">
        <v>0</v>
      </c>
    </row>
    <row r="31" spans="1:57" x14ac:dyDescent="0.2">
      <c r="A31" s="141" t="s">
        <v>151</v>
      </c>
      <c r="B31" s="132"/>
      <c r="C31" s="132"/>
      <c r="D31" s="200"/>
      <c r="E31" s="201">
        <v>0</v>
      </c>
      <c r="F31" s="202">
        <v>0</v>
      </c>
      <c r="G31" s="203"/>
      <c r="H31" s="204"/>
      <c r="I31" s="205">
        <f t="shared" si="0"/>
        <v>0</v>
      </c>
      <c r="BA31" s="1">
        <v>0</v>
      </c>
    </row>
    <row r="32" spans="1:57" x14ac:dyDescent="0.2">
      <c r="A32" s="141" t="s">
        <v>152</v>
      </c>
      <c r="B32" s="132"/>
      <c r="C32" s="132"/>
      <c r="D32" s="200"/>
      <c r="E32" s="201">
        <v>0</v>
      </c>
      <c r="F32" s="202">
        <v>0</v>
      </c>
      <c r="G32" s="203"/>
      <c r="H32" s="204"/>
      <c r="I32" s="205">
        <f t="shared" si="0"/>
        <v>0</v>
      </c>
      <c r="BA32" s="1">
        <v>0</v>
      </c>
    </row>
    <row r="33" spans="1:53" x14ac:dyDescent="0.2">
      <c r="A33" s="141" t="s">
        <v>153</v>
      </c>
      <c r="B33" s="132"/>
      <c r="C33" s="132"/>
      <c r="D33" s="200"/>
      <c r="E33" s="201">
        <v>0</v>
      </c>
      <c r="F33" s="202">
        <v>0</v>
      </c>
      <c r="G33" s="203"/>
      <c r="H33" s="204"/>
      <c r="I33" s="205">
        <f t="shared" si="0"/>
        <v>0</v>
      </c>
      <c r="BA33" s="1">
        <v>0</v>
      </c>
    </row>
    <row r="34" spans="1:53" x14ac:dyDescent="0.2">
      <c r="A34" s="141" t="s">
        <v>154</v>
      </c>
      <c r="B34" s="132"/>
      <c r="C34" s="132"/>
      <c r="D34" s="200"/>
      <c r="E34" s="201">
        <v>0</v>
      </c>
      <c r="F34" s="202">
        <v>0</v>
      </c>
      <c r="G34" s="203"/>
      <c r="H34" s="204"/>
      <c r="I34" s="205">
        <f t="shared" si="0"/>
        <v>0</v>
      </c>
      <c r="BA34" s="1">
        <v>1</v>
      </c>
    </row>
    <row r="35" spans="1:53" x14ac:dyDescent="0.2">
      <c r="A35" s="141" t="s">
        <v>155</v>
      </c>
      <c r="B35" s="132"/>
      <c r="C35" s="132"/>
      <c r="D35" s="200"/>
      <c r="E35" s="201">
        <v>0</v>
      </c>
      <c r="F35" s="202">
        <v>0</v>
      </c>
      <c r="G35" s="203"/>
      <c r="H35" s="204"/>
      <c r="I35" s="205">
        <f t="shared" si="0"/>
        <v>0</v>
      </c>
      <c r="BA35" s="1">
        <v>1</v>
      </c>
    </row>
    <row r="36" spans="1:53" x14ac:dyDescent="0.2">
      <c r="A36" s="141" t="s">
        <v>156</v>
      </c>
      <c r="B36" s="132"/>
      <c r="C36" s="132"/>
      <c r="D36" s="200"/>
      <c r="E36" s="201">
        <v>0</v>
      </c>
      <c r="F36" s="202">
        <v>0</v>
      </c>
      <c r="G36" s="203"/>
      <c r="H36" s="204"/>
      <c r="I36" s="205">
        <f t="shared" si="0"/>
        <v>0</v>
      </c>
      <c r="BA36" s="1">
        <v>2</v>
      </c>
    </row>
    <row r="37" spans="1:53" x14ac:dyDescent="0.2">
      <c r="A37" s="141" t="s">
        <v>157</v>
      </c>
      <c r="B37" s="132"/>
      <c r="C37" s="132"/>
      <c r="D37" s="200"/>
      <c r="E37" s="201">
        <v>0</v>
      </c>
      <c r="F37" s="202">
        <v>0</v>
      </c>
      <c r="G37" s="203"/>
      <c r="H37" s="204"/>
      <c r="I37" s="205">
        <f t="shared" si="0"/>
        <v>0</v>
      </c>
      <c r="BA37" s="1">
        <v>2</v>
      </c>
    </row>
    <row r="38" spans="1:53" ht="13.5" thickBot="1" x14ac:dyDescent="0.25">
      <c r="A38" s="206"/>
      <c r="B38" s="207" t="s">
        <v>82</v>
      </c>
      <c r="C38" s="208"/>
      <c r="D38" s="209"/>
      <c r="E38" s="210"/>
      <c r="F38" s="211"/>
      <c r="G38" s="211"/>
      <c r="H38" s="393">
        <f>SUM(I30:I37)</f>
        <v>0</v>
      </c>
      <c r="I38" s="394"/>
    </row>
    <row r="40" spans="1:53" x14ac:dyDescent="0.2">
      <c r="B40" s="14"/>
      <c r="F40" s="212"/>
      <c r="G40" s="213"/>
      <c r="H40" s="213"/>
      <c r="I40" s="46"/>
    </row>
    <row r="41" spans="1:53" x14ac:dyDescent="0.2">
      <c r="F41" s="212"/>
      <c r="G41" s="213"/>
      <c r="H41" s="213"/>
      <c r="I41" s="46"/>
    </row>
    <row r="42" spans="1:53" x14ac:dyDescent="0.2">
      <c r="F42" s="212"/>
      <c r="G42" s="213"/>
      <c r="H42" s="213"/>
      <c r="I42" s="46"/>
    </row>
    <row r="43" spans="1:53" x14ac:dyDescent="0.2">
      <c r="F43" s="212"/>
      <c r="G43" s="213"/>
      <c r="H43" s="213"/>
      <c r="I43" s="46"/>
    </row>
    <row r="44" spans="1:53" x14ac:dyDescent="0.2">
      <c r="F44" s="212"/>
      <c r="G44" s="213"/>
      <c r="H44" s="213"/>
      <c r="I44" s="46"/>
    </row>
    <row r="45" spans="1:53" x14ac:dyDescent="0.2">
      <c r="F45" s="212"/>
      <c r="G45" s="213"/>
      <c r="H45" s="213"/>
      <c r="I45" s="46"/>
    </row>
    <row r="46" spans="1:53" x14ac:dyDescent="0.2">
      <c r="F46" s="212"/>
      <c r="G46" s="213"/>
      <c r="H46" s="213"/>
      <c r="I46" s="46"/>
    </row>
    <row r="47" spans="1:53" x14ac:dyDescent="0.2">
      <c r="F47" s="212"/>
      <c r="G47" s="213"/>
      <c r="H47" s="213"/>
      <c r="I47" s="46"/>
    </row>
    <row r="48" spans="1:53" x14ac:dyDescent="0.2">
      <c r="F48" s="212"/>
      <c r="G48" s="213"/>
      <c r="H48" s="213"/>
      <c r="I48" s="46"/>
    </row>
    <row r="49" spans="6:9" x14ac:dyDescent="0.2">
      <c r="F49" s="212"/>
      <c r="G49" s="213"/>
      <c r="H49" s="213"/>
      <c r="I49" s="46"/>
    </row>
    <row r="50" spans="6:9" x14ac:dyDescent="0.2">
      <c r="F50" s="212"/>
      <c r="G50" s="213"/>
      <c r="H50" s="213"/>
      <c r="I50" s="46"/>
    </row>
    <row r="51" spans="6:9" x14ac:dyDescent="0.2">
      <c r="F51" s="212"/>
      <c r="G51" s="213"/>
      <c r="H51" s="213"/>
      <c r="I51" s="46"/>
    </row>
    <row r="52" spans="6:9" x14ac:dyDescent="0.2">
      <c r="F52" s="212"/>
      <c r="G52" s="213"/>
      <c r="H52" s="213"/>
      <c r="I52" s="46"/>
    </row>
    <row r="53" spans="6:9" x14ac:dyDescent="0.2">
      <c r="F53" s="212"/>
      <c r="G53" s="213"/>
      <c r="H53" s="213"/>
      <c r="I53" s="46"/>
    </row>
    <row r="54" spans="6:9" x14ac:dyDescent="0.2">
      <c r="F54" s="212"/>
      <c r="G54" s="213"/>
      <c r="H54" s="213"/>
      <c r="I54" s="46"/>
    </row>
    <row r="55" spans="6:9" x14ac:dyDescent="0.2">
      <c r="F55" s="212"/>
      <c r="G55" s="213"/>
      <c r="H55" s="213"/>
      <c r="I55" s="46"/>
    </row>
    <row r="56" spans="6:9" x14ac:dyDescent="0.2">
      <c r="F56" s="212"/>
      <c r="G56" s="213"/>
      <c r="H56" s="213"/>
      <c r="I56" s="46"/>
    </row>
    <row r="57" spans="6:9" x14ac:dyDescent="0.2">
      <c r="F57" s="212"/>
      <c r="G57" s="213"/>
      <c r="H57" s="213"/>
      <c r="I57" s="46"/>
    </row>
    <row r="58" spans="6:9" x14ac:dyDescent="0.2">
      <c r="F58" s="212"/>
      <c r="G58" s="213"/>
      <c r="H58" s="213"/>
      <c r="I58" s="46"/>
    </row>
    <row r="59" spans="6:9" x14ac:dyDescent="0.2">
      <c r="F59" s="212"/>
      <c r="G59" s="213"/>
      <c r="H59" s="213"/>
      <c r="I59" s="46"/>
    </row>
    <row r="60" spans="6:9" x14ac:dyDescent="0.2">
      <c r="F60" s="212"/>
      <c r="G60" s="213"/>
      <c r="H60" s="213"/>
      <c r="I60" s="46"/>
    </row>
    <row r="61" spans="6:9" x14ac:dyDescent="0.2">
      <c r="F61" s="212"/>
      <c r="G61" s="213"/>
      <c r="H61" s="213"/>
      <c r="I61" s="46"/>
    </row>
    <row r="62" spans="6:9" x14ac:dyDescent="0.2">
      <c r="F62" s="212"/>
      <c r="G62" s="213"/>
      <c r="H62" s="213"/>
      <c r="I62" s="46"/>
    </row>
    <row r="63" spans="6:9" x14ac:dyDescent="0.2">
      <c r="F63" s="212"/>
      <c r="G63" s="213"/>
      <c r="H63" s="213"/>
      <c r="I63" s="46"/>
    </row>
    <row r="64" spans="6:9" x14ac:dyDescent="0.2">
      <c r="F64" s="212"/>
      <c r="G64" s="213"/>
      <c r="H64" s="213"/>
      <c r="I64" s="46"/>
    </row>
    <row r="65" spans="6:9" x14ac:dyDescent="0.2">
      <c r="F65" s="212"/>
      <c r="G65" s="213"/>
      <c r="H65" s="213"/>
      <c r="I65" s="46"/>
    </row>
    <row r="66" spans="6:9" x14ac:dyDescent="0.2">
      <c r="F66" s="212"/>
      <c r="G66" s="213"/>
      <c r="H66" s="213"/>
      <c r="I66" s="46"/>
    </row>
    <row r="67" spans="6:9" x14ac:dyDescent="0.2">
      <c r="F67" s="212"/>
      <c r="G67" s="213"/>
      <c r="H67" s="213"/>
      <c r="I67" s="46"/>
    </row>
    <row r="68" spans="6:9" x14ac:dyDescent="0.2">
      <c r="F68" s="212"/>
      <c r="G68" s="213"/>
      <c r="H68" s="213"/>
      <c r="I68" s="46"/>
    </row>
    <row r="69" spans="6:9" x14ac:dyDescent="0.2">
      <c r="F69" s="212"/>
      <c r="G69" s="213"/>
      <c r="H69" s="213"/>
      <c r="I69" s="46"/>
    </row>
    <row r="70" spans="6:9" x14ac:dyDescent="0.2">
      <c r="F70" s="212"/>
      <c r="G70" s="213"/>
      <c r="H70" s="213"/>
      <c r="I70" s="46"/>
    </row>
    <row r="71" spans="6:9" x14ac:dyDescent="0.2">
      <c r="F71" s="212"/>
      <c r="G71" s="213"/>
      <c r="H71" s="213"/>
      <c r="I71" s="46"/>
    </row>
    <row r="72" spans="6:9" x14ac:dyDescent="0.2">
      <c r="F72" s="212"/>
      <c r="G72" s="213"/>
      <c r="H72" s="213"/>
      <c r="I72" s="46"/>
    </row>
    <row r="73" spans="6:9" x14ac:dyDescent="0.2">
      <c r="F73" s="212"/>
      <c r="G73" s="213"/>
      <c r="H73" s="213"/>
      <c r="I73" s="46"/>
    </row>
    <row r="74" spans="6:9" x14ac:dyDescent="0.2">
      <c r="F74" s="212"/>
      <c r="G74" s="213"/>
      <c r="H74" s="213"/>
      <c r="I74" s="46"/>
    </row>
    <row r="75" spans="6:9" x14ac:dyDescent="0.2">
      <c r="F75" s="212"/>
      <c r="G75" s="213"/>
      <c r="H75" s="213"/>
      <c r="I75" s="46"/>
    </row>
    <row r="76" spans="6:9" x14ac:dyDescent="0.2">
      <c r="F76" s="212"/>
      <c r="G76" s="213"/>
      <c r="H76" s="213"/>
      <c r="I76" s="46"/>
    </row>
    <row r="77" spans="6:9" x14ac:dyDescent="0.2">
      <c r="F77" s="212"/>
      <c r="G77" s="213"/>
      <c r="H77" s="213"/>
      <c r="I77" s="46"/>
    </row>
    <row r="78" spans="6:9" x14ac:dyDescent="0.2">
      <c r="F78" s="212"/>
      <c r="G78" s="213"/>
      <c r="H78" s="213"/>
      <c r="I78" s="46"/>
    </row>
    <row r="79" spans="6:9" x14ac:dyDescent="0.2">
      <c r="F79" s="212"/>
      <c r="G79" s="213"/>
      <c r="H79" s="213"/>
      <c r="I79" s="46"/>
    </row>
    <row r="80" spans="6:9" x14ac:dyDescent="0.2">
      <c r="F80" s="212"/>
      <c r="G80" s="213"/>
      <c r="H80" s="213"/>
      <c r="I80" s="46"/>
    </row>
    <row r="81" spans="6:9" x14ac:dyDescent="0.2">
      <c r="F81" s="212"/>
      <c r="G81" s="213"/>
      <c r="H81" s="213"/>
      <c r="I81" s="46"/>
    </row>
    <row r="82" spans="6:9" x14ac:dyDescent="0.2">
      <c r="F82" s="212"/>
      <c r="G82" s="213"/>
      <c r="H82" s="213"/>
      <c r="I82" s="46"/>
    </row>
    <row r="83" spans="6:9" x14ac:dyDescent="0.2">
      <c r="F83" s="212"/>
      <c r="G83" s="213"/>
      <c r="H83" s="213"/>
      <c r="I83" s="46"/>
    </row>
    <row r="84" spans="6:9" x14ac:dyDescent="0.2">
      <c r="F84" s="212"/>
      <c r="G84" s="213"/>
      <c r="H84" s="213"/>
      <c r="I84" s="46"/>
    </row>
    <row r="85" spans="6:9" x14ac:dyDescent="0.2">
      <c r="F85" s="212"/>
      <c r="G85" s="213"/>
      <c r="H85" s="213"/>
      <c r="I85" s="46"/>
    </row>
    <row r="86" spans="6:9" x14ac:dyDescent="0.2">
      <c r="F86" s="212"/>
      <c r="G86" s="213"/>
      <c r="H86" s="213"/>
      <c r="I86" s="46"/>
    </row>
    <row r="87" spans="6:9" x14ac:dyDescent="0.2">
      <c r="F87" s="212"/>
      <c r="G87" s="213"/>
      <c r="H87" s="213"/>
      <c r="I87" s="46"/>
    </row>
    <row r="88" spans="6:9" x14ac:dyDescent="0.2">
      <c r="F88" s="212"/>
      <c r="G88" s="213"/>
      <c r="H88" s="213"/>
      <c r="I88" s="46"/>
    </row>
    <row r="89" spans="6:9" x14ac:dyDescent="0.2">
      <c r="F89" s="212"/>
      <c r="G89" s="213"/>
      <c r="H89" s="213"/>
      <c r="I89" s="46"/>
    </row>
  </sheetData>
  <mergeCells count="5">
    <mergeCell ref="A1:B1"/>
    <mergeCell ref="A2:B2"/>
    <mergeCell ref="G2:I2"/>
    <mergeCell ref="H38:I38"/>
    <mergeCell ref="C1:F1"/>
  </mergeCells>
  <printOptions horizontalCentered="1"/>
  <pageMargins left="0.59055118110236227" right="0.39370078740157483" top="0.59055118110236227" bottom="0.98425196850393704" header="0.19685039370078741" footer="0.51181102362204722"/>
  <pageSetup paperSize="9" fitToHeight="0" orientation="portrait" r:id="rId1"/>
  <headerFooter alignWithMargins="0">
    <oddFooter>&amp;R&amp;"Arial,Obyčejné"Strana &amp;P</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8">
    <pageSetUpPr fitToPage="1"/>
  </sheetPr>
  <dimension ref="A1:CB201"/>
  <sheetViews>
    <sheetView showGridLines="0" showZeros="0" topLeftCell="A70" zoomScaleNormal="100" zoomScaleSheetLayoutView="100" workbookViewId="0">
      <selection activeCell="F8" sqref="F8:F119"/>
    </sheetView>
  </sheetViews>
  <sheetFormatPr defaultRowHeight="12.75" x14ac:dyDescent="0.2"/>
  <cols>
    <col min="1" max="1" width="4.42578125" style="214" customWidth="1"/>
    <col min="2" max="2" width="11.5703125" style="214" customWidth="1"/>
    <col min="3" max="3" width="40.42578125" style="214" customWidth="1"/>
    <col min="4" max="4" width="5.5703125" style="214" customWidth="1"/>
    <col min="5" max="5" width="8.5703125" style="222" customWidth="1"/>
    <col min="6" max="6" width="9.85546875" style="214" customWidth="1"/>
    <col min="7" max="7" width="13.85546875" style="214" customWidth="1"/>
    <col min="8" max="8" width="9.85546875" style="214" bestFit="1" customWidth="1"/>
    <col min="9" max="9" width="8.42578125" style="214" bestFit="1" customWidth="1"/>
    <col min="10" max="10" width="9.85546875" style="214" bestFit="1" customWidth="1"/>
    <col min="11" max="11" width="9.42578125" style="214" bestFit="1" customWidth="1"/>
    <col min="12" max="12" width="75.42578125" style="214" customWidth="1"/>
    <col min="13" max="13" width="45.28515625" style="214" customWidth="1"/>
    <col min="14" max="16384" width="9.140625" style="214"/>
  </cols>
  <sheetData>
    <row r="1" spans="1:80" ht="15.75" x14ac:dyDescent="0.25">
      <c r="A1" s="405" t="s">
        <v>83</v>
      </c>
      <c r="B1" s="405"/>
      <c r="C1" s="405"/>
      <c r="D1" s="405"/>
      <c r="E1" s="405"/>
      <c r="F1" s="405"/>
      <c r="G1" s="405"/>
    </row>
    <row r="2" spans="1:80" ht="14.25" customHeight="1" thickBot="1" x14ac:dyDescent="0.25">
      <c r="B2" s="215"/>
      <c r="C2" s="216"/>
      <c r="D2" s="216"/>
      <c r="E2" s="217"/>
      <c r="F2" s="216"/>
      <c r="G2" s="216"/>
    </row>
    <row r="3" spans="1:80" ht="13.5" thickTop="1" x14ac:dyDescent="0.2">
      <c r="A3" s="395" t="s">
        <v>3</v>
      </c>
      <c r="B3" s="396"/>
      <c r="C3" s="402" t="s">
        <v>559</v>
      </c>
      <c r="D3" s="404"/>
      <c r="E3" s="218" t="s">
        <v>84</v>
      </c>
      <c r="F3" s="219" t="str">
        <f>'02 SO02.S2 Rek'!H1</f>
        <v>SO02.S2</v>
      </c>
      <c r="G3" s="220"/>
    </row>
    <row r="4" spans="1:80" ht="13.5" thickBot="1" x14ac:dyDescent="0.25">
      <c r="A4" s="406" t="s">
        <v>74</v>
      </c>
      <c r="B4" s="398"/>
      <c r="C4" s="174" t="s">
        <v>317</v>
      </c>
      <c r="D4" s="175"/>
      <c r="E4" s="407" t="str">
        <f>'02 SO02.S2 Rek'!G2</f>
        <v>Stavební práce - armaturní komora</v>
      </c>
      <c r="F4" s="408"/>
      <c r="G4" s="409"/>
    </row>
    <row r="5" spans="1:80" ht="13.5" thickTop="1" x14ac:dyDescent="0.2">
      <c r="A5" s="221"/>
      <c r="G5" s="223"/>
    </row>
    <row r="6" spans="1:80" ht="27" customHeight="1" x14ac:dyDescent="0.2">
      <c r="A6" s="224" t="s">
        <v>85</v>
      </c>
      <c r="B6" s="225" t="s">
        <v>86</v>
      </c>
      <c r="C6" s="225" t="s">
        <v>87</v>
      </c>
      <c r="D6" s="225" t="s">
        <v>88</v>
      </c>
      <c r="E6" s="226" t="s">
        <v>89</v>
      </c>
      <c r="F6" s="225" t="s">
        <v>90</v>
      </c>
      <c r="G6" s="227" t="s">
        <v>91</v>
      </c>
      <c r="H6" s="228" t="s">
        <v>92</v>
      </c>
      <c r="I6" s="228" t="s">
        <v>93</v>
      </c>
      <c r="J6" s="228" t="s">
        <v>94</v>
      </c>
      <c r="K6" s="228" t="s">
        <v>95</v>
      </c>
    </row>
    <row r="7" spans="1:80" x14ac:dyDescent="0.2">
      <c r="A7" s="229" t="s">
        <v>96</v>
      </c>
      <c r="B7" s="230" t="s">
        <v>425</v>
      </c>
      <c r="C7" s="231" t="s">
        <v>426</v>
      </c>
      <c r="D7" s="232"/>
      <c r="E7" s="233"/>
      <c r="F7" s="233"/>
      <c r="G7" s="234"/>
      <c r="H7" s="235"/>
      <c r="I7" s="236"/>
      <c r="J7" s="237"/>
      <c r="K7" s="238"/>
      <c r="O7" s="239">
        <v>1</v>
      </c>
    </row>
    <row r="8" spans="1:80" x14ac:dyDescent="0.2">
      <c r="A8" s="240">
        <v>1</v>
      </c>
      <c r="B8" s="241" t="s">
        <v>428</v>
      </c>
      <c r="C8" s="242" t="s">
        <v>429</v>
      </c>
      <c r="D8" s="243" t="s">
        <v>177</v>
      </c>
      <c r="E8" s="244">
        <v>3.75</v>
      </c>
      <c r="F8" s="244"/>
      <c r="G8" s="245">
        <f>E8*F8</f>
        <v>0</v>
      </c>
      <c r="H8" s="246">
        <v>0.26368999999999998</v>
      </c>
      <c r="I8" s="247">
        <f>E8*H8</f>
        <v>0.98883749999999992</v>
      </c>
      <c r="J8" s="246">
        <v>0</v>
      </c>
      <c r="K8" s="247">
        <f>E8*J8</f>
        <v>0</v>
      </c>
      <c r="O8" s="239">
        <v>2</v>
      </c>
      <c r="AA8" s="214">
        <v>1</v>
      </c>
      <c r="AB8" s="214">
        <v>1</v>
      </c>
      <c r="AC8" s="214">
        <v>1</v>
      </c>
      <c r="AZ8" s="214">
        <v>1</v>
      </c>
      <c r="BA8" s="214">
        <f>IF(AZ8=1,G8,0)</f>
        <v>0</v>
      </c>
      <c r="BB8" s="214">
        <f>IF(AZ8=2,G8,0)</f>
        <v>0</v>
      </c>
      <c r="BC8" s="214">
        <f>IF(AZ8=3,G8,0)</f>
        <v>0</v>
      </c>
      <c r="BD8" s="214">
        <f>IF(AZ8=4,G8,0)</f>
        <v>0</v>
      </c>
      <c r="BE8" s="214">
        <f>IF(AZ8=5,G8,0)</f>
        <v>0</v>
      </c>
      <c r="CA8" s="239">
        <v>1</v>
      </c>
      <c r="CB8" s="239">
        <v>1</v>
      </c>
    </row>
    <row r="9" spans="1:80" x14ac:dyDescent="0.2">
      <c r="A9" s="248"/>
      <c r="B9" s="251"/>
      <c r="C9" s="410" t="s">
        <v>430</v>
      </c>
      <c r="D9" s="411"/>
      <c r="E9" s="252">
        <v>0</v>
      </c>
      <c r="F9" s="253"/>
      <c r="G9" s="254"/>
      <c r="H9" s="255"/>
      <c r="I9" s="249"/>
      <c r="J9" s="256"/>
      <c r="K9" s="249"/>
      <c r="M9" s="250" t="s">
        <v>430</v>
      </c>
      <c r="O9" s="239"/>
    </row>
    <row r="10" spans="1:80" x14ac:dyDescent="0.2">
      <c r="A10" s="248"/>
      <c r="B10" s="251"/>
      <c r="C10" s="410" t="s">
        <v>431</v>
      </c>
      <c r="D10" s="411"/>
      <c r="E10" s="252">
        <v>3.75</v>
      </c>
      <c r="F10" s="253"/>
      <c r="G10" s="254"/>
      <c r="H10" s="255"/>
      <c r="I10" s="249"/>
      <c r="J10" s="256"/>
      <c r="K10" s="249"/>
      <c r="M10" s="250" t="s">
        <v>431</v>
      </c>
      <c r="O10" s="239"/>
    </row>
    <row r="11" spans="1:80" x14ac:dyDescent="0.2">
      <c r="A11" s="257"/>
      <c r="B11" s="258" t="s">
        <v>99</v>
      </c>
      <c r="C11" s="259" t="s">
        <v>427</v>
      </c>
      <c r="D11" s="260"/>
      <c r="E11" s="261"/>
      <c r="F11" s="262"/>
      <c r="G11" s="263">
        <f>SUM(G7:G10)</f>
        <v>0</v>
      </c>
      <c r="H11" s="264"/>
      <c r="I11" s="265">
        <f>SUM(I7:I10)</f>
        <v>0.98883749999999992</v>
      </c>
      <c r="J11" s="264"/>
      <c r="K11" s="265">
        <f>SUM(K7:K10)</f>
        <v>0</v>
      </c>
      <c r="O11" s="239">
        <v>4</v>
      </c>
      <c r="BA11" s="266">
        <f>SUM(BA7:BA10)</f>
        <v>0</v>
      </c>
      <c r="BB11" s="266">
        <f>SUM(BB7:BB10)</f>
        <v>0</v>
      </c>
      <c r="BC11" s="266">
        <f>SUM(BC7:BC10)</f>
        <v>0</v>
      </c>
      <c r="BD11" s="266">
        <f>SUM(BD7:BD10)</f>
        <v>0</v>
      </c>
      <c r="BE11" s="266">
        <f>SUM(BE7:BE10)</f>
        <v>0</v>
      </c>
    </row>
    <row r="12" spans="1:80" x14ac:dyDescent="0.2">
      <c r="A12" s="229" t="s">
        <v>96</v>
      </c>
      <c r="B12" s="230" t="s">
        <v>432</v>
      </c>
      <c r="C12" s="231" t="s">
        <v>433</v>
      </c>
      <c r="D12" s="232"/>
      <c r="E12" s="233"/>
      <c r="F12" s="233"/>
      <c r="G12" s="234"/>
      <c r="H12" s="235"/>
      <c r="I12" s="236"/>
      <c r="J12" s="237"/>
      <c r="K12" s="238"/>
      <c r="O12" s="239">
        <v>1</v>
      </c>
    </row>
    <row r="13" spans="1:80" x14ac:dyDescent="0.2">
      <c r="A13" s="240">
        <v>2</v>
      </c>
      <c r="B13" s="241" t="s">
        <v>435</v>
      </c>
      <c r="C13" s="242" t="s">
        <v>436</v>
      </c>
      <c r="D13" s="243" t="s">
        <v>177</v>
      </c>
      <c r="E13" s="244">
        <v>11</v>
      </c>
      <c r="F13" s="244"/>
      <c r="G13" s="245">
        <f>E13*F13</f>
        <v>0</v>
      </c>
      <c r="H13" s="246">
        <v>2.3630000000000002E-2</v>
      </c>
      <c r="I13" s="247">
        <f>E13*H13</f>
        <v>0.25992999999999999</v>
      </c>
      <c r="J13" s="246">
        <v>0</v>
      </c>
      <c r="K13" s="247">
        <f>E13*J13</f>
        <v>0</v>
      </c>
      <c r="O13" s="239">
        <v>2</v>
      </c>
      <c r="AA13" s="214">
        <v>1</v>
      </c>
      <c r="AB13" s="214">
        <v>1</v>
      </c>
      <c r="AC13" s="214">
        <v>1</v>
      </c>
      <c r="AZ13" s="214">
        <v>1</v>
      </c>
      <c r="BA13" s="214">
        <f>IF(AZ13=1,G13,0)</f>
        <v>0</v>
      </c>
      <c r="BB13" s="214">
        <f>IF(AZ13=2,G13,0)</f>
        <v>0</v>
      </c>
      <c r="BC13" s="214">
        <f>IF(AZ13=3,G13,0)</f>
        <v>0</v>
      </c>
      <c r="BD13" s="214">
        <f>IF(AZ13=4,G13,0)</f>
        <v>0</v>
      </c>
      <c r="BE13" s="214">
        <f>IF(AZ13=5,G13,0)</f>
        <v>0</v>
      </c>
      <c r="CA13" s="239">
        <v>1</v>
      </c>
      <c r="CB13" s="239">
        <v>1</v>
      </c>
    </row>
    <row r="14" spans="1:80" x14ac:dyDescent="0.2">
      <c r="A14" s="248"/>
      <c r="B14" s="251"/>
      <c r="C14" s="410" t="s">
        <v>437</v>
      </c>
      <c r="D14" s="411"/>
      <c r="E14" s="252">
        <v>0</v>
      </c>
      <c r="F14" s="253"/>
      <c r="G14" s="254"/>
      <c r="H14" s="255"/>
      <c r="I14" s="249"/>
      <c r="J14" s="256"/>
      <c r="K14" s="249"/>
      <c r="M14" s="250" t="s">
        <v>437</v>
      </c>
      <c r="O14" s="239"/>
    </row>
    <row r="15" spans="1:80" x14ac:dyDescent="0.2">
      <c r="A15" s="248"/>
      <c r="B15" s="251"/>
      <c r="C15" s="410" t="s">
        <v>438</v>
      </c>
      <c r="D15" s="411"/>
      <c r="E15" s="252">
        <v>11</v>
      </c>
      <c r="F15" s="253"/>
      <c r="G15" s="254"/>
      <c r="H15" s="255"/>
      <c r="I15" s="249"/>
      <c r="J15" s="256"/>
      <c r="K15" s="249"/>
      <c r="M15" s="250" t="s">
        <v>438</v>
      </c>
      <c r="O15" s="239"/>
    </row>
    <row r="16" spans="1:80" ht="22.5" x14ac:dyDescent="0.2">
      <c r="A16" s="240">
        <v>3</v>
      </c>
      <c r="B16" s="241" t="s">
        <v>439</v>
      </c>
      <c r="C16" s="242" t="s">
        <v>440</v>
      </c>
      <c r="D16" s="243" t="s">
        <v>184</v>
      </c>
      <c r="E16" s="244">
        <v>2</v>
      </c>
      <c r="F16" s="244"/>
      <c r="G16" s="245">
        <f>E16*F16</f>
        <v>0</v>
      </c>
      <c r="H16" s="246">
        <v>4.7800000000000004E-3</v>
      </c>
      <c r="I16" s="247">
        <f>E16*H16</f>
        <v>9.5600000000000008E-3</v>
      </c>
      <c r="J16" s="246">
        <v>0</v>
      </c>
      <c r="K16" s="247">
        <f>E16*J16</f>
        <v>0</v>
      </c>
      <c r="O16" s="239">
        <v>2</v>
      </c>
      <c r="AA16" s="214">
        <v>1</v>
      </c>
      <c r="AB16" s="214">
        <v>1</v>
      </c>
      <c r="AC16" s="214">
        <v>1</v>
      </c>
      <c r="AZ16" s="214">
        <v>1</v>
      </c>
      <c r="BA16" s="214">
        <f>IF(AZ16=1,G16,0)</f>
        <v>0</v>
      </c>
      <c r="BB16" s="214">
        <f>IF(AZ16=2,G16,0)</f>
        <v>0</v>
      </c>
      <c r="BC16" s="214">
        <f>IF(AZ16=3,G16,0)</f>
        <v>0</v>
      </c>
      <c r="BD16" s="214">
        <f>IF(AZ16=4,G16,0)</f>
        <v>0</v>
      </c>
      <c r="BE16" s="214">
        <f>IF(AZ16=5,G16,0)</f>
        <v>0</v>
      </c>
      <c r="CA16" s="239">
        <v>1</v>
      </c>
      <c r="CB16" s="239">
        <v>1</v>
      </c>
    </row>
    <row r="17" spans="1:80" x14ac:dyDescent="0.2">
      <c r="A17" s="248"/>
      <c r="B17" s="251"/>
      <c r="C17" s="410" t="s">
        <v>441</v>
      </c>
      <c r="D17" s="411"/>
      <c r="E17" s="252">
        <v>2</v>
      </c>
      <c r="F17" s="253"/>
      <c r="G17" s="254"/>
      <c r="H17" s="255"/>
      <c r="I17" s="249"/>
      <c r="J17" s="256"/>
      <c r="K17" s="249"/>
      <c r="M17" s="250" t="s">
        <v>441</v>
      </c>
      <c r="O17" s="239"/>
    </row>
    <row r="18" spans="1:80" x14ac:dyDescent="0.2">
      <c r="A18" s="248"/>
      <c r="B18" s="251"/>
      <c r="C18" s="410" t="s">
        <v>343</v>
      </c>
      <c r="D18" s="411"/>
      <c r="E18" s="252">
        <v>0</v>
      </c>
      <c r="F18" s="253"/>
      <c r="G18" s="254"/>
      <c r="H18" s="255"/>
      <c r="I18" s="249"/>
      <c r="J18" s="256"/>
      <c r="K18" s="249"/>
      <c r="M18" s="250" t="s">
        <v>343</v>
      </c>
      <c r="O18" s="239"/>
    </row>
    <row r="19" spans="1:80" x14ac:dyDescent="0.2">
      <c r="A19" s="240">
        <v>4</v>
      </c>
      <c r="B19" s="241" t="s">
        <v>442</v>
      </c>
      <c r="C19" s="242" t="s">
        <v>443</v>
      </c>
      <c r="D19" s="243" t="s">
        <v>177</v>
      </c>
      <c r="E19" s="244">
        <v>12</v>
      </c>
      <c r="F19" s="244"/>
      <c r="G19" s="245">
        <f>E19*F19</f>
        <v>0</v>
      </c>
      <c r="H19" s="246">
        <v>1.915E-2</v>
      </c>
      <c r="I19" s="247">
        <f>E19*H19</f>
        <v>0.2298</v>
      </c>
      <c r="J19" s="246">
        <v>0</v>
      </c>
      <c r="K19" s="247">
        <f>E19*J19</f>
        <v>0</v>
      </c>
      <c r="O19" s="239">
        <v>2</v>
      </c>
      <c r="AA19" s="214">
        <v>1</v>
      </c>
      <c r="AB19" s="214">
        <v>1</v>
      </c>
      <c r="AC19" s="214">
        <v>1</v>
      </c>
      <c r="AZ19" s="214">
        <v>1</v>
      </c>
      <c r="BA19" s="214">
        <f>IF(AZ19=1,G19,0)</f>
        <v>0</v>
      </c>
      <c r="BB19" s="214">
        <f>IF(AZ19=2,G19,0)</f>
        <v>0</v>
      </c>
      <c r="BC19" s="214">
        <f>IF(AZ19=3,G19,0)</f>
        <v>0</v>
      </c>
      <c r="BD19" s="214">
        <f>IF(AZ19=4,G19,0)</f>
        <v>0</v>
      </c>
      <c r="BE19" s="214">
        <f>IF(AZ19=5,G19,0)</f>
        <v>0</v>
      </c>
      <c r="CA19" s="239">
        <v>1</v>
      </c>
      <c r="CB19" s="239">
        <v>1</v>
      </c>
    </row>
    <row r="20" spans="1:80" x14ac:dyDescent="0.2">
      <c r="A20" s="248"/>
      <c r="B20" s="251"/>
      <c r="C20" s="410" t="s">
        <v>437</v>
      </c>
      <c r="D20" s="411"/>
      <c r="E20" s="252">
        <v>0</v>
      </c>
      <c r="F20" s="253"/>
      <c r="G20" s="254"/>
      <c r="H20" s="255"/>
      <c r="I20" s="249"/>
      <c r="J20" s="256"/>
      <c r="K20" s="249"/>
      <c r="M20" s="250" t="s">
        <v>437</v>
      </c>
      <c r="O20" s="239"/>
    </row>
    <row r="21" spans="1:80" x14ac:dyDescent="0.2">
      <c r="A21" s="248"/>
      <c r="B21" s="251"/>
      <c r="C21" s="410" t="s">
        <v>444</v>
      </c>
      <c r="D21" s="411"/>
      <c r="E21" s="252">
        <v>12</v>
      </c>
      <c r="F21" s="253"/>
      <c r="G21" s="254"/>
      <c r="H21" s="255"/>
      <c r="I21" s="249"/>
      <c r="J21" s="256"/>
      <c r="K21" s="249"/>
      <c r="M21" s="250" t="s">
        <v>444</v>
      </c>
      <c r="O21" s="239"/>
    </row>
    <row r="22" spans="1:80" x14ac:dyDescent="0.2">
      <c r="A22" s="257"/>
      <c r="B22" s="258" t="s">
        <v>99</v>
      </c>
      <c r="C22" s="259" t="s">
        <v>434</v>
      </c>
      <c r="D22" s="260"/>
      <c r="E22" s="261"/>
      <c r="F22" s="262"/>
      <c r="G22" s="263">
        <f>SUM(G12:G21)</f>
        <v>0</v>
      </c>
      <c r="H22" s="264"/>
      <c r="I22" s="265">
        <f>SUM(I12:I21)</f>
        <v>0.49929000000000001</v>
      </c>
      <c r="J22" s="264"/>
      <c r="K22" s="265">
        <f>SUM(K12:K21)</f>
        <v>0</v>
      </c>
      <c r="O22" s="239">
        <v>4</v>
      </c>
      <c r="BA22" s="266">
        <f>SUM(BA12:BA21)</f>
        <v>0</v>
      </c>
      <c r="BB22" s="266">
        <f>SUM(BB12:BB21)</f>
        <v>0</v>
      </c>
      <c r="BC22" s="266">
        <f>SUM(BC12:BC21)</f>
        <v>0</v>
      </c>
      <c r="BD22" s="266">
        <f>SUM(BD12:BD21)</f>
        <v>0</v>
      </c>
      <c r="BE22" s="266">
        <f>SUM(BE12:BE21)</f>
        <v>0</v>
      </c>
    </row>
    <row r="23" spans="1:80" x14ac:dyDescent="0.2">
      <c r="A23" s="229" t="s">
        <v>96</v>
      </c>
      <c r="B23" s="230" t="s">
        <v>445</v>
      </c>
      <c r="C23" s="231" t="s">
        <v>446</v>
      </c>
      <c r="D23" s="232"/>
      <c r="E23" s="233"/>
      <c r="F23" s="233"/>
      <c r="G23" s="234"/>
      <c r="H23" s="235"/>
      <c r="I23" s="236"/>
      <c r="J23" s="237"/>
      <c r="K23" s="238"/>
      <c r="O23" s="239">
        <v>1</v>
      </c>
    </row>
    <row r="24" spans="1:80" x14ac:dyDescent="0.2">
      <c r="A24" s="240">
        <v>5</v>
      </c>
      <c r="B24" s="241" t="s">
        <v>448</v>
      </c>
      <c r="C24" s="242" t="s">
        <v>449</v>
      </c>
      <c r="D24" s="243" t="s">
        <v>177</v>
      </c>
      <c r="E24" s="244">
        <v>0.7</v>
      </c>
      <c r="F24" s="244"/>
      <c r="G24" s="245">
        <f>E24*F24</f>
        <v>0</v>
      </c>
      <c r="H24" s="246">
        <v>4.5929999999999999E-2</v>
      </c>
      <c r="I24" s="247">
        <f>E24*H24</f>
        <v>3.2150999999999999E-2</v>
      </c>
      <c r="J24" s="246">
        <v>0</v>
      </c>
      <c r="K24" s="247">
        <f>E24*J24</f>
        <v>0</v>
      </c>
      <c r="O24" s="239">
        <v>2</v>
      </c>
      <c r="AA24" s="214">
        <v>1</v>
      </c>
      <c r="AB24" s="214">
        <v>1</v>
      </c>
      <c r="AC24" s="214">
        <v>1</v>
      </c>
      <c r="AZ24" s="214">
        <v>1</v>
      </c>
      <c r="BA24" s="214">
        <f>IF(AZ24=1,G24,0)</f>
        <v>0</v>
      </c>
      <c r="BB24" s="214">
        <f>IF(AZ24=2,G24,0)</f>
        <v>0</v>
      </c>
      <c r="BC24" s="214">
        <f>IF(AZ24=3,G24,0)</f>
        <v>0</v>
      </c>
      <c r="BD24" s="214">
        <f>IF(AZ24=4,G24,0)</f>
        <v>0</v>
      </c>
      <c r="BE24" s="214">
        <f>IF(AZ24=5,G24,0)</f>
        <v>0</v>
      </c>
      <c r="CA24" s="239">
        <v>1</v>
      </c>
      <c r="CB24" s="239">
        <v>1</v>
      </c>
    </row>
    <row r="25" spans="1:80" x14ac:dyDescent="0.2">
      <c r="A25" s="248"/>
      <c r="B25" s="251"/>
      <c r="C25" s="410" t="s">
        <v>450</v>
      </c>
      <c r="D25" s="411"/>
      <c r="E25" s="252">
        <v>0</v>
      </c>
      <c r="F25" s="253"/>
      <c r="G25" s="254"/>
      <c r="H25" s="255"/>
      <c r="I25" s="249"/>
      <c r="J25" s="256"/>
      <c r="K25" s="249"/>
      <c r="M25" s="250" t="s">
        <v>450</v>
      </c>
      <c r="O25" s="239"/>
    </row>
    <row r="26" spans="1:80" x14ac:dyDescent="0.2">
      <c r="A26" s="248"/>
      <c r="B26" s="251"/>
      <c r="C26" s="410" t="s">
        <v>451</v>
      </c>
      <c r="D26" s="411"/>
      <c r="E26" s="252">
        <v>0.7</v>
      </c>
      <c r="F26" s="253"/>
      <c r="G26" s="254"/>
      <c r="H26" s="255"/>
      <c r="I26" s="249"/>
      <c r="J26" s="256"/>
      <c r="K26" s="249"/>
      <c r="M26" s="250" t="s">
        <v>451</v>
      </c>
      <c r="O26" s="239"/>
    </row>
    <row r="27" spans="1:80" x14ac:dyDescent="0.2">
      <c r="A27" s="240">
        <v>6</v>
      </c>
      <c r="B27" s="241" t="s">
        <v>452</v>
      </c>
      <c r="C27" s="242" t="s">
        <v>453</v>
      </c>
      <c r="D27" s="243" t="s">
        <v>177</v>
      </c>
      <c r="E27" s="244">
        <v>5.3</v>
      </c>
      <c r="F27" s="244"/>
      <c r="G27" s="245">
        <f>E27*F27</f>
        <v>0</v>
      </c>
      <c r="H27" s="246">
        <v>5.2580000000000002E-2</v>
      </c>
      <c r="I27" s="247">
        <f>E27*H27</f>
        <v>0.27867399999999998</v>
      </c>
      <c r="J27" s="246">
        <v>0</v>
      </c>
      <c r="K27" s="247">
        <f>E27*J27</f>
        <v>0</v>
      </c>
      <c r="O27" s="239">
        <v>2</v>
      </c>
      <c r="AA27" s="214">
        <v>1</v>
      </c>
      <c r="AB27" s="214">
        <v>1</v>
      </c>
      <c r="AC27" s="214">
        <v>1</v>
      </c>
      <c r="AZ27" s="214">
        <v>1</v>
      </c>
      <c r="BA27" s="214">
        <f>IF(AZ27=1,G27,0)</f>
        <v>0</v>
      </c>
      <c r="BB27" s="214">
        <f>IF(AZ27=2,G27,0)</f>
        <v>0</v>
      </c>
      <c r="BC27" s="214">
        <f>IF(AZ27=3,G27,0)</f>
        <v>0</v>
      </c>
      <c r="BD27" s="214">
        <f>IF(AZ27=4,G27,0)</f>
        <v>0</v>
      </c>
      <c r="BE27" s="214">
        <f>IF(AZ27=5,G27,0)</f>
        <v>0</v>
      </c>
      <c r="CA27" s="239">
        <v>1</v>
      </c>
      <c r="CB27" s="239">
        <v>1</v>
      </c>
    </row>
    <row r="28" spans="1:80" x14ac:dyDescent="0.2">
      <c r="A28" s="248"/>
      <c r="B28" s="251"/>
      <c r="C28" s="410" t="s">
        <v>454</v>
      </c>
      <c r="D28" s="411"/>
      <c r="E28" s="252">
        <v>0</v>
      </c>
      <c r="F28" s="253"/>
      <c r="G28" s="254"/>
      <c r="H28" s="255"/>
      <c r="I28" s="249"/>
      <c r="J28" s="256"/>
      <c r="K28" s="249"/>
      <c r="M28" s="250" t="s">
        <v>454</v>
      </c>
      <c r="O28" s="239"/>
    </row>
    <row r="29" spans="1:80" ht="22.5" x14ac:dyDescent="0.2">
      <c r="A29" s="248"/>
      <c r="B29" s="251"/>
      <c r="C29" s="410" t="s">
        <v>455</v>
      </c>
      <c r="D29" s="411"/>
      <c r="E29" s="252">
        <v>5.3</v>
      </c>
      <c r="F29" s="253"/>
      <c r="G29" s="254"/>
      <c r="H29" s="255"/>
      <c r="I29" s="249"/>
      <c r="J29" s="256"/>
      <c r="K29" s="249"/>
      <c r="M29" s="250" t="s">
        <v>455</v>
      </c>
      <c r="O29" s="239"/>
    </row>
    <row r="30" spans="1:80" x14ac:dyDescent="0.2">
      <c r="A30" s="240">
        <v>7</v>
      </c>
      <c r="B30" s="241" t="s">
        <v>456</v>
      </c>
      <c r="C30" s="242" t="s">
        <v>457</v>
      </c>
      <c r="D30" s="243" t="s">
        <v>177</v>
      </c>
      <c r="E30" s="244">
        <v>0.7</v>
      </c>
      <c r="F30" s="244"/>
      <c r="G30" s="245">
        <f>E30*F30</f>
        <v>0</v>
      </c>
      <c r="H30" s="246">
        <v>6.1799999999999997E-3</v>
      </c>
      <c r="I30" s="247">
        <f>E30*H30</f>
        <v>4.3259999999999991E-3</v>
      </c>
      <c r="J30" s="246">
        <v>0</v>
      </c>
      <c r="K30" s="247">
        <f>E30*J30</f>
        <v>0</v>
      </c>
      <c r="O30" s="239">
        <v>2</v>
      </c>
      <c r="AA30" s="214">
        <v>1</v>
      </c>
      <c r="AB30" s="214">
        <v>1</v>
      </c>
      <c r="AC30" s="214">
        <v>1</v>
      </c>
      <c r="AZ30" s="214">
        <v>1</v>
      </c>
      <c r="BA30" s="214">
        <f>IF(AZ30=1,G30,0)</f>
        <v>0</v>
      </c>
      <c r="BB30" s="214">
        <f>IF(AZ30=2,G30,0)</f>
        <v>0</v>
      </c>
      <c r="BC30" s="214">
        <f>IF(AZ30=3,G30,0)</f>
        <v>0</v>
      </c>
      <c r="BD30" s="214">
        <f>IF(AZ30=4,G30,0)</f>
        <v>0</v>
      </c>
      <c r="BE30" s="214">
        <f>IF(AZ30=5,G30,0)</f>
        <v>0</v>
      </c>
      <c r="CA30" s="239">
        <v>1</v>
      </c>
      <c r="CB30" s="239">
        <v>1</v>
      </c>
    </row>
    <row r="31" spans="1:80" x14ac:dyDescent="0.2">
      <c r="A31" s="248"/>
      <c r="B31" s="251"/>
      <c r="C31" s="410" t="s">
        <v>450</v>
      </c>
      <c r="D31" s="411"/>
      <c r="E31" s="252">
        <v>0</v>
      </c>
      <c r="F31" s="253"/>
      <c r="G31" s="254"/>
      <c r="H31" s="255"/>
      <c r="I31" s="249"/>
      <c r="J31" s="256"/>
      <c r="K31" s="249"/>
      <c r="M31" s="250" t="s">
        <v>450</v>
      </c>
      <c r="O31" s="239"/>
    </row>
    <row r="32" spans="1:80" x14ac:dyDescent="0.2">
      <c r="A32" s="248"/>
      <c r="B32" s="251"/>
      <c r="C32" s="410" t="s">
        <v>451</v>
      </c>
      <c r="D32" s="411"/>
      <c r="E32" s="252">
        <v>0.7</v>
      </c>
      <c r="F32" s="253"/>
      <c r="G32" s="254"/>
      <c r="H32" s="255"/>
      <c r="I32" s="249"/>
      <c r="J32" s="256"/>
      <c r="K32" s="249"/>
      <c r="M32" s="250" t="s">
        <v>451</v>
      </c>
      <c r="O32" s="239"/>
    </row>
    <row r="33" spans="1:80" x14ac:dyDescent="0.2">
      <c r="A33" s="240">
        <v>8</v>
      </c>
      <c r="B33" s="241" t="s">
        <v>458</v>
      </c>
      <c r="C33" s="242" t="s">
        <v>459</v>
      </c>
      <c r="D33" s="243" t="s">
        <v>177</v>
      </c>
      <c r="E33" s="244">
        <v>5.3</v>
      </c>
      <c r="F33" s="244"/>
      <c r="G33" s="245">
        <f>E33*F33</f>
        <v>0</v>
      </c>
      <c r="H33" s="246">
        <v>2.0999999999999999E-3</v>
      </c>
      <c r="I33" s="247">
        <f>E33*H33</f>
        <v>1.1129999999999999E-2</v>
      </c>
      <c r="J33" s="246">
        <v>0</v>
      </c>
      <c r="K33" s="247">
        <f>E33*J33</f>
        <v>0</v>
      </c>
      <c r="O33" s="239">
        <v>2</v>
      </c>
      <c r="AA33" s="214">
        <v>1</v>
      </c>
      <c r="AB33" s="214">
        <v>1</v>
      </c>
      <c r="AC33" s="214">
        <v>1</v>
      </c>
      <c r="AZ33" s="214">
        <v>1</v>
      </c>
      <c r="BA33" s="214">
        <f>IF(AZ33=1,G33,0)</f>
        <v>0</v>
      </c>
      <c r="BB33" s="214">
        <f>IF(AZ33=2,G33,0)</f>
        <v>0</v>
      </c>
      <c r="BC33" s="214">
        <f>IF(AZ33=3,G33,0)</f>
        <v>0</v>
      </c>
      <c r="BD33" s="214">
        <f>IF(AZ33=4,G33,0)</f>
        <v>0</v>
      </c>
      <c r="BE33" s="214">
        <f>IF(AZ33=5,G33,0)</f>
        <v>0</v>
      </c>
      <c r="CA33" s="239">
        <v>1</v>
      </c>
      <c r="CB33" s="239">
        <v>1</v>
      </c>
    </row>
    <row r="34" spans="1:80" x14ac:dyDescent="0.2">
      <c r="A34" s="248"/>
      <c r="B34" s="251"/>
      <c r="C34" s="410" t="s">
        <v>454</v>
      </c>
      <c r="D34" s="411"/>
      <c r="E34" s="252">
        <v>0</v>
      </c>
      <c r="F34" s="253"/>
      <c r="G34" s="254"/>
      <c r="H34" s="255"/>
      <c r="I34" s="249"/>
      <c r="J34" s="256"/>
      <c r="K34" s="249"/>
      <c r="M34" s="250" t="s">
        <v>454</v>
      </c>
      <c r="O34" s="239"/>
    </row>
    <row r="35" spans="1:80" ht="22.5" x14ac:dyDescent="0.2">
      <c r="A35" s="248"/>
      <c r="B35" s="251"/>
      <c r="C35" s="410" t="s">
        <v>455</v>
      </c>
      <c r="D35" s="411"/>
      <c r="E35" s="252">
        <v>5.3</v>
      </c>
      <c r="F35" s="253"/>
      <c r="G35" s="254"/>
      <c r="H35" s="255"/>
      <c r="I35" s="249"/>
      <c r="J35" s="256"/>
      <c r="K35" s="249"/>
      <c r="M35" s="250" t="s">
        <v>455</v>
      </c>
      <c r="O35" s="239"/>
    </row>
    <row r="36" spans="1:80" ht="22.5" x14ac:dyDescent="0.2">
      <c r="A36" s="240">
        <v>9</v>
      </c>
      <c r="B36" s="241" t="s">
        <v>460</v>
      </c>
      <c r="C36" s="242" t="s">
        <v>461</v>
      </c>
      <c r="D36" s="243" t="s">
        <v>177</v>
      </c>
      <c r="E36" s="244">
        <v>0.7</v>
      </c>
      <c r="F36" s="244"/>
      <c r="G36" s="245">
        <f>E36*F36</f>
        <v>0</v>
      </c>
      <c r="H36" s="246">
        <v>3.6700000000000001E-3</v>
      </c>
      <c r="I36" s="247">
        <f>E36*H36</f>
        <v>2.5690000000000001E-3</v>
      </c>
      <c r="J36" s="246">
        <v>0</v>
      </c>
      <c r="K36" s="247">
        <f>E36*J36</f>
        <v>0</v>
      </c>
      <c r="O36" s="239">
        <v>2</v>
      </c>
      <c r="AA36" s="214">
        <v>1</v>
      </c>
      <c r="AB36" s="214">
        <v>1</v>
      </c>
      <c r="AC36" s="214">
        <v>1</v>
      </c>
      <c r="AZ36" s="214">
        <v>1</v>
      </c>
      <c r="BA36" s="214">
        <f>IF(AZ36=1,G36,0)</f>
        <v>0</v>
      </c>
      <c r="BB36" s="214">
        <f>IF(AZ36=2,G36,0)</f>
        <v>0</v>
      </c>
      <c r="BC36" s="214">
        <f>IF(AZ36=3,G36,0)</f>
        <v>0</v>
      </c>
      <c r="BD36" s="214">
        <f>IF(AZ36=4,G36,0)</f>
        <v>0</v>
      </c>
      <c r="BE36" s="214">
        <f>IF(AZ36=5,G36,0)</f>
        <v>0</v>
      </c>
      <c r="CA36" s="239">
        <v>1</v>
      </c>
      <c r="CB36" s="239">
        <v>1</v>
      </c>
    </row>
    <row r="37" spans="1:80" x14ac:dyDescent="0.2">
      <c r="A37" s="248"/>
      <c r="B37" s="251"/>
      <c r="C37" s="410" t="s">
        <v>450</v>
      </c>
      <c r="D37" s="411"/>
      <c r="E37" s="252">
        <v>0</v>
      </c>
      <c r="F37" s="253"/>
      <c r="G37" s="254"/>
      <c r="H37" s="255"/>
      <c r="I37" s="249"/>
      <c r="J37" s="256"/>
      <c r="K37" s="249"/>
      <c r="M37" s="250" t="s">
        <v>450</v>
      </c>
      <c r="O37" s="239"/>
    </row>
    <row r="38" spans="1:80" x14ac:dyDescent="0.2">
      <c r="A38" s="248"/>
      <c r="B38" s="251"/>
      <c r="C38" s="410" t="s">
        <v>451</v>
      </c>
      <c r="D38" s="411"/>
      <c r="E38" s="252">
        <v>0.7</v>
      </c>
      <c r="F38" s="253"/>
      <c r="G38" s="254"/>
      <c r="H38" s="255"/>
      <c r="I38" s="249"/>
      <c r="J38" s="256"/>
      <c r="K38" s="249"/>
      <c r="M38" s="250" t="s">
        <v>451</v>
      </c>
      <c r="O38" s="239"/>
    </row>
    <row r="39" spans="1:80" x14ac:dyDescent="0.2">
      <c r="A39" s="257"/>
      <c r="B39" s="258" t="s">
        <v>99</v>
      </c>
      <c r="C39" s="259" t="s">
        <v>447</v>
      </c>
      <c r="D39" s="260"/>
      <c r="E39" s="261"/>
      <c r="F39" s="262"/>
      <c r="G39" s="263">
        <f>SUM(G23:G38)</f>
        <v>0</v>
      </c>
      <c r="H39" s="264"/>
      <c r="I39" s="265">
        <f>SUM(I23:I38)</f>
        <v>0.32884999999999992</v>
      </c>
      <c r="J39" s="264"/>
      <c r="K39" s="265">
        <f>SUM(K23:K38)</f>
        <v>0</v>
      </c>
      <c r="O39" s="239">
        <v>4</v>
      </c>
      <c r="BA39" s="266">
        <f>SUM(BA23:BA38)</f>
        <v>0</v>
      </c>
      <c r="BB39" s="266">
        <f>SUM(BB23:BB38)</f>
        <v>0</v>
      </c>
      <c r="BC39" s="266">
        <f>SUM(BC23:BC38)</f>
        <v>0</v>
      </c>
      <c r="BD39" s="266">
        <f>SUM(BD23:BD38)</f>
        <v>0</v>
      </c>
      <c r="BE39" s="266">
        <f>SUM(BE23:BE38)</f>
        <v>0</v>
      </c>
    </row>
    <row r="40" spans="1:80" x14ac:dyDescent="0.2">
      <c r="A40" s="229" t="s">
        <v>96</v>
      </c>
      <c r="B40" s="230" t="s">
        <v>374</v>
      </c>
      <c r="C40" s="231" t="s">
        <v>375</v>
      </c>
      <c r="D40" s="232"/>
      <c r="E40" s="233"/>
      <c r="F40" s="233"/>
      <c r="G40" s="234"/>
      <c r="H40" s="235"/>
      <c r="I40" s="236"/>
      <c r="J40" s="237"/>
      <c r="K40" s="238"/>
      <c r="O40" s="239">
        <v>1</v>
      </c>
    </row>
    <row r="41" spans="1:80" x14ac:dyDescent="0.2">
      <c r="A41" s="240">
        <v>10</v>
      </c>
      <c r="B41" s="241" t="s">
        <v>462</v>
      </c>
      <c r="C41" s="242" t="s">
        <v>463</v>
      </c>
      <c r="D41" s="243" t="s">
        <v>256</v>
      </c>
      <c r="E41" s="244">
        <v>0.45</v>
      </c>
      <c r="F41" s="244"/>
      <c r="G41" s="245">
        <f>E41*F41</f>
        <v>0</v>
      </c>
      <c r="H41" s="246">
        <v>2.45329</v>
      </c>
      <c r="I41" s="247">
        <f>E41*H41</f>
        <v>1.1039805</v>
      </c>
      <c r="J41" s="246">
        <v>0</v>
      </c>
      <c r="K41" s="247">
        <f>E41*J41</f>
        <v>0</v>
      </c>
      <c r="O41" s="239">
        <v>2</v>
      </c>
      <c r="AA41" s="214">
        <v>1</v>
      </c>
      <c r="AB41" s="214">
        <v>1</v>
      </c>
      <c r="AC41" s="214">
        <v>1</v>
      </c>
      <c r="AZ41" s="214">
        <v>1</v>
      </c>
      <c r="BA41" s="214">
        <f>IF(AZ41=1,G41,0)</f>
        <v>0</v>
      </c>
      <c r="BB41" s="214">
        <f>IF(AZ41=2,G41,0)</f>
        <v>0</v>
      </c>
      <c r="BC41" s="214">
        <f>IF(AZ41=3,G41,0)</f>
        <v>0</v>
      </c>
      <c r="BD41" s="214">
        <f>IF(AZ41=4,G41,0)</f>
        <v>0</v>
      </c>
      <c r="BE41" s="214">
        <f>IF(AZ41=5,G41,0)</f>
        <v>0</v>
      </c>
      <c r="CA41" s="239">
        <v>1</v>
      </c>
      <c r="CB41" s="239">
        <v>1</v>
      </c>
    </row>
    <row r="42" spans="1:80" x14ac:dyDescent="0.2">
      <c r="A42" s="248"/>
      <c r="B42" s="251"/>
      <c r="C42" s="410" t="s">
        <v>464</v>
      </c>
      <c r="D42" s="411"/>
      <c r="E42" s="252">
        <v>0</v>
      </c>
      <c r="F42" s="253"/>
      <c r="G42" s="254"/>
      <c r="H42" s="255"/>
      <c r="I42" s="249"/>
      <c r="J42" s="256"/>
      <c r="K42" s="249"/>
      <c r="M42" s="250" t="s">
        <v>464</v>
      </c>
      <c r="O42" s="239"/>
    </row>
    <row r="43" spans="1:80" ht="22.5" x14ac:dyDescent="0.2">
      <c r="A43" s="248"/>
      <c r="B43" s="251"/>
      <c r="C43" s="410" t="s">
        <v>465</v>
      </c>
      <c r="D43" s="411"/>
      <c r="E43" s="252">
        <v>0.45</v>
      </c>
      <c r="F43" s="253"/>
      <c r="G43" s="254"/>
      <c r="H43" s="255"/>
      <c r="I43" s="249"/>
      <c r="J43" s="256"/>
      <c r="K43" s="249"/>
      <c r="M43" s="250" t="s">
        <v>465</v>
      </c>
      <c r="O43" s="239"/>
    </row>
    <row r="44" spans="1:80" x14ac:dyDescent="0.2">
      <c r="A44" s="240">
        <v>11</v>
      </c>
      <c r="B44" s="241" t="s">
        <v>466</v>
      </c>
      <c r="C44" s="242" t="s">
        <v>467</v>
      </c>
      <c r="D44" s="243" t="s">
        <v>256</v>
      </c>
      <c r="E44" s="244">
        <v>0.45</v>
      </c>
      <c r="F44" s="244"/>
      <c r="G44" s="245">
        <f>E44*F44</f>
        <v>0</v>
      </c>
      <c r="H44" s="246">
        <v>0.04</v>
      </c>
      <c r="I44" s="247">
        <f>E44*H44</f>
        <v>1.8000000000000002E-2</v>
      </c>
      <c r="J44" s="246">
        <v>0</v>
      </c>
      <c r="K44" s="247">
        <f>E44*J44</f>
        <v>0</v>
      </c>
      <c r="O44" s="239">
        <v>2</v>
      </c>
      <c r="AA44" s="214">
        <v>1</v>
      </c>
      <c r="AB44" s="214">
        <v>1</v>
      </c>
      <c r="AC44" s="214">
        <v>1</v>
      </c>
      <c r="AZ44" s="214">
        <v>1</v>
      </c>
      <c r="BA44" s="214">
        <f>IF(AZ44=1,G44,0)</f>
        <v>0</v>
      </c>
      <c r="BB44" s="214">
        <f>IF(AZ44=2,G44,0)</f>
        <v>0</v>
      </c>
      <c r="BC44" s="214">
        <f>IF(AZ44=3,G44,0)</f>
        <v>0</v>
      </c>
      <c r="BD44" s="214">
        <f>IF(AZ44=4,G44,0)</f>
        <v>0</v>
      </c>
      <c r="BE44" s="214">
        <f>IF(AZ44=5,G44,0)</f>
        <v>0</v>
      </c>
      <c r="CA44" s="239">
        <v>1</v>
      </c>
      <c r="CB44" s="239">
        <v>1</v>
      </c>
    </row>
    <row r="45" spans="1:80" x14ac:dyDescent="0.2">
      <c r="A45" s="248"/>
      <c r="B45" s="251"/>
      <c r="C45" s="410" t="s">
        <v>464</v>
      </c>
      <c r="D45" s="411"/>
      <c r="E45" s="252">
        <v>0</v>
      </c>
      <c r="F45" s="253"/>
      <c r="G45" s="254"/>
      <c r="H45" s="255"/>
      <c r="I45" s="249"/>
      <c r="J45" s="256"/>
      <c r="K45" s="249"/>
      <c r="M45" s="250" t="s">
        <v>464</v>
      </c>
      <c r="O45" s="239"/>
    </row>
    <row r="46" spans="1:80" ht="22.5" x14ac:dyDescent="0.2">
      <c r="A46" s="248"/>
      <c r="B46" s="251"/>
      <c r="C46" s="410" t="s">
        <v>465</v>
      </c>
      <c r="D46" s="411"/>
      <c r="E46" s="252">
        <v>0.45</v>
      </c>
      <c r="F46" s="253"/>
      <c r="G46" s="254"/>
      <c r="H46" s="255"/>
      <c r="I46" s="249"/>
      <c r="J46" s="256"/>
      <c r="K46" s="249"/>
      <c r="M46" s="250" t="s">
        <v>465</v>
      </c>
      <c r="O46" s="239"/>
    </row>
    <row r="47" spans="1:80" x14ac:dyDescent="0.2">
      <c r="A47" s="257"/>
      <c r="B47" s="258" t="s">
        <v>99</v>
      </c>
      <c r="C47" s="259" t="s">
        <v>376</v>
      </c>
      <c r="D47" s="260"/>
      <c r="E47" s="261"/>
      <c r="F47" s="262"/>
      <c r="G47" s="263">
        <f>SUM(G40:G46)</f>
        <v>0</v>
      </c>
      <c r="H47" s="264"/>
      <c r="I47" s="265">
        <f>SUM(I40:I46)</f>
        <v>1.1219805</v>
      </c>
      <c r="J47" s="264"/>
      <c r="K47" s="265">
        <f>SUM(K40:K46)</f>
        <v>0</v>
      </c>
      <c r="O47" s="239">
        <v>4</v>
      </c>
      <c r="BA47" s="266">
        <f>SUM(BA40:BA46)</f>
        <v>0</v>
      </c>
      <c r="BB47" s="266">
        <f>SUM(BB40:BB46)</f>
        <v>0</v>
      </c>
      <c r="BC47" s="266">
        <f>SUM(BC40:BC46)</f>
        <v>0</v>
      </c>
      <c r="BD47" s="266">
        <f>SUM(BD40:BD46)</f>
        <v>0</v>
      </c>
      <c r="BE47" s="266">
        <f>SUM(BE40:BE46)</f>
        <v>0</v>
      </c>
    </row>
    <row r="48" spans="1:80" x14ac:dyDescent="0.2">
      <c r="A48" s="229" t="s">
        <v>96</v>
      </c>
      <c r="B48" s="230" t="s">
        <v>397</v>
      </c>
      <c r="C48" s="231" t="s">
        <v>398</v>
      </c>
      <c r="D48" s="232"/>
      <c r="E48" s="233"/>
      <c r="F48" s="233"/>
      <c r="G48" s="234"/>
      <c r="H48" s="235"/>
      <c r="I48" s="236"/>
      <c r="J48" s="237"/>
      <c r="K48" s="238"/>
      <c r="O48" s="239">
        <v>1</v>
      </c>
    </row>
    <row r="49" spans="1:80" x14ac:dyDescent="0.2">
      <c r="A49" s="240">
        <v>12</v>
      </c>
      <c r="B49" s="241" t="s">
        <v>468</v>
      </c>
      <c r="C49" s="242" t="s">
        <v>469</v>
      </c>
      <c r="D49" s="243" t="s">
        <v>177</v>
      </c>
      <c r="E49" s="244">
        <v>4.16</v>
      </c>
      <c r="F49" s="244"/>
      <c r="G49" s="245">
        <f>E49*F49</f>
        <v>0</v>
      </c>
      <c r="H49" s="246">
        <v>5.4000000000000003E-3</v>
      </c>
      <c r="I49" s="247">
        <f>E49*H49</f>
        <v>2.2464000000000001E-2</v>
      </c>
      <c r="J49" s="246">
        <v>0</v>
      </c>
      <c r="K49" s="247">
        <f>E49*J49</f>
        <v>0</v>
      </c>
      <c r="O49" s="239">
        <v>2</v>
      </c>
      <c r="AA49" s="214">
        <v>1</v>
      </c>
      <c r="AB49" s="214">
        <v>1</v>
      </c>
      <c r="AC49" s="214">
        <v>1</v>
      </c>
      <c r="AZ49" s="214">
        <v>1</v>
      </c>
      <c r="BA49" s="214">
        <f>IF(AZ49=1,G49,0)</f>
        <v>0</v>
      </c>
      <c r="BB49" s="214">
        <f>IF(AZ49=2,G49,0)</f>
        <v>0</v>
      </c>
      <c r="BC49" s="214">
        <f>IF(AZ49=3,G49,0)</f>
        <v>0</v>
      </c>
      <c r="BD49" s="214">
        <f>IF(AZ49=4,G49,0)</f>
        <v>0</v>
      </c>
      <c r="BE49" s="214">
        <f>IF(AZ49=5,G49,0)</f>
        <v>0</v>
      </c>
      <c r="CA49" s="239">
        <v>1</v>
      </c>
      <c r="CB49" s="239">
        <v>1</v>
      </c>
    </row>
    <row r="50" spans="1:80" x14ac:dyDescent="0.2">
      <c r="A50" s="248"/>
      <c r="B50" s="251"/>
      <c r="C50" s="410" t="s">
        <v>470</v>
      </c>
      <c r="D50" s="411"/>
      <c r="E50" s="252">
        <v>0</v>
      </c>
      <c r="F50" s="253"/>
      <c r="G50" s="254"/>
      <c r="H50" s="255"/>
      <c r="I50" s="249"/>
      <c r="J50" s="256"/>
      <c r="K50" s="249"/>
      <c r="M50" s="250" t="s">
        <v>470</v>
      </c>
      <c r="O50" s="239"/>
    </row>
    <row r="51" spans="1:80" ht="22.5" x14ac:dyDescent="0.2">
      <c r="A51" s="248"/>
      <c r="B51" s="251"/>
      <c r="C51" s="410" t="s">
        <v>471</v>
      </c>
      <c r="D51" s="411"/>
      <c r="E51" s="252">
        <v>4.16</v>
      </c>
      <c r="F51" s="253"/>
      <c r="G51" s="254"/>
      <c r="H51" s="255"/>
      <c r="I51" s="249"/>
      <c r="J51" s="256"/>
      <c r="K51" s="249"/>
      <c r="M51" s="250" t="s">
        <v>471</v>
      </c>
      <c r="O51" s="239"/>
    </row>
    <row r="52" spans="1:80" x14ac:dyDescent="0.2">
      <c r="A52" s="257"/>
      <c r="B52" s="258" t="s">
        <v>99</v>
      </c>
      <c r="C52" s="259" t="s">
        <v>399</v>
      </c>
      <c r="D52" s="260"/>
      <c r="E52" s="261"/>
      <c r="F52" s="262"/>
      <c r="G52" s="263">
        <f>SUM(G48:G51)</f>
        <v>0</v>
      </c>
      <c r="H52" s="264"/>
      <c r="I52" s="265">
        <f>SUM(I48:I51)</f>
        <v>2.2464000000000001E-2</v>
      </c>
      <c r="J52" s="264"/>
      <c r="K52" s="265">
        <f>SUM(K48:K51)</f>
        <v>0</v>
      </c>
      <c r="O52" s="239">
        <v>4</v>
      </c>
      <c r="BA52" s="266">
        <f>SUM(BA48:BA51)</f>
        <v>0</v>
      </c>
      <c r="BB52" s="266">
        <f>SUM(BB48:BB51)</f>
        <v>0</v>
      </c>
      <c r="BC52" s="266">
        <f>SUM(BC48:BC51)</f>
        <v>0</v>
      </c>
      <c r="BD52" s="266">
        <f>SUM(BD48:BD51)</f>
        <v>0</v>
      </c>
      <c r="BE52" s="266">
        <f>SUM(BE48:BE51)</f>
        <v>0</v>
      </c>
    </row>
    <row r="53" spans="1:80" x14ac:dyDescent="0.2">
      <c r="A53" s="229" t="s">
        <v>96</v>
      </c>
      <c r="B53" s="230" t="s">
        <v>172</v>
      </c>
      <c r="C53" s="231" t="s">
        <v>173</v>
      </c>
      <c r="D53" s="232"/>
      <c r="E53" s="233"/>
      <c r="F53" s="233"/>
      <c r="G53" s="234"/>
      <c r="H53" s="235"/>
      <c r="I53" s="236"/>
      <c r="J53" s="237"/>
      <c r="K53" s="238"/>
      <c r="O53" s="239">
        <v>1</v>
      </c>
    </row>
    <row r="54" spans="1:80" x14ac:dyDescent="0.2">
      <c r="A54" s="240">
        <v>13</v>
      </c>
      <c r="B54" s="241" t="s">
        <v>175</v>
      </c>
      <c r="C54" s="242" t="s">
        <v>176</v>
      </c>
      <c r="D54" s="243" t="s">
        <v>177</v>
      </c>
      <c r="E54" s="244">
        <v>29</v>
      </c>
      <c r="F54" s="244"/>
      <c r="G54" s="245">
        <f>E54*F54</f>
        <v>0</v>
      </c>
      <c r="H54" s="246">
        <v>1.58E-3</v>
      </c>
      <c r="I54" s="247">
        <f>E54*H54</f>
        <v>4.582E-2</v>
      </c>
      <c r="J54" s="246">
        <v>0</v>
      </c>
      <c r="K54" s="247">
        <f>E54*J54</f>
        <v>0</v>
      </c>
      <c r="O54" s="239">
        <v>2</v>
      </c>
      <c r="AA54" s="214">
        <v>1</v>
      </c>
      <c r="AB54" s="214">
        <v>1</v>
      </c>
      <c r="AC54" s="214">
        <v>1</v>
      </c>
      <c r="AZ54" s="214">
        <v>1</v>
      </c>
      <c r="BA54" s="214">
        <f>IF(AZ54=1,G54,0)</f>
        <v>0</v>
      </c>
      <c r="BB54" s="214">
        <f>IF(AZ54=2,G54,0)</f>
        <v>0</v>
      </c>
      <c r="BC54" s="214">
        <f>IF(AZ54=3,G54,0)</f>
        <v>0</v>
      </c>
      <c r="BD54" s="214">
        <f>IF(AZ54=4,G54,0)</f>
        <v>0</v>
      </c>
      <c r="BE54" s="214">
        <f>IF(AZ54=5,G54,0)</f>
        <v>0</v>
      </c>
      <c r="CA54" s="239">
        <v>1</v>
      </c>
      <c r="CB54" s="239">
        <v>1</v>
      </c>
    </row>
    <row r="55" spans="1:80" x14ac:dyDescent="0.2">
      <c r="A55" s="248"/>
      <c r="B55" s="251"/>
      <c r="C55" s="410" t="s">
        <v>472</v>
      </c>
      <c r="D55" s="411"/>
      <c r="E55" s="252">
        <v>23</v>
      </c>
      <c r="F55" s="253"/>
      <c r="G55" s="254"/>
      <c r="H55" s="255"/>
      <c r="I55" s="249"/>
      <c r="J55" s="256"/>
      <c r="K55" s="249"/>
      <c r="M55" s="250" t="s">
        <v>472</v>
      </c>
      <c r="O55" s="239"/>
    </row>
    <row r="56" spans="1:80" x14ac:dyDescent="0.2">
      <c r="A56" s="248"/>
      <c r="B56" s="251"/>
      <c r="C56" s="410" t="s">
        <v>473</v>
      </c>
      <c r="D56" s="411"/>
      <c r="E56" s="252">
        <v>6</v>
      </c>
      <c r="F56" s="253"/>
      <c r="G56" s="254"/>
      <c r="H56" s="255"/>
      <c r="I56" s="249"/>
      <c r="J56" s="256"/>
      <c r="K56" s="249"/>
      <c r="M56" s="250" t="s">
        <v>473</v>
      </c>
      <c r="O56" s="239"/>
    </row>
    <row r="57" spans="1:80" x14ac:dyDescent="0.2">
      <c r="A57" s="248"/>
      <c r="B57" s="251"/>
      <c r="C57" s="410" t="s">
        <v>343</v>
      </c>
      <c r="D57" s="411"/>
      <c r="E57" s="252">
        <v>0</v>
      </c>
      <c r="F57" s="253"/>
      <c r="G57" s="254"/>
      <c r="H57" s="255"/>
      <c r="I57" s="249"/>
      <c r="J57" s="256"/>
      <c r="K57" s="249"/>
      <c r="M57" s="250" t="s">
        <v>343</v>
      </c>
      <c r="O57" s="239"/>
    </row>
    <row r="58" spans="1:80" x14ac:dyDescent="0.2">
      <c r="A58" s="257"/>
      <c r="B58" s="258" t="s">
        <v>99</v>
      </c>
      <c r="C58" s="259" t="s">
        <v>174</v>
      </c>
      <c r="D58" s="260"/>
      <c r="E58" s="261"/>
      <c r="F58" s="262"/>
      <c r="G58" s="263">
        <f>SUM(G53:G57)</f>
        <v>0</v>
      </c>
      <c r="H58" s="264"/>
      <c r="I58" s="265">
        <f>SUM(I53:I57)</f>
        <v>4.582E-2</v>
      </c>
      <c r="J58" s="264"/>
      <c r="K58" s="265">
        <f>SUM(K53:K57)</f>
        <v>0</v>
      </c>
      <c r="O58" s="239">
        <v>4</v>
      </c>
      <c r="BA58" s="266">
        <f>SUM(BA53:BA57)</f>
        <v>0</v>
      </c>
      <c r="BB58" s="266">
        <f>SUM(BB53:BB57)</f>
        <v>0</v>
      </c>
      <c r="BC58" s="266">
        <f>SUM(BC53:BC57)</f>
        <v>0</v>
      </c>
      <c r="BD58" s="266">
        <f>SUM(BD53:BD57)</f>
        <v>0</v>
      </c>
      <c r="BE58" s="266">
        <f>SUM(BE53:BE57)</f>
        <v>0</v>
      </c>
    </row>
    <row r="59" spans="1:80" x14ac:dyDescent="0.2">
      <c r="A59" s="229" t="s">
        <v>96</v>
      </c>
      <c r="B59" s="230" t="s">
        <v>474</v>
      </c>
      <c r="C59" s="231" t="s">
        <v>475</v>
      </c>
      <c r="D59" s="232"/>
      <c r="E59" s="233"/>
      <c r="F59" s="233"/>
      <c r="G59" s="234"/>
      <c r="H59" s="235"/>
      <c r="I59" s="236"/>
      <c r="J59" s="237"/>
      <c r="K59" s="238"/>
      <c r="O59" s="239">
        <v>1</v>
      </c>
    </row>
    <row r="60" spans="1:80" x14ac:dyDescent="0.2">
      <c r="A60" s="240">
        <v>14</v>
      </c>
      <c r="B60" s="241" t="s">
        <v>477</v>
      </c>
      <c r="C60" s="242" t="s">
        <v>478</v>
      </c>
      <c r="D60" s="243" t="s">
        <v>177</v>
      </c>
      <c r="E60" s="244">
        <v>40</v>
      </c>
      <c r="F60" s="244"/>
      <c r="G60" s="245">
        <f>E60*F60</f>
        <v>0</v>
      </c>
      <c r="H60" s="246">
        <v>4.0000000000000003E-5</v>
      </c>
      <c r="I60" s="247">
        <f>E60*H60</f>
        <v>1.6000000000000001E-3</v>
      </c>
      <c r="J60" s="246">
        <v>0</v>
      </c>
      <c r="K60" s="247">
        <f>E60*J60</f>
        <v>0</v>
      </c>
      <c r="O60" s="239">
        <v>2</v>
      </c>
      <c r="AA60" s="214">
        <v>1</v>
      </c>
      <c r="AB60" s="214">
        <v>1</v>
      </c>
      <c r="AC60" s="214">
        <v>1</v>
      </c>
      <c r="AZ60" s="214">
        <v>1</v>
      </c>
      <c r="BA60" s="214">
        <f>IF(AZ60=1,G60,0)</f>
        <v>0</v>
      </c>
      <c r="BB60" s="214">
        <f>IF(AZ60=2,G60,0)</f>
        <v>0</v>
      </c>
      <c r="BC60" s="214">
        <f>IF(AZ60=3,G60,0)</f>
        <v>0</v>
      </c>
      <c r="BD60" s="214">
        <f>IF(AZ60=4,G60,0)</f>
        <v>0</v>
      </c>
      <c r="BE60" s="214">
        <f>IF(AZ60=5,G60,0)</f>
        <v>0</v>
      </c>
      <c r="CA60" s="239">
        <v>1</v>
      </c>
      <c r="CB60" s="239">
        <v>1</v>
      </c>
    </row>
    <row r="61" spans="1:80" x14ac:dyDescent="0.2">
      <c r="A61" s="248"/>
      <c r="B61" s="251"/>
      <c r="C61" s="410" t="s">
        <v>479</v>
      </c>
      <c r="D61" s="411"/>
      <c r="E61" s="252">
        <v>0</v>
      </c>
      <c r="F61" s="253"/>
      <c r="G61" s="254"/>
      <c r="H61" s="255"/>
      <c r="I61" s="249"/>
      <c r="J61" s="256"/>
      <c r="K61" s="249"/>
      <c r="M61" s="250" t="s">
        <v>479</v>
      </c>
      <c r="O61" s="239"/>
    </row>
    <row r="62" spans="1:80" x14ac:dyDescent="0.2">
      <c r="A62" s="248"/>
      <c r="B62" s="251"/>
      <c r="C62" s="410" t="s">
        <v>480</v>
      </c>
      <c r="D62" s="411"/>
      <c r="E62" s="252">
        <v>40</v>
      </c>
      <c r="F62" s="253"/>
      <c r="G62" s="254"/>
      <c r="H62" s="255"/>
      <c r="I62" s="249"/>
      <c r="J62" s="256"/>
      <c r="K62" s="249"/>
      <c r="M62" s="250" t="s">
        <v>480</v>
      </c>
      <c r="O62" s="239"/>
    </row>
    <row r="63" spans="1:80" x14ac:dyDescent="0.2">
      <c r="A63" s="257"/>
      <c r="B63" s="258" t="s">
        <v>99</v>
      </c>
      <c r="C63" s="259" t="s">
        <v>476</v>
      </c>
      <c r="D63" s="260"/>
      <c r="E63" s="261"/>
      <c r="F63" s="262"/>
      <c r="G63" s="263">
        <f>SUM(G59:G62)</f>
        <v>0</v>
      </c>
      <c r="H63" s="264"/>
      <c r="I63" s="265">
        <f>SUM(I59:I62)</f>
        <v>1.6000000000000001E-3</v>
      </c>
      <c r="J63" s="264"/>
      <c r="K63" s="265">
        <f>SUM(K59:K62)</f>
        <v>0</v>
      </c>
      <c r="O63" s="239">
        <v>4</v>
      </c>
      <c r="BA63" s="266">
        <f>SUM(BA59:BA62)</f>
        <v>0</v>
      </c>
      <c r="BB63" s="266">
        <f>SUM(BB59:BB62)</f>
        <v>0</v>
      </c>
      <c r="BC63" s="266">
        <f>SUM(BC59:BC62)</f>
        <v>0</v>
      </c>
      <c r="BD63" s="266">
        <f>SUM(BD59:BD62)</f>
        <v>0</v>
      </c>
      <c r="BE63" s="266">
        <f>SUM(BE59:BE62)</f>
        <v>0</v>
      </c>
    </row>
    <row r="64" spans="1:80" x14ac:dyDescent="0.2">
      <c r="A64" s="229" t="s">
        <v>96</v>
      </c>
      <c r="B64" s="230" t="s">
        <v>204</v>
      </c>
      <c r="C64" s="231" t="s">
        <v>205</v>
      </c>
      <c r="D64" s="232"/>
      <c r="E64" s="233"/>
      <c r="F64" s="233"/>
      <c r="G64" s="234"/>
      <c r="H64" s="235"/>
      <c r="I64" s="236"/>
      <c r="J64" s="237"/>
      <c r="K64" s="238"/>
      <c r="O64" s="239">
        <v>1</v>
      </c>
    </row>
    <row r="65" spans="1:80" x14ac:dyDescent="0.2">
      <c r="A65" s="240">
        <v>15</v>
      </c>
      <c r="B65" s="241" t="s">
        <v>207</v>
      </c>
      <c r="C65" s="242" t="s">
        <v>208</v>
      </c>
      <c r="D65" s="243" t="s">
        <v>209</v>
      </c>
      <c r="E65" s="244">
        <v>3.008842</v>
      </c>
      <c r="F65" s="244"/>
      <c r="G65" s="245">
        <f>E65*F65</f>
        <v>0</v>
      </c>
      <c r="H65" s="246">
        <v>0</v>
      </c>
      <c r="I65" s="247">
        <f>E65*H65</f>
        <v>0</v>
      </c>
      <c r="J65" s="246"/>
      <c r="K65" s="247">
        <f>E65*J65</f>
        <v>0</v>
      </c>
      <c r="O65" s="239">
        <v>2</v>
      </c>
      <c r="AA65" s="214">
        <v>7</v>
      </c>
      <c r="AB65" s="214">
        <v>1</v>
      </c>
      <c r="AC65" s="214">
        <v>2</v>
      </c>
      <c r="AZ65" s="214">
        <v>1</v>
      </c>
      <c r="BA65" s="214">
        <f>IF(AZ65=1,G65,0)</f>
        <v>0</v>
      </c>
      <c r="BB65" s="214">
        <f>IF(AZ65=2,G65,0)</f>
        <v>0</v>
      </c>
      <c r="BC65" s="214">
        <f>IF(AZ65=3,G65,0)</f>
        <v>0</v>
      </c>
      <c r="BD65" s="214">
        <f>IF(AZ65=4,G65,0)</f>
        <v>0</v>
      </c>
      <c r="BE65" s="214">
        <f>IF(AZ65=5,G65,0)</f>
        <v>0</v>
      </c>
      <c r="CA65" s="239">
        <v>7</v>
      </c>
      <c r="CB65" s="239">
        <v>1</v>
      </c>
    </row>
    <row r="66" spans="1:80" x14ac:dyDescent="0.2">
      <c r="A66" s="257"/>
      <c r="B66" s="258" t="s">
        <v>99</v>
      </c>
      <c r="C66" s="259" t="s">
        <v>206</v>
      </c>
      <c r="D66" s="260"/>
      <c r="E66" s="261"/>
      <c r="F66" s="262"/>
      <c r="G66" s="263">
        <f>SUM(G64:G65)</f>
        <v>0</v>
      </c>
      <c r="H66" s="264"/>
      <c r="I66" s="265">
        <f>SUM(I64:I65)</f>
        <v>0</v>
      </c>
      <c r="J66" s="264"/>
      <c r="K66" s="265">
        <f>SUM(K64:K65)</f>
        <v>0</v>
      </c>
      <c r="O66" s="239">
        <v>4</v>
      </c>
      <c r="BA66" s="266">
        <f>SUM(BA64:BA65)</f>
        <v>0</v>
      </c>
      <c r="BB66" s="266">
        <f>SUM(BB64:BB65)</f>
        <v>0</v>
      </c>
      <c r="BC66" s="266">
        <f>SUM(BC64:BC65)</f>
        <v>0</v>
      </c>
      <c r="BD66" s="266">
        <f>SUM(BD64:BD65)</f>
        <v>0</v>
      </c>
      <c r="BE66" s="266">
        <f>SUM(BE64:BE65)</f>
        <v>0</v>
      </c>
    </row>
    <row r="67" spans="1:80" x14ac:dyDescent="0.2">
      <c r="A67" s="229" t="s">
        <v>96</v>
      </c>
      <c r="B67" s="230" t="s">
        <v>481</v>
      </c>
      <c r="C67" s="231" t="s">
        <v>482</v>
      </c>
      <c r="D67" s="232"/>
      <c r="E67" s="233"/>
      <c r="F67" s="233"/>
      <c r="G67" s="234"/>
      <c r="H67" s="235"/>
      <c r="I67" s="236"/>
      <c r="J67" s="237"/>
      <c r="K67" s="238"/>
      <c r="O67" s="239">
        <v>1</v>
      </c>
    </row>
    <row r="68" spans="1:80" ht="22.5" x14ac:dyDescent="0.2">
      <c r="A68" s="240">
        <v>16</v>
      </c>
      <c r="B68" s="241" t="s">
        <v>484</v>
      </c>
      <c r="C68" s="242" t="s">
        <v>485</v>
      </c>
      <c r="D68" s="243" t="s">
        <v>177</v>
      </c>
      <c r="E68" s="244">
        <v>9</v>
      </c>
      <c r="F68" s="244"/>
      <c r="G68" s="245">
        <f>E68*F68</f>
        <v>0</v>
      </c>
      <c r="H68" s="246">
        <v>2.0000000000000001E-4</v>
      </c>
      <c r="I68" s="247">
        <f>E68*H68</f>
        <v>1.8000000000000002E-3</v>
      </c>
      <c r="J68" s="246">
        <v>0</v>
      </c>
      <c r="K68" s="247">
        <f>E68*J68</f>
        <v>0</v>
      </c>
      <c r="O68" s="239">
        <v>2</v>
      </c>
      <c r="AA68" s="214">
        <v>1</v>
      </c>
      <c r="AB68" s="214">
        <v>7</v>
      </c>
      <c r="AC68" s="214">
        <v>7</v>
      </c>
      <c r="AZ68" s="214">
        <v>2</v>
      </c>
      <c r="BA68" s="214">
        <f>IF(AZ68=1,G68,0)</f>
        <v>0</v>
      </c>
      <c r="BB68" s="214">
        <f>IF(AZ68=2,G68,0)</f>
        <v>0</v>
      </c>
      <c r="BC68" s="214">
        <f>IF(AZ68=3,G68,0)</f>
        <v>0</v>
      </c>
      <c r="BD68" s="214">
        <f>IF(AZ68=4,G68,0)</f>
        <v>0</v>
      </c>
      <c r="BE68" s="214">
        <f>IF(AZ68=5,G68,0)</f>
        <v>0</v>
      </c>
      <c r="CA68" s="239">
        <v>1</v>
      </c>
      <c r="CB68" s="239">
        <v>7</v>
      </c>
    </row>
    <row r="69" spans="1:80" x14ac:dyDescent="0.2">
      <c r="A69" s="248"/>
      <c r="B69" s="251"/>
      <c r="C69" s="410" t="s">
        <v>464</v>
      </c>
      <c r="D69" s="411"/>
      <c r="E69" s="252">
        <v>0</v>
      </c>
      <c r="F69" s="253"/>
      <c r="G69" s="254"/>
      <c r="H69" s="255"/>
      <c r="I69" s="249"/>
      <c r="J69" s="256"/>
      <c r="K69" s="249"/>
      <c r="M69" s="250" t="s">
        <v>464</v>
      </c>
      <c r="O69" s="239"/>
    </row>
    <row r="70" spans="1:80" x14ac:dyDescent="0.2">
      <c r="A70" s="248"/>
      <c r="B70" s="251"/>
      <c r="C70" s="410" t="s">
        <v>486</v>
      </c>
      <c r="D70" s="411"/>
      <c r="E70" s="252">
        <v>9</v>
      </c>
      <c r="F70" s="253"/>
      <c r="G70" s="254"/>
      <c r="H70" s="255"/>
      <c r="I70" s="249"/>
      <c r="J70" s="256"/>
      <c r="K70" s="249"/>
      <c r="M70" s="250" t="s">
        <v>486</v>
      </c>
      <c r="O70" s="239"/>
    </row>
    <row r="71" spans="1:80" ht="22.5" x14ac:dyDescent="0.2">
      <c r="A71" s="240">
        <v>17</v>
      </c>
      <c r="B71" s="241" t="s">
        <v>487</v>
      </c>
      <c r="C71" s="242" t="s">
        <v>488</v>
      </c>
      <c r="D71" s="243" t="s">
        <v>177</v>
      </c>
      <c r="E71" s="244">
        <v>9</v>
      </c>
      <c r="F71" s="244"/>
      <c r="G71" s="245">
        <f>E71*F71</f>
        <v>0</v>
      </c>
      <c r="H71" s="246">
        <v>5.7000000000000002E-3</v>
      </c>
      <c r="I71" s="247">
        <f>E71*H71</f>
        <v>5.1299999999999998E-2</v>
      </c>
      <c r="J71" s="246">
        <v>0</v>
      </c>
      <c r="K71" s="247">
        <f>E71*J71</f>
        <v>0</v>
      </c>
      <c r="O71" s="239">
        <v>2</v>
      </c>
      <c r="AA71" s="214">
        <v>1</v>
      </c>
      <c r="AB71" s="214">
        <v>7</v>
      </c>
      <c r="AC71" s="214">
        <v>7</v>
      </c>
      <c r="AZ71" s="214">
        <v>2</v>
      </c>
      <c r="BA71" s="214">
        <f>IF(AZ71=1,G71,0)</f>
        <v>0</v>
      </c>
      <c r="BB71" s="214">
        <f>IF(AZ71=2,G71,0)</f>
        <v>0</v>
      </c>
      <c r="BC71" s="214">
        <f>IF(AZ71=3,G71,0)</f>
        <v>0</v>
      </c>
      <c r="BD71" s="214">
        <f>IF(AZ71=4,G71,0)</f>
        <v>0</v>
      </c>
      <c r="BE71" s="214">
        <f>IF(AZ71=5,G71,0)</f>
        <v>0</v>
      </c>
      <c r="CA71" s="239">
        <v>1</v>
      </c>
      <c r="CB71" s="239">
        <v>7</v>
      </c>
    </row>
    <row r="72" spans="1:80" x14ac:dyDescent="0.2">
      <c r="A72" s="248"/>
      <c r="B72" s="251"/>
      <c r="C72" s="410" t="s">
        <v>464</v>
      </c>
      <c r="D72" s="411"/>
      <c r="E72" s="252">
        <v>0</v>
      </c>
      <c r="F72" s="253"/>
      <c r="G72" s="254"/>
      <c r="H72" s="255"/>
      <c r="I72" s="249"/>
      <c r="J72" s="256"/>
      <c r="K72" s="249"/>
      <c r="M72" s="250" t="s">
        <v>464</v>
      </c>
      <c r="O72" s="239"/>
    </row>
    <row r="73" spans="1:80" x14ac:dyDescent="0.2">
      <c r="A73" s="248"/>
      <c r="B73" s="251"/>
      <c r="C73" s="410" t="s">
        <v>486</v>
      </c>
      <c r="D73" s="411"/>
      <c r="E73" s="252">
        <v>9</v>
      </c>
      <c r="F73" s="253"/>
      <c r="G73" s="254"/>
      <c r="H73" s="255"/>
      <c r="I73" s="249"/>
      <c r="J73" s="256"/>
      <c r="K73" s="249"/>
      <c r="M73" s="250" t="s">
        <v>486</v>
      </c>
      <c r="O73" s="239"/>
    </row>
    <row r="74" spans="1:80" x14ac:dyDescent="0.2">
      <c r="A74" s="240">
        <v>18</v>
      </c>
      <c r="B74" s="241" t="s">
        <v>489</v>
      </c>
      <c r="C74" s="242" t="s">
        <v>490</v>
      </c>
      <c r="D74" s="243" t="s">
        <v>177</v>
      </c>
      <c r="E74" s="244">
        <v>12</v>
      </c>
      <c r="F74" s="244"/>
      <c r="G74" s="245">
        <f>E74*F74</f>
        <v>0</v>
      </c>
      <c r="H74" s="246">
        <v>1E-3</v>
      </c>
      <c r="I74" s="247">
        <f>E74*H74</f>
        <v>1.2E-2</v>
      </c>
      <c r="J74" s="246">
        <v>0</v>
      </c>
      <c r="K74" s="247">
        <f>E74*J74</f>
        <v>0</v>
      </c>
      <c r="O74" s="239">
        <v>2</v>
      </c>
      <c r="AA74" s="214">
        <v>2</v>
      </c>
      <c r="AB74" s="214">
        <v>7</v>
      </c>
      <c r="AC74" s="214">
        <v>7</v>
      </c>
      <c r="AZ74" s="214">
        <v>2</v>
      </c>
      <c r="BA74" s="214">
        <f>IF(AZ74=1,G74,0)</f>
        <v>0</v>
      </c>
      <c r="BB74" s="214">
        <f>IF(AZ74=2,G74,0)</f>
        <v>0</v>
      </c>
      <c r="BC74" s="214">
        <f>IF(AZ74=3,G74,0)</f>
        <v>0</v>
      </c>
      <c r="BD74" s="214">
        <f>IF(AZ74=4,G74,0)</f>
        <v>0</v>
      </c>
      <c r="BE74" s="214">
        <f>IF(AZ74=5,G74,0)</f>
        <v>0</v>
      </c>
      <c r="CA74" s="239">
        <v>2</v>
      </c>
      <c r="CB74" s="239">
        <v>7</v>
      </c>
    </row>
    <row r="75" spans="1:80" x14ac:dyDescent="0.2">
      <c r="A75" s="248"/>
      <c r="B75" s="251"/>
      <c r="C75" s="410" t="s">
        <v>437</v>
      </c>
      <c r="D75" s="411"/>
      <c r="E75" s="252">
        <v>0</v>
      </c>
      <c r="F75" s="253"/>
      <c r="G75" s="254"/>
      <c r="H75" s="255"/>
      <c r="I75" s="249"/>
      <c r="J75" s="256"/>
      <c r="K75" s="249"/>
      <c r="M75" s="250" t="s">
        <v>437</v>
      </c>
      <c r="O75" s="239"/>
    </row>
    <row r="76" spans="1:80" x14ac:dyDescent="0.2">
      <c r="A76" s="248"/>
      <c r="B76" s="251"/>
      <c r="C76" s="410" t="s">
        <v>444</v>
      </c>
      <c r="D76" s="411"/>
      <c r="E76" s="252">
        <v>12</v>
      </c>
      <c r="F76" s="253"/>
      <c r="G76" s="254"/>
      <c r="H76" s="255"/>
      <c r="I76" s="249"/>
      <c r="J76" s="256"/>
      <c r="K76" s="249"/>
      <c r="M76" s="250" t="s">
        <v>444</v>
      </c>
      <c r="O76" s="239"/>
    </row>
    <row r="77" spans="1:80" x14ac:dyDescent="0.2">
      <c r="A77" s="240">
        <v>19</v>
      </c>
      <c r="B77" s="241" t="s">
        <v>491</v>
      </c>
      <c r="C77" s="242" t="s">
        <v>492</v>
      </c>
      <c r="D77" s="243" t="s">
        <v>209</v>
      </c>
      <c r="E77" s="244">
        <v>5.3100000000000001E-2</v>
      </c>
      <c r="F77" s="244"/>
      <c r="G77" s="245">
        <f>E77*F77</f>
        <v>0</v>
      </c>
      <c r="H77" s="246">
        <v>0</v>
      </c>
      <c r="I77" s="247">
        <f>E77*H77</f>
        <v>0</v>
      </c>
      <c r="J77" s="246"/>
      <c r="K77" s="247">
        <f>E77*J77</f>
        <v>0</v>
      </c>
      <c r="O77" s="239">
        <v>2</v>
      </c>
      <c r="AA77" s="214">
        <v>7</v>
      </c>
      <c r="AB77" s="214">
        <v>1001</v>
      </c>
      <c r="AC77" s="214">
        <v>5</v>
      </c>
      <c r="AZ77" s="214">
        <v>2</v>
      </c>
      <c r="BA77" s="214">
        <f>IF(AZ77=1,G77,0)</f>
        <v>0</v>
      </c>
      <c r="BB77" s="214">
        <f>IF(AZ77=2,G77,0)</f>
        <v>0</v>
      </c>
      <c r="BC77" s="214">
        <f>IF(AZ77=3,G77,0)</f>
        <v>0</v>
      </c>
      <c r="BD77" s="214">
        <f>IF(AZ77=4,G77,0)</f>
        <v>0</v>
      </c>
      <c r="BE77" s="214">
        <f>IF(AZ77=5,G77,0)</f>
        <v>0</v>
      </c>
      <c r="CA77" s="239">
        <v>7</v>
      </c>
      <c r="CB77" s="239">
        <v>1001</v>
      </c>
    </row>
    <row r="78" spans="1:80" x14ac:dyDescent="0.2">
      <c r="A78" s="257"/>
      <c r="B78" s="258" t="s">
        <v>99</v>
      </c>
      <c r="C78" s="259" t="s">
        <v>483</v>
      </c>
      <c r="D78" s="260"/>
      <c r="E78" s="261"/>
      <c r="F78" s="262"/>
      <c r="G78" s="263">
        <f>SUM(G67:G77)</f>
        <v>0</v>
      </c>
      <c r="H78" s="264"/>
      <c r="I78" s="265">
        <f>SUM(I67:I77)</f>
        <v>6.5100000000000005E-2</v>
      </c>
      <c r="J78" s="264"/>
      <c r="K78" s="265">
        <f>SUM(K67:K77)</f>
        <v>0</v>
      </c>
      <c r="O78" s="239">
        <v>4</v>
      </c>
      <c r="BA78" s="266">
        <f>SUM(BA67:BA77)</f>
        <v>0</v>
      </c>
      <c r="BB78" s="266">
        <f>SUM(BB67:BB77)</f>
        <v>0</v>
      </c>
      <c r="BC78" s="266">
        <f>SUM(BC67:BC77)</f>
        <v>0</v>
      </c>
      <c r="BD78" s="266">
        <f>SUM(BD67:BD77)</f>
        <v>0</v>
      </c>
      <c r="BE78" s="266">
        <f>SUM(BE67:BE77)</f>
        <v>0</v>
      </c>
    </row>
    <row r="79" spans="1:80" x14ac:dyDescent="0.2">
      <c r="A79" s="229" t="s">
        <v>96</v>
      </c>
      <c r="B79" s="230" t="s">
        <v>210</v>
      </c>
      <c r="C79" s="231" t="s">
        <v>211</v>
      </c>
      <c r="D79" s="232"/>
      <c r="E79" s="233"/>
      <c r="F79" s="233"/>
      <c r="G79" s="234"/>
      <c r="H79" s="235"/>
      <c r="I79" s="236"/>
      <c r="J79" s="237"/>
      <c r="K79" s="238"/>
      <c r="O79" s="239">
        <v>1</v>
      </c>
    </row>
    <row r="80" spans="1:80" ht="22.5" x14ac:dyDescent="0.2">
      <c r="A80" s="240">
        <v>20</v>
      </c>
      <c r="B80" s="241" t="s">
        <v>493</v>
      </c>
      <c r="C80" s="242" t="s">
        <v>494</v>
      </c>
      <c r="D80" s="243" t="s">
        <v>177</v>
      </c>
      <c r="E80" s="244">
        <v>15</v>
      </c>
      <c r="F80" s="244"/>
      <c r="G80" s="245">
        <f>E80*F80</f>
        <v>0</v>
      </c>
      <c r="H80" s="246">
        <v>1.146E-2</v>
      </c>
      <c r="I80" s="247">
        <f>E80*H80</f>
        <v>0.1719</v>
      </c>
      <c r="J80" s="246">
        <v>0</v>
      </c>
      <c r="K80" s="247">
        <f>E80*J80</f>
        <v>0</v>
      </c>
      <c r="O80" s="239">
        <v>2</v>
      </c>
      <c r="AA80" s="214">
        <v>2</v>
      </c>
      <c r="AB80" s="214">
        <v>7</v>
      </c>
      <c r="AC80" s="214">
        <v>7</v>
      </c>
      <c r="AZ80" s="214">
        <v>2</v>
      </c>
      <c r="BA80" s="214">
        <f>IF(AZ80=1,G80,0)</f>
        <v>0</v>
      </c>
      <c r="BB80" s="214">
        <f>IF(AZ80=2,G80,0)</f>
        <v>0</v>
      </c>
      <c r="BC80" s="214">
        <f>IF(AZ80=3,G80,0)</f>
        <v>0</v>
      </c>
      <c r="BD80" s="214">
        <f>IF(AZ80=4,G80,0)</f>
        <v>0</v>
      </c>
      <c r="BE80" s="214">
        <f>IF(AZ80=5,G80,0)</f>
        <v>0</v>
      </c>
      <c r="CA80" s="239">
        <v>2</v>
      </c>
      <c r="CB80" s="239">
        <v>7</v>
      </c>
    </row>
    <row r="81" spans="1:80" x14ac:dyDescent="0.2">
      <c r="A81" s="248"/>
      <c r="B81" s="251"/>
      <c r="C81" s="410" t="s">
        <v>495</v>
      </c>
      <c r="D81" s="411"/>
      <c r="E81" s="252">
        <v>0</v>
      </c>
      <c r="F81" s="253"/>
      <c r="G81" s="254"/>
      <c r="H81" s="255"/>
      <c r="I81" s="249"/>
      <c r="J81" s="256"/>
      <c r="K81" s="249"/>
      <c r="M81" s="250" t="s">
        <v>495</v>
      </c>
      <c r="O81" s="239"/>
    </row>
    <row r="82" spans="1:80" x14ac:dyDescent="0.2">
      <c r="A82" s="248"/>
      <c r="B82" s="251"/>
      <c r="C82" s="410" t="s">
        <v>331</v>
      </c>
      <c r="D82" s="411"/>
      <c r="E82" s="252">
        <v>15</v>
      </c>
      <c r="F82" s="253"/>
      <c r="G82" s="254"/>
      <c r="H82" s="255"/>
      <c r="I82" s="249"/>
      <c r="J82" s="256"/>
      <c r="K82" s="249"/>
      <c r="M82" s="250" t="s">
        <v>331</v>
      </c>
      <c r="O82" s="239"/>
    </row>
    <row r="83" spans="1:80" x14ac:dyDescent="0.2">
      <c r="A83" s="257"/>
      <c r="B83" s="258" t="s">
        <v>99</v>
      </c>
      <c r="C83" s="259" t="s">
        <v>212</v>
      </c>
      <c r="D83" s="260"/>
      <c r="E83" s="261"/>
      <c r="F83" s="262"/>
      <c r="G83" s="263">
        <f>SUM(G79:G82)</f>
        <v>0</v>
      </c>
      <c r="H83" s="264"/>
      <c r="I83" s="265">
        <f>SUM(I79:I82)</f>
        <v>0.1719</v>
      </c>
      <c r="J83" s="264"/>
      <c r="K83" s="265">
        <f>SUM(K79:K82)</f>
        <v>0</v>
      </c>
      <c r="O83" s="239">
        <v>4</v>
      </c>
      <c r="BA83" s="266">
        <f>SUM(BA79:BA82)</f>
        <v>0</v>
      </c>
      <c r="BB83" s="266">
        <f>SUM(BB79:BB82)</f>
        <v>0</v>
      </c>
      <c r="BC83" s="266">
        <f>SUM(BC79:BC82)</f>
        <v>0</v>
      </c>
      <c r="BD83" s="266">
        <f>SUM(BD79:BD82)</f>
        <v>0</v>
      </c>
      <c r="BE83" s="266">
        <f>SUM(BE79:BE82)</f>
        <v>0</v>
      </c>
    </row>
    <row r="84" spans="1:80" x14ac:dyDescent="0.2">
      <c r="A84" s="229" t="s">
        <v>96</v>
      </c>
      <c r="B84" s="230" t="s">
        <v>408</v>
      </c>
      <c r="C84" s="231" t="s">
        <v>409</v>
      </c>
      <c r="D84" s="232"/>
      <c r="E84" s="233"/>
      <c r="F84" s="233"/>
      <c r="G84" s="234"/>
      <c r="H84" s="235"/>
      <c r="I84" s="236"/>
      <c r="J84" s="237"/>
      <c r="K84" s="238"/>
      <c r="O84" s="239">
        <v>1</v>
      </c>
    </row>
    <row r="85" spans="1:80" x14ac:dyDescent="0.2">
      <c r="A85" s="240">
        <v>21</v>
      </c>
      <c r="B85" s="241" t="s">
        <v>496</v>
      </c>
      <c r="C85" s="242" t="s">
        <v>497</v>
      </c>
      <c r="D85" s="243" t="s">
        <v>270</v>
      </c>
      <c r="E85" s="244">
        <v>2</v>
      </c>
      <c r="F85" s="244"/>
      <c r="G85" s="245">
        <f>E85*F85</f>
        <v>0</v>
      </c>
      <c r="H85" s="246">
        <v>1.31E-3</v>
      </c>
      <c r="I85" s="247">
        <f>E85*H85</f>
        <v>2.6199999999999999E-3</v>
      </c>
      <c r="J85" s="246">
        <v>0</v>
      </c>
      <c r="K85" s="247">
        <f>E85*J85</f>
        <v>0</v>
      </c>
      <c r="O85" s="239">
        <v>2</v>
      </c>
      <c r="AA85" s="214">
        <v>2</v>
      </c>
      <c r="AB85" s="214">
        <v>7</v>
      </c>
      <c r="AC85" s="214">
        <v>7</v>
      </c>
      <c r="AZ85" s="214">
        <v>2</v>
      </c>
      <c r="BA85" s="214">
        <f>IF(AZ85=1,G85,0)</f>
        <v>0</v>
      </c>
      <c r="BB85" s="214">
        <f>IF(AZ85=2,G85,0)</f>
        <v>0</v>
      </c>
      <c r="BC85" s="214">
        <f>IF(AZ85=3,G85,0)</f>
        <v>0</v>
      </c>
      <c r="BD85" s="214">
        <f>IF(AZ85=4,G85,0)</f>
        <v>0</v>
      </c>
      <c r="BE85" s="214">
        <f>IF(AZ85=5,G85,0)</f>
        <v>0</v>
      </c>
      <c r="CA85" s="239">
        <v>2</v>
      </c>
      <c r="CB85" s="239">
        <v>7</v>
      </c>
    </row>
    <row r="86" spans="1:80" x14ac:dyDescent="0.2">
      <c r="A86" s="248"/>
      <c r="B86" s="251"/>
      <c r="C86" s="410" t="s">
        <v>498</v>
      </c>
      <c r="D86" s="411"/>
      <c r="E86" s="252">
        <v>0</v>
      </c>
      <c r="F86" s="253"/>
      <c r="G86" s="254"/>
      <c r="H86" s="255"/>
      <c r="I86" s="249"/>
      <c r="J86" s="256"/>
      <c r="K86" s="249"/>
      <c r="M86" s="250" t="s">
        <v>498</v>
      </c>
      <c r="O86" s="239"/>
    </row>
    <row r="87" spans="1:80" x14ac:dyDescent="0.2">
      <c r="A87" s="248"/>
      <c r="B87" s="251"/>
      <c r="C87" s="410" t="s">
        <v>499</v>
      </c>
      <c r="D87" s="411"/>
      <c r="E87" s="252">
        <v>2</v>
      </c>
      <c r="F87" s="253"/>
      <c r="G87" s="254"/>
      <c r="H87" s="255"/>
      <c r="I87" s="249"/>
      <c r="J87" s="256"/>
      <c r="K87" s="249"/>
      <c r="M87" s="250" t="s">
        <v>499</v>
      </c>
      <c r="O87" s="239"/>
    </row>
    <row r="88" spans="1:80" x14ac:dyDescent="0.2">
      <c r="A88" s="257"/>
      <c r="B88" s="258" t="s">
        <v>99</v>
      </c>
      <c r="C88" s="259" t="s">
        <v>410</v>
      </c>
      <c r="D88" s="260"/>
      <c r="E88" s="261"/>
      <c r="F88" s="262"/>
      <c r="G88" s="263">
        <f>SUM(G84:G87)</f>
        <v>0</v>
      </c>
      <c r="H88" s="264"/>
      <c r="I88" s="265">
        <f>SUM(I84:I87)</f>
        <v>2.6199999999999999E-3</v>
      </c>
      <c r="J88" s="264"/>
      <c r="K88" s="265">
        <f>SUM(K84:K87)</f>
        <v>0</v>
      </c>
      <c r="O88" s="239">
        <v>4</v>
      </c>
      <c r="BA88" s="266">
        <f>SUM(BA84:BA87)</f>
        <v>0</v>
      </c>
      <c r="BB88" s="266">
        <f>SUM(BB84:BB87)</f>
        <v>0</v>
      </c>
      <c r="BC88" s="266">
        <f>SUM(BC84:BC87)</f>
        <v>0</v>
      </c>
      <c r="BD88" s="266">
        <f>SUM(BD84:BD87)</f>
        <v>0</v>
      </c>
      <c r="BE88" s="266">
        <f>SUM(BE84:BE87)</f>
        <v>0</v>
      </c>
    </row>
    <row r="89" spans="1:80" x14ac:dyDescent="0.2">
      <c r="A89" s="229" t="s">
        <v>96</v>
      </c>
      <c r="B89" s="230" t="s">
        <v>500</v>
      </c>
      <c r="C89" s="231" t="s">
        <v>501</v>
      </c>
      <c r="D89" s="232"/>
      <c r="E89" s="233"/>
      <c r="F89" s="233"/>
      <c r="G89" s="234"/>
      <c r="H89" s="235"/>
      <c r="I89" s="236"/>
      <c r="J89" s="237"/>
      <c r="K89" s="238"/>
      <c r="O89" s="239">
        <v>1</v>
      </c>
    </row>
    <row r="90" spans="1:80" x14ac:dyDescent="0.2">
      <c r="A90" s="240">
        <v>22</v>
      </c>
      <c r="B90" s="241" t="s">
        <v>503</v>
      </c>
      <c r="C90" s="242" t="s">
        <v>504</v>
      </c>
      <c r="D90" s="243" t="s">
        <v>505</v>
      </c>
      <c r="E90" s="244">
        <v>1</v>
      </c>
      <c r="F90" s="244"/>
      <c r="G90" s="245">
        <f>E90*F90</f>
        <v>0</v>
      </c>
      <c r="H90" s="246">
        <v>0</v>
      </c>
      <c r="I90" s="247">
        <f>E90*H90</f>
        <v>0</v>
      </c>
      <c r="J90" s="246">
        <v>0</v>
      </c>
      <c r="K90" s="247">
        <f>E90*J90</f>
        <v>0</v>
      </c>
      <c r="O90" s="239">
        <v>2</v>
      </c>
      <c r="AA90" s="214">
        <v>1</v>
      </c>
      <c r="AB90" s="214">
        <v>7</v>
      </c>
      <c r="AC90" s="214">
        <v>7</v>
      </c>
      <c r="AZ90" s="214">
        <v>2</v>
      </c>
      <c r="BA90" s="214">
        <f>IF(AZ90=1,G90,0)</f>
        <v>0</v>
      </c>
      <c r="BB90" s="214">
        <f>IF(AZ90=2,G90,0)</f>
        <v>0</v>
      </c>
      <c r="BC90" s="214">
        <f>IF(AZ90=3,G90,0)</f>
        <v>0</v>
      </c>
      <c r="BD90" s="214">
        <f>IF(AZ90=4,G90,0)</f>
        <v>0</v>
      </c>
      <c r="BE90" s="214">
        <f>IF(AZ90=5,G90,0)</f>
        <v>0</v>
      </c>
      <c r="CA90" s="239">
        <v>1</v>
      </c>
      <c r="CB90" s="239">
        <v>7</v>
      </c>
    </row>
    <row r="91" spans="1:80" x14ac:dyDescent="0.2">
      <c r="A91" s="248"/>
      <c r="B91" s="251"/>
      <c r="C91" s="410" t="s">
        <v>498</v>
      </c>
      <c r="D91" s="411"/>
      <c r="E91" s="252">
        <v>0</v>
      </c>
      <c r="F91" s="253"/>
      <c r="G91" s="254"/>
      <c r="H91" s="255"/>
      <c r="I91" s="249"/>
      <c r="J91" s="256"/>
      <c r="K91" s="249"/>
      <c r="M91" s="250" t="s">
        <v>498</v>
      </c>
      <c r="O91" s="239"/>
    </row>
    <row r="92" spans="1:80" x14ac:dyDescent="0.2">
      <c r="A92" s="248"/>
      <c r="B92" s="251"/>
      <c r="C92" s="410" t="s">
        <v>506</v>
      </c>
      <c r="D92" s="411"/>
      <c r="E92" s="252">
        <v>1</v>
      </c>
      <c r="F92" s="253"/>
      <c r="G92" s="254"/>
      <c r="H92" s="255"/>
      <c r="I92" s="249"/>
      <c r="J92" s="256"/>
      <c r="K92" s="249"/>
      <c r="M92" s="250" t="s">
        <v>506</v>
      </c>
      <c r="O92" s="239"/>
    </row>
    <row r="93" spans="1:80" x14ac:dyDescent="0.2">
      <c r="A93" s="240">
        <v>23</v>
      </c>
      <c r="B93" s="241" t="s">
        <v>507</v>
      </c>
      <c r="C93" s="242" t="s">
        <v>508</v>
      </c>
      <c r="D93" s="243" t="s">
        <v>13</v>
      </c>
      <c r="E93" s="244">
        <v>40</v>
      </c>
      <c r="F93" s="244"/>
      <c r="G93" s="245">
        <f>E93*F93</f>
        <v>0</v>
      </c>
      <c r="H93" s="246">
        <v>0</v>
      </c>
      <c r="I93" s="247">
        <f>E93*H93</f>
        <v>0</v>
      </c>
      <c r="J93" s="246"/>
      <c r="K93" s="247">
        <f>E93*J93</f>
        <v>0</v>
      </c>
      <c r="O93" s="239">
        <v>2</v>
      </c>
      <c r="AA93" s="214">
        <v>7</v>
      </c>
      <c r="AB93" s="214">
        <v>1002</v>
      </c>
      <c r="AC93" s="214">
        <v>5</v>
      </c>
      <c r="AZ93" s="214">
        <v>2</v>
      </c>
      <c r="BA93" s="214">
        <f>IF(AZ93=1,G93,0)</f>
        <v>0</v>
      </c>
      <c r="BB93" s="214">
        <f>IF(AZ93=2,G93,0)</f>
        <v>0</v>
      </c>
      <c r="BC93" s="214">
        <f>IF(AZ93=3,G93,0)</f>
        <v>0</v>
      </c>
      <c r="BD93" s="214">
        <f>IF(AZ93=4,G93,0)</f>
        <v>0</v>
      </c>
      <c r="BE93" s="214">
        <f>IF(AZ93=5,G93,0)</f>
        <v>0</v>
      </c>
      <c r="CA93" s="239">
        <v>7</v>
      </c>
      <c r="CB93" s="239">
        <v>1002</v>
      </c>
    </row>
    <row r="94" spans="1:80" x14ac:dyDescent="0.2">
      <c r="A94" s="257"/>
      <c r="B94" s="258" t="s">
        <v>99</v>
      </c>
      <c r="C94" s="259" t="s">
        <v>502</v>
      </c>
      <c r="D94" s="260"/>
      <c r="E94" s="261"/>
      <c r="F94" s="262"/>
      <c r="G94" s="263">
        <f>SUM(G89:G93)</f>
        <v>0</v>
      </c>
      <c r="H94" s="264"/>
      <c r="I94" s="265">
        <f>SUM(I89:I93)</f>
        <v>0</v>
      </c>
      <c r="J94" s="264"/>
      <c r="K94" s="265">
        <f>SUM(K89:K93)</f>
        <v>0</v>
      </c>
      <c r="O94" s="239">
        <v>4</v>
      </c>
      <c r="BA94" s="266">
        <f>SUM(BA89:BA93)</f>
        <v>0</v>
      </c>
      <c r="BB94" s="266">
        <f>SUM(BB89:BB93)</f>
        <v>0</v>
      </c>
      <c r="BC94" s="266">
        <f>SUM(BC89:BC93)</f>
        <v>0</v>
      </c>
      <c r="BD94" s="266">
        <f>SUM(BD89:BD93)</f>
        <v>0</v>
      </c>
      <c r="BE94" s="266">
        <f>SUM(BE89:BE93)</f>
        <v>0</v>
      </c>
    </row>
    <row r="95" spans="1:80" x14ac:dyDescent="0.2">
      <c r="A95" s="229" t="s">
        <v>96</v>
      </c>
      <c r="B95" s="230" t="s">
        <v>216</v>
      </c>
      <c r="C95" s="231" t="s">
        <v>217</v>
      </c>
      <c r="D95" s="232"/>
      <c r="E95" s="233"/>
      <c r="F95" s="233"/>
      <c r="G95" s="234"/>
      <c r="H95" s="235"/>
      <c r="I95" s="236"/>
      <c r="J95" s="237"/>
      <c r="K95" s="238"/>
      <c r="O95" s="239">
        <v>1</v>
      </c>
    </row>
    <row r="96" spans="1:80" x14ac:dyDescent="0.2">
      <c r="A96" s="240">
        <v>24</v>
      </c>
      <c r="B96" s="241" t="s">
        <v>509</v>
      </c>
      <c r="C96" s="242" t="s">
        <v>510</v>
      </c>
      <c r="D96" s="243" t="s">
        <v>110</v>
      </c>
      <c r="E96" s="244">
        <v>1</v>
      </c>
      <c r="F96" s="244"/>
      <c r="G96" s="245">
        <f>E96*F96</f>
        <v>0</v>
      </c>
      <c r="H96" s="246">
        <v>1.444E-2</v>
      </c>
      <c r="I96" s="247">
        <f>E96*H96</f>
        <v>1.444E-2</v>
      </c>
      <c r="J96" s="246">
        <v>0</v>
      </c>
      <c r="K96" s="247">
        <f>E96*J96</f>
        <v>0</v>
      </c>
      <c r="O96" s="239">
        <v>2</v>
      </c>
      <c r="AA96" s="214">
        <v>1</v>
      </c>
      <c r="AB96" s="214">
        <v>7</v>
      </c>
      <c r="AC96" s="214">
        <v>7</v>
      </c>
      <c r="AZ96" s="214">
        <v>2</v>
      </c>
      <c r="BA96" s="214">
        <f>IF(AZ96=1,G96,0)</f>
        <v>0</v>
      </c>
      <c r="BB96" s="214">
        <f>IF(AZ96=2,G96,0)</f>
        <v>0</v>
      </c>
      <c r="BC96" s="214">
        <f>IF(AZ96=3,G96,0)</f>
        <v>0</v>
      </c>
      <c r="BD96" s="214">
        <f>IF(AZ96=4,G96,0)</f>
        <v>0</v>
      </c>
      <c r="BE96" s="214">
        <f>IF(AZ96=5,G96,0)</f>
        <v>0</v>
      </c>
      <c r="CA96" s="239">
        <v>1</v>
      </c>
      <c r="CB96" s="239">
        <v>7</v>
      </c>
    </row>
    <row r="97" spans="1:80" x14ac:dyDescent="0.2">
      <c r="A97" s="248"/>
      <c r="B97" s="251"/>
      <c r="C97" s="410" t="s">
        <v>498</v>
      </c>
      <c r="D97" s="411"/>
      <c r="E97" s="252">
        <v>0</v>
      </c>
      <c r="F97" s="253"/>
      <c r="G97" s="254"/>
      <c r="H97" s="255"/>
      <c r="I97" s="249"/>
      <c r="J97" s="256"/>
      <c r="K97" s="249"/>
      <c r="M97" s="250" t="s">
        <v>498</v>
      </c>
      <c r="O97" s="239"/>
    </row>
    <row r="98" spans="1:80" x14ac:dyDescent="0.2">
      <c r="A98" s="248"/>
      <c r="B98" s="251"/>
      <c r="C98" s="410" t="s">
        <v>506</v>
      </c>
      <c r="D98" s="411"/>
      <c r="E98" s="252">
        <v>1</v>
      </c>
      <c r="F98" s="253"/>
      <c r="G98" s="254"/>
      <c r="H98" s="255"/>
      <c r="I98" s="249"/>
      <c r="J98" s="256"/>
      <c r="K98" s="249"/>
      <c r="M98" s="250" t="s">
        <v>506</v>
      </c>
      <c r="O98" s="239"/>
    </row>
    <row r="99" spans="1:80" x14ac:dyDescent="0.2">
      <c r="A99" s="240">
        <v>25</v>
      </c>
      <c r="B99" s="241" t="s">
        <v>511</v>
      </c>
      <c r="C99" s="242" t="s">
        <v>512</v>
      </c>
      <c r="D99" s="243" t="s">
        <v>209</v>
      </c>
      <c r="E99" s="244">
        <v>1.444E-2</v>
      </c>
      <c r="F99" s="244"/>
      <c r="G99" s="245">
        <f>E99*F99</f>
        <v>0</v>
      </c>
      <c r="H99" s="246">
        <v>0</v>
      </c>
      <c r="I99" s="247">
        <f>E99*H99</f>
        <v>0</v>
      </c>
      <c r="J99" s="246"/>
      <c r="K99" s="247">
        <f>E99*J99</f>
        <v>0</v>
      </c>
      <c r="O99" s="239">
        <v>2</v>
      </c>
      <c r="AA99" s="214">
        <v>7</v>
      </c>
      <c r="AB99" s="214">
        <v>1001</v>
      </c>
      <c r="AC99" s="214">
        <v>5</v>
      </c>
      <c r="AZ99" s="214">
        <v>2</v>
      </c>
      <c r="BA99" s="214">
        <f>IF(AZ99=1,G99,0)</f>
        <v>0</v>
      </c>
      <c r="BB99" s="214">
        <f>IF(AZ99=2,G99,0)</f>
        <v>0</v>
      </c>
      <c r="BC99" s="214">
        <f>IF(AZ99=3,G99,0)</f>
        <v>0</v>
      </c>
      <c r="BD99" s="214">
        <f>IF(AZ99=4,G99,0)</f>
        <v>0</v>
      </c>
      <c r="BE99" s="214">
        <f>IF(AZ99=5,G99,0)</f>
        <v>0</v>
      </c>
      <c r="CA99" s="239">
        <v>7</v>
      </c>
      <c r="CB99" s="239">
        <v>1001</v>
      </c>
    </row>
    <row r="100" spans="1:80" x14ac:dyDescent="0.2">
      <c r="A100" s="257"/>
      <c r="B100" s="258" t="s">
        <v>99</v>
      </c>
      <c r="C100" s="259" t="s">
        <v>218</v>
      </c>
      <c r="D100" s="260"/>
      <c r="E100" s="261"/>
      <c r="F100" s="262"/>
      <c r="G100" s="263">
        <f>SUM(G95:G99)</f>
        <v>0</v>
      </c>
      <c r="H100" s="264"/>
      <c r="I100" s="265">
        <f>SUM(I95:I99)</f>
        <v>1.444E-2</v>
      </c>
      <c r="J100" s="264"/>
      <c r="K100" s="265">
        <f>SUM(K95:K99)</f>
        <v>0</v>
      </c>
      <c r="O100" s="239">
        <v>4</v>
      </c>
      <c r="BA100" s="266">
        <f>SUM(BA95:BA99)</f>
        <v>0</v>
      </c>
      <c r="BB100" s="266">
        <f>SUM(BB95:BB99)</f>
        <v>0</v>
      </c>
      <c r="BC100" s="266">
        <f>SUM(BC95:BC99)</f>
        <v>0</v>
      </c>
      <c r="BD100" s="266">
        <f>SUM(BD95:BD99)</f>
        <v>0</v>
      </c>
      <c r="BE100" s="266">
        <f>SUM(BE95:BE99)</f>
        <v>0</v>
      </c>
    </row>
    <row r="101" spans="1:80" x14ac:dyDescent="0.2">
      <c r="A101" s="229" t="s">
        <v>96</v>
      </c>
      <c r="B101" s="230" t="s">
        <v>513</v>
      </c>
      <c r="C101" s="231" t="s">
        <v>514</v>
      </c>
      <c r="D101" s="232"/>
      <c r="E101" s="233"/>
      <c r="F101" s="233"/>
      <c r="G101" s="234"/>
      <c r="H101" s="235"/>
      <c r="I101" s="236"/>
      <c r="J101" s="237"/>
      <c r="K101" s="238"/>
      <c r="O101" s="239">
        <v>1</v>
      </c>
    </row>
    <row r="102" spans="1:80" x14ac:dyDescent="0.2">
      <c r="A102" s="240">
        <v>26</v>
      </c>
      <c r="B102" s="241" t="s">
        <v>516</v>
      </c>
      <c r="C102" s="242" t="s">
        <v>517</v>
      </c>
      <c r="D102" s="243" t="s">
        <v>270</v>
      </c>
      <c r="E102" s="244">
        <v>20</v>
      </c>
      <c r="F102" s="244"/>
      <c r="G102" s="245">
        <f>E102*F102</f>
        <v>0</v>
      </c>
      <c r="H102" s="246">
        <v>4.9899999999999996E-3</v>
      </c>
      <c r="I102" s="247">
        <f>E102*H102</f>
        <v>9.98E-2</v>
      </c>
      <c r="J102" s="246">
        <v>0</v>
      </c>
      <c r="K102" s="247">
        <f>E102*J102</f>
        <v>0</v>
      </c>
      <c r="O102" s="239">
        <v>2</v>
      </c>
      <c r="AA102" s="214">
        <v>2</v>
      </c>
      <c r="AB102" s="214">
        <v>0</v>
      </c>
      <c r="AC102" s="214">
        <v>0</v>
      </c>
      <c r="AZ102" s="214">
        <v>2</v>
      </c>
      <c r="BA102" s="214">
        <f>IF(AZ102=1,G102,0)</f>
        <v>0</v>
      </c>
      <c r="BB102" s="214">
        <f>IF(AZ102=2,G102,0)</f>
        <v>0</v>
      </c>
      <c r="BC102" s="214">
        <f>IF(AZ102=3,G102,0)</f>
        <v>0</v>
      </c>
      <c r="BD102" s="214">
        <f>IF(AZ102=4,G102,0)</f>
        <v>0</v>
      </c>
      <c r="BE102" s="214">
        <f>IF(AZ102=5,G102,0)</f>
        <v>0</v>
      </c>
      <c r="CA102" s="239">
        <v>2</v>
      </c>
      <c r="CB102" s="239">
        <v>0</v>
      </c>
    </row>
    <row r="103" spans="1:80" x14ac:dyDescent="0.2">
      <c r="A103" s="257"/>
      <c r="B103" s="258" t="s">
        <v>99</v>
      </c>
      <c r="C103" s="259" t="s">
        <v>515</v>
      </c>
      <c r="D103" s="260"/>
      <c r="E103" s="261"/>
      <c r="F103" s="262"/>
      <c r="G103" s="263">
        <f>SUM(G101:G102)</f>
        <v>0</v>
      </c>
      <c r="H103" s="264"/>
      <c r="I103" s="265">
        <f>SUM(I101:I102)</f>
        <v>9.98E-2</v>
      </c>
      <c r="J103" s="264"/>
      <c r="K103" s="265">
        <f>SUM(K101:K102)</f>
        <v>0</v>
      </c>
      <c r="O103" s="239">
        <v>4</v>
      </c>
      <c r="BA103" s="266">
        <f>SUM(BA101:BA102)</f>
        <v>0</v>
      </c>
      <c r="BB103" s="266">
        <f>SUM(BB101:BB102)</f>
        <v>0</v>
      </c>
      <c r="BC103" s="266">
        <f>SUM(BC101:BC102)</f>
        <v>0</v>
      </c>
      <c r="BD103" s="266">
        <f>SUM(BD101:BD102)</f>
        <v>0</v>
      </c>
      <c r="BE103" s="266">
        <f>SUM(BE101:BE102)</f>
        <v>0</v>
      </c>
    </row>
    <row r="104" spans="1:80" x14ac:dyDescent="0.2">
      <c r="A104" s="229" t="s">
        <v>96</v>
      </c>
      <c r="B104" s="230" t="s">
        <v>518</v>
      </c>
      <c r="C104" s="231" t="s">
        <v>519</v>
      </c>
      <c r="D104" s="232"/>
      <c r="E104" s="233"/>
      <c r="F104" s="233"/>
      <c r="G104" s="234"/>
      <c r="H104" s="235"/>
      <c r="I104" s="236"/>
      <c r="J104" s="237"/>
      <c r="K104" s="238"/>
      <c r="O104" s="239">
        <v>1</v>
      </c>
    </row>
    <row r="105" spans="1:80" x14ac:dyDescent="0.2">
      <c r="A105" s="240">
        <v>27</v>
      </c>
      <c r="B105" s="241" t="s">
        <v>521</v>
      </c>
      <c r="C105" s="242" t="s">
        <v>522</v>
      </c>
      <c r="D105" s="243" t="s">
        <v>177</v>
      </c>
      <c r="E105" s="244">
        <v>12</v>
      </c>
      <c r="F105" s="244"/>
      <c r="G105" s="245">
        <f>E105*F105</f>
        <v>0</v>
      </c>
      <c r="H105" s="246">
        <v>8.5309999999999997E-2</v>
      </c>
      <c r="I105" s="247">
        <f>E105*H105</f>
        <v>1.02372</v>
      </c>
      <c r="J105" s="246">
        <v>0</v>
      </c>
      <c r="K105" s="247">
        <f>E105*J105</f>
        <v>0</v>
      </c>
      <c r="O105" s="239">
        <v>2</v>
      </c>
      <c r="AA105" s="214">
        <v>2</v>
      </c>
      <c r="AB105" s="214">
        <v>7</v>
      </c>
      <c r="AC105" s="214">
        <v>7</v>
      </c>
      <c r="AZ105" s="214">
        <v>2</v>
      </c>
      <c r="BA105" s="214">
        <f>IF(AZ105=1,G105,0)</f>
        <v>0</v>
      </c>
      <c r="BB105" s="214">
        <f>IF(AZ105=2,G105,0)</f>
        <v>0</v>
      </c>
      <c r="BC105" s="214">
        <f>IF(AZ105=3,G105,0)</f>
        <v>0</v>
      </c>
      <c r="BD105" s="214">
        <f>IF(AZ105=4,G105,0)</f>
        <v>0</v>
      </c>
      <c r="BE105" s="214">
        <f>IF(AZ105=5,G105,0)</f>
        <v>0</v>
      </c>
      <c r="CA105" s="239">
        <v>2</v>
      </c>
      <c r="CB105" s="239">
        <v>7</v>
      </c>
    </row>
    <row r="106" spans="1:80" x14ac:dyDescent="0.2">
      <c r="A106" s="248"/>
      <c r="B106" s="251"/>
      <c r="C106" s="410" t="s">
        <v>437</v>
      </c>
      <c r="D106" s="411"/>
      <c r="E106" s="252">
        <v>0</v>
      </c>
      <c r="F106" s="253"/>
      <c r="G106" s="254"/>
      <c r="H106" s="255"/>
      <c r="I106" s="249"/>
      <c r="J106" s="256"/>
      <c r="K106" s="249"/>
      <c r="M106" s="250" t="s">
        <v>437</v>
      </c>
      <c r="O106" s="239"/>
    </row>
    <row r="107" spans="1:80" x14ac:dyDescent="0.2">
      <c r="A107" s="248"/>
      <c r="B107" s="251"/>
      <c r="C107" s="410" t="s">
        <v>444</v>
      </c>
      <c r="D107" s="411"/>
      <c r="E107" s="252">
        <v>12</v>
      </c>
      <c r="F107" s="253"/>
      <c r="G107" s="254"/>
      <c r="H107" s="255"/>
      <c r="I107" s="249"/>
      <c r="J107" s="256"/>
      <c r="K107" s="249"/>
      <c r="M107" s="250" t="s">
        <v>444</v>
      </c>
      <c r="O107" s="239"/>
    </row>
    <row r="108" spans="1:80" x14ac:dyDescent="0.2">
      <c r="A108" s="257"/>
      <c r="B108" s="258" t="s">
        <v>99</v>
      </c>
      <c r="C108" s="259" t="s">
        <v>520</v>
      </c>
      <c r="D108" s="260"/>
      <c r="E108" s="261"/>
      <c r="F108" s="262"/>
      <c r="G108" s="263">
        <f>SUM(G104:G107)</f>
        <v>0</v>
      </c>
      <c r="H108" s="264"/>
      <c r="I108" s="265">
        <f>SUM(I104:I107)</f>
        <v>1.02372</v>
      </c>
      <c r="J108" s="264"/>
      <c r="K108" s="265">
        <f>SUM(K104:K107)</f>
        <v>0</v>
      </c>
      <c r="O108" s="239">
        <v>4</v>
      </c>
      <c r="BA108" s="266">
        <f>SUM(BA104:BA107)</f>
        <v>0</v>
      </c>
      <c r="BB108" s="266">
        <f>SUM(BB104:BB107)</f>
        <v>0</v>
      </c>
      <c r="BC108" s="266">
        <f>SUM(BC104:BC107)</f>
        <v>0</v>
      </c>
      <c r="BD108" s="266">
        <f>SUM(BD104:BD107)</f>
        <v>0</v>
      </c>
      <c r="BE108" s="266">
        <f>SUM(BE104:BE107)</f>
        <v>0</v>
      </c>
    </row>
    <row r="109" spans="1:80" x14ac:dyDescent="0.2">
      <c r="A109" s="229" t="s">
        <v>96</v>
      </c>
      <c r="B109" s="230" t="s">
        <v>523</v>
      </c>
      <c r="C109" s="231" t="s">
        <v>524</v>
      </c>
      <c r="D109" s="232"/>
      <c r="E109" s="233"/>
      <c r="F109" s="233"/>
      <c r="G109" s="234"/>
      <c r="H109" s="235"/>
      <c r="I109" s="236"/>
      <c r="J109" s="237"/>
      <c r="K109" s="238"/>
      <c r="O109" s="239">
        <v>1</v>
      </c>
    </row>
    <row r="110" spans="1:80" x14ac:dyDescent="0.2">
      <c r="A110" s="240">
        <v>28</v>
      </c>
      <c r="B110" s="241" t="s">
        <v>526</v>
      </c>
      <c r="C110" s="242" t="s">
        <v>527</v>
      </c>
      <c r="D110" s="243" t="s">
        <v>177</v>
      </c>
      <c r="E110" s="244">
        <v>11</v>
      </c>
      <c r="F110" s="244"/>
      <c r="G110" s="245">
        <f>E110*F110</f>
        <v>0</v>
      </c>
      <c r="H110" s="246">
        <v>6.0999999999999997E-4</v>
      </c>
      <c r="I110" s="247">
        <f>E110*H110</f>
        <v>6.7099999999999998E-3</v>
      </c>
      <c r="J110" s="246">
        <v>0</v>
      </c>
      <c r="K110" s="247">
        <f>E110*J110</f>
        <v>0</v>
      </c>
      <c r="O110" s="239">
        <v>2</v>
      </c>
      <c r="AA110" s="214">
        <v>2</v>
      </c>
      <c r="AB110" s="214">
        <v>7</v>
      </c>
      <c r="AC110" s="214">
        <v>7</v>
      </c>
      <c r="AZ110" s="214">
        <v>2</v>
      </c>
      <c r="BA110" s="214">
        <f>IF(AZ110=1,G110,0)</f>
        <v>0</v>
      </c>
      <c r="BB110" s="214">
        <f>IF(AZ110=2,G110,0)</f>
        <v>0</v>
      </c>
      <c r="BC110" s="214">
        <f>IF(AZ110=3,G110,0)</f>
        <v>0</v>
      </c>
      <c r="BD110" s="214">
        <f>IF(AZ110=4,G110,0)</f>
        <v>0</v>
      </c>
      <c r="BE110" s="214">
        <f>IF(AZ110=5,G110,0)</f>
        <v>0</v>
      </c>
      <c r="CA110" s="239">
        <v>2</v>
      </c>
      <c r="CB110" s="239">
        <v>7</v>
      </c>
    </row>
    <row r="111" spans="1:80" x14ac:dyDescent="0.2">
      <c r="A111" s="248"/>
      <c r="B111" s="251"/>
      <c r="C111" s="410" t="s">
        <v>437</v>
      </c>
      <c r="D111" s="411"/>
      <c r="E111" s="252">
        <v>0</v>
      </c>
      <c r="F111" s="253"/>
      <c r="G111" s="254"/>
      <c r="H111" s="255"/>
      <c r="I111" s="249"/>
      <c r="J111" s="256"/>
      <c r="K111" s="249"/>
      <c r="M111" s="250" t="s">
        <v>437</v>
      </c>
      <c r="O111" s="239"/>
    </row>
    <row r="112" spans="1:80" x14ac:dyDescent="0.2">
      <c r="A112" s="248"/>
      <c r="B112" s="251"/>
      <c r="C112" s="410" t="s">
        <v>438</v>
      </c>
      <c r="D112" s="411"/>
      <c r="E112" s="252">
        <v>11</v>
      </c>
      <c r="F112" s="253"/>
      <c r="G112" s="254"/>
      <c r="H112" s="255"/>
      <c r="I112" s="249"/>
      <c r="J112" s="256"/>
      <c r="K112" s="249"/>
      <c r="M112" s="250" t="s">
        <v>438</v>
      </c>
      <c r="O112" s="239"/>
    </row>
    <row r="113" spans="1:80" x14ac:dyDescent="0.2">
      <c r="A113" s="257"/>
      <c r="B113" s="258" t="s">
        <v>99</v>
      </c>
      <c r="C113" s="259" t="s">
        <v>525</v>
      </c>
      <c r="D113" s="260"/>
      <c r="E113" s="261"/>
      <c r="F113" s="262"/>
      <c r="G113" s="263">
        <f>SUM(G109:G112)</f>
        <v>0</v>
      </c>
      <c r="H113" s="264"/>
      <c r="I113" s="265">
        <f>SUM(I109:I112)</f>
        <v>6.7099999999999998E-3</v>
      </c>
      <c r="J113" s="264"/>
      <c r="K113" s="265">
        <f>SUM(K109:K112)</f>
        <v>0</v>
      </c>
      <c r="O113" s="239">
        <v>4</v>
      </c>
      <c r="BA113" s="266">
        <f>SUM(BA109:BA112)</f>
        <v>0</v>
      </c>
      <c r="BB113" s="266">
        <f>SUM(BB109:BB112)</f>
        <v>0</v>
      </c>
      <c r="BC113" s="266">
        <f>SUM(BC109:BC112)</f>
        <v>0</v>
      </c>
      <c r="BD113" s="266">
        <f>SUM(BD109:BD112)</f>
        <v>0</v>
      </c>
      <c r="BE113" s="266">
        <f>SUM(BE109:BE112)</f>
        <v>0</v>
      </c>
    </row>
    <row r="114" spans="1:80" x14ac:dyDescent="0.2">
      <c r="A114" s="229" t="s">
        <v>96</v>
      </c>
      <c r="B114" s="230" t="s">
        <v>528</v>
      </c>
      <c r="C114" s="231" t="s">
        <v>529</v>
      </c>
      <c r="D114" s="232"/>
      <c r="E114" s="233"/>
      <c r="F114" s="233"/>
      <c r="G114" s="234"/>
      <c r="H114" s="235"/>
      <c r="I114" s="236"/>
      <c r="J114" s="237"/>
      <c r="K114" s="238"/>
      <c r="O114" s="239">
        <v>1</v>
      </c>
    </row>
    <row r="115" spans="1:80" x14ac:dyDescent="0.2">
      <c r="A115" s="240">
        <v>29</v>
      </c>
      <c r="B115" s="241" t="s">
        <v>531</v>
      </c>
      <c r="C115" s="242" t="s">
        <v>532</v>
      </c>
      <c r="D115" s="243" t="s">
        <v>184</v>
      </c>
      <c r="E115" s="244">
        <v>1</v>
      </c>
      <c r="F115" s="244"/>
      <c r="G115" s="245">
        <f>E115*F115</f>
        <v>0</v>
      </c>
      <c r="H115" s="246">
        <v>0</v>
      </c>
      <c r="I115" s="247">
        <f>E115*H115</f>
        <v>0</v>
      </c>
      <c r="J115" s="246">
        <v>0</v>
      </c>
      <c r="K115" s="247">
        <f>E115*J115</f>
        <v>0</v>
      </c>
      <c r="O115" s="239">
        <v>2</v>
      </c>
      <c r="AA115" s="214">
        <v>1</v>
      </c>
      <c r="AB115" s="214">
        <v>9</v>
      </c>
      <c r="AC115" s="214">
        <v>9</v>
      </c>
      <c r="AZ115" s="214">
        <v>4</v>
      </c>
      <c r="BA115" s="214">
        <f>IF(AZ115=1,G115,0)</f>
        <v>0</v>
      </c>
      <c r="BB115" s="214">
        <f>IF(AZ115=2,G115,0)</f>
        <v>0</v>
      </c>
      <c r="BC115" s="214">
        <f>IF(AZ115=3,G115,0)</f>
        <v>0</v>
      </c>
      <c r="BD115" s="214">
        <f>IF(AZ115=4,G115,0)</f>
        <v>0</v>
      </c>
      <c r="BE115" s="214">
        <f>IF(AZ115=5,G115,0)</f>
        <v>0</v>
      </c>
      <c r="CA115" s="239">
        <v>1</v>
      </c>
      <c r="CB115" s="239">
        <v>9</v>
      </c>
    </row>
    <row r="116" spans="1:80" x14ac:dyDescent="0.2">
      <c r="A116" s="257"/>
      <c r="B116" s="258" t="s">
        <v>99</v>
      </c>
      <c r="C116" s="259" t="s">
        <v>530</v>
      </c>
      <c r="D116" s="260"/>
      <c r="E116" s="261"/>
      <c r="F116" s="262"/>
      <c r="G116" s="263">
        <f>SUM(G114:G115)</f>
        <v>0</v>
      </c>
      <c r="H116" s="264"/>
      <c r="I116" s="265">
        <f>SUM(I114:I115)</f>
        <v>0</v>
      </c>
      <c r="J116" s="264"/>
      <c r="K116" s="265">
        <f>SUM(K114:K115)</f>
        <v>0</v>
      </c>
      <c r="O116" s="239">
        <v>4</v>
      </c>
      <c r="BA116" s="266">
        <f>SUM(BA114:BA115)</f>
        <v>0</v>
      </c>
      <c r="BB116" s="266">
        <f>SUM(BB114:BB115)</f>
        <v>0</v>
      </c>
      <c r="BC116" s="266">
        <f>SUM(BC114:BC115)</f>
        <v>0</v>
      </c>
      <c r="BD116" s="266">
        <f>SUM(BD114:BD115)</f>
        <v>0</v>
      </c>
      <c r="BE116" s="266">
        <f>SUM(BE114:BE115)</f>
        <v>0</v>
      </c>
    </row>
    <row r="117" spans="1:80" x14ac:dyDescent="0.2">
      <c r="A117" s="229" t="s">
        <v>96</v>
      </c>
      <c r="B117" s="230" t="s">
        <v>222</v>
      </c>
      <c r="C117" s="231" t="s">
        <v>223</v>
      </c>
      <c r="D117" s="232"/>
      <c r="E117" s="233"/>
      <c r="F117" s="233"/>
      <c r="G117" s="234"/>
      <c r="H117" s="235"/>
      <c r="I117" s="236"/>
      <c r="J117" s="237"/>
      <c r="K117" s="238"/>
      <c r="O117" s="239">
        <v>1</v>
      </c>
    </row>
    <row r="118" spans="1:80" x14ac:dyDescent="0.2">
      <c r="A118" s="240">
        <v>30</v>
      </c>
      <c r="B118" s="241" t="s">
        <v>225</v>
      </c>
      <c r="C118" s="242" t="s">
        <v>226</v>
      </c>
      <c r="D118" s="243" t="s">
        <v>110</v>
      </c>
      <c r="E118" s="244">
        <v>0</v>
      </c>
      <c r="F118" s="244"/>
      <c r="G118" s="245">
        <f>E118*F118</f>
        <v>0</v>
      </c>
      <c r="H118" s="246">
        <v>0</v>
      </c>
      <c r="I118" s="247">
        <f>E118*H118</f>
        <v>0</v>
      </c>
      <c r="J118" s="246"/>
      <c r="K118" s="247">
        <f>E118*J118</f>
        <v>0</v>
      </c>
      <c r="O118" s="239">
        <v>2</v>
      </c>
      <c r="AA118" s="214">
        <v>12</v>
      </c>
      <c r="AB118" s="214">
        <v>0</v>
      </c>
      <c r="AC118" s="214">
        <v>32</v>
      </c>
      <c r="AZ118" s="214">
        <v>4</v>
      </c>
      <c r="BA118" s="214">
        <f>IF(AZ118=1,G118,0)</f>
        <v>0</v>
      </c>
      <c r="BB118" s="214">
        <f>IF(AZ118=2,G118,0)</f>
        <v>0</v>
      </c>
      <c r="BC118" s="214">
        <f>IF(AZ118=3,G118,0)</f>
        <v>0</v>
      </c>
      <c r="BD118" s="214">
        <f>IF(AZ118=4,G118,0)</f>
        <v>0</v>
      </c>
      <c r="BE118" s="214">
        <f>IF(AZ118=5,G118,0)</f>
        <v>0</v>
      </c>
      <c r="CA118" s="239">
        <v>12</v>
      </c>
      <c r="CB118" s="239">
        <v>0</v>
      </c>
    </row>
    <row r="119" spans="1:80" ht="22.5" x14ac:dyDescent="0.2">
      <c r="A119" s="248"/>
      <c r="B119" s="251"/>
      <c r="C119" s="410" t="s">
        <v>533</v>
      </c>
      <c r="D119" s="411"/>
      <c r="E119" s="252">
        <v>0</v>
      </c>
      <c r="F119" s="253"/>
      <c r="G119" s="254"/>
      <c r="H119" s="255"/>
      <c r="I119" s="249"/>
      <c r="J119" s="256"/>
      <c r="K119" s="249"/>
      <c r="M119" s="250" t="s">
        <v>533</v>
      </c>
      <c r="O119" s="239"/>
    </row>
    <row r="120" spans="1:80" ht="101.25" x14ac:dyDescent="0.2">
      <c r="A120" s="248"/>
      <c r="B120" s="251"/>
      <c r="C120" s="410" t="s">
        <v>534</v>
      </c>
      <c r="D120" s="411"/>
      <c r="E120" s="252">
        <v>0</v>
      </c>
      <c r="F120" s="253"/>
      <c r="G120" s="254"/>
      <c r="H120" s="255"/>
      <c r="I120" s="249"/>
      <c r="J120" s="256"/>
      <c r="K120" s="249"/>
      <c r="M120" s="250" t="s">
        <v>534</v>
      </c>
      <c r="O120" s="239"/>
    </row>
    <row r="121" spans="1:80" ht="78.75" x14ac:dyDescent="0.2">
      <c r="A121" s="248"/>
      <c r="B121" s="251"/>
      <c r="C121" s="410" t="s">
        <v>535</v>
      </c>
      <c r="D121" s="411"/>
      <c r="E121" s="252">
        <v>0</v>
      </c>
      <c r="F121" s="253"/>
      <c r="G121" s="254"/>
      <c r="H121" s="255"/>
      <c r="I121" s="249"/>
      <c r="J121" s="256"/>
      <c r="K121" s="249"/>
      <c r="M121" s="250" t="s">
        <v>535</v>
      </c>
      <c r="O121" s="239"/>
    </row>
    <row r="122" spans="1:80" ht="56.25" x14ac:dyDescent="0.2">
      <c r="A122" s="248"/>
      <c r="B122" s="251"/>
      <c r="C122" s="410" t="s">
        <v>536</v>
      </c>
      <c r="D122" s="411"/>
      <c r="E122" s="252">
        <v>0</v>
      </c>
      <c r="F122" s="253"/>
      <c r="G122" s="254"/>
      <c r="H122" s="255"/>
      <c r="I122" s="249"/>
      <c r="J122" s="256"/>
      <c r="K122" s="249"/>
      <c r="M122" s="250" t="s">
        <v>536</v>
      </c>
      <c r="O122" s="239"/>
    </row>
    <row r="123" spans="1:80" ht="22.5" x14ac:dyDescent="0.2">
      <c r="A123" s="248"/>
      <c r="B123" s="251"/>
      <c r="C123" s="410" t="s">
        <v>537</v>
      </c>
      <c r="D123" s="411"/>
      <c r="E123" s="252">
        <v>0</v>
      </c>
      <c r="F123" s="253"/>
      <c r="G123" s="254"/>
      <c r="H123" s="255"/>
      <c r="I123" s="249"/>
      <c r="J123" s="256"/>
      <c r="K123" s="249"/>
      <c r="M123" s="250" t="s">
        <v>537</v>
      </c>
      <c r="O123" s="239"/>
    </row>
    <row r="124" spans="1:80" ht="56.25" x14ac:dyDescent="0.2">
      <c r="A124" s="248"/>
      <c r="B124" s="251"/>
      <c r="C124" s="410" t="s">
        <v>538</v>
      </c>
      <c r="D124" s="411"/>
      <c r="E124" s="252">
        <v>0</v>
      </c>
      <c r="F124" s="253"/>
      <c r="G124" s="254"/>
      <c r="H124" s="255"/>
      <c r="I124" s="249"/>
      <c r="J124" s="256"/>
      <c r="K124" s="249"/>
      <c r="M124" s="250" t="s">
        <v>538</v>
      </c>
      <c r="O124" s="239"/>
    </row>
    <row r="125" spans="1:80" ht="56.25" x14ac:dyDescent="0.2">
      <c r="A125" s="248"/>
      <c r="B125" s="251"/>
      <c r="C125" s="410" t="s">
        <v>539</v>
      </c>
      <c r="D125" s="411"/>
      <c r="E125" s="252">
        <v>0</v>
      </c>
      <c r="F125" s="253"/>
      <c r="G125" s="254"/>
      <c r="H125" s="255"/>
      <c r="I125" s="249"/>
      <c r="J125" s="256"/>
      <c r="K125" s="249"/>
      <c r="M125" s="250" t="s">
        <v>539</v>
      </c>
      <c r="O125" s="239"/>
    </row>
    <row r="126" spans="1:80" ht="33.75" x14ac:dyDescent="0.2">
      <c r="A126" s="248"/>
      <c r="B126" s="251"/>
      <c r="C126" s="410" t="s">
        <v>540</v>
      </c>
      <c r="D126" s="411"/>
      <c r="E126" s="252">
        <v>0</v>
      </c>
      <c r="F126" s="253"/>
      <c r="G126" s="254"/>
      <c r="H126" s="255"/>
      <c r="I126" s="249"/>
      <c r="J126" s="256"/>
      <c r="K126" s="249"/>
      <c r="M126" s="250" t="s">
        <v>540</v>
      </c>
      <c r="O126" s="239"/>
    </row>
    <row r="127" spans="1:80" ht="33.75" x14ac:dyDescent="0.2">
      <c r="A127" s="248"/>
      <c r="B127" s="251"/>
      <c r="C127" s="410" t="s">
        <v>541</v>
      </c>
      <c r="D127" s="411"/>
      <c r="E127" s="252">
        <v>0</v>
      </c>
      <c r="F127" s="253"/>
      <c r="G127" s="254"/>
      <c r="H127" s="255"/>
      <c r="I127" s="249"/>
      <c r="J127" s="256"/>
      <c r="K127" s="249"/>
      <c r="M127" s="250" t="s">
        <v>541</v>
      </c>
      <c r="O127" s="239"/>
    </row>
    <row r="128" spans="1:80" x14ac:dyDescent="0.2">
      <c r="A128" s="257"/>
      <c r="B128" s="258" t="s">
        <v>99</v>
      </c>
      <c r="C128" s="259" t="s">
        <v>224</v>
      </c>
      <c r="D128" s="260"/>
      <c r="E128" s="261"/>
      <c r="F128" s="262"/>
      <c r="G128" s="263">
        <f>SUM(G117:G127)</f>
        <v>0</v>
      </c>
      <c r="H128" s="264"/>
      <c r="I128" s="265">
        <f>SUM(I117:I127)</f>
        <v>0</v>
      </c>
      <c r="J128" s="264"/>
      <c r="K128" s="265">
        <f>SUM(K117:K127)</f>
        <v>0</v>
      </c>
      <c r="O128" s="239">
        <v>4</v>
      </c>
      <c r="BA128" s="266">
        <f>SUM(BA117:BA127)</f>
        <v>0</v>
      </c>
      <c r="BB128" s="266">
        <f>SUM(BB117:BB127)</f>
        <v>0</v>
      </c>
      <c r="BC128" s="266">
        <f>SUM(BC117:BC127)</f>
        <v>0</v>
      </c>
      <c r="BD128" s="266">
        <f>SUM(BD117:BD127)</f>
        <v>0</v>
      </c>
      <c r="BE128" s="266">
        <f>SUM(BE117:BE127)</f>
        <v>0</v>
      </c>
    </row>
    <row r="129" spans="5:5" x14ac:dyDescent="0.2">
      <c r="E129" s="214"/>
    </row>
    <row r="130" spans="5:5" x14ac:dyDescent="0.2">
      <c r="E130" s="214"/>
    </row>
    <row r="131" spans="5:5" x14ac:dyDescent="0.2">
      <c r="E131" s="214"/>
    </row>
    <row r="132" spans="5:5" x14ac:dyDescent="0.2">
      <c r="E132" s="214"/>
    </row>
    <row r="133" spans="5:5" x14ac:dyDescent="0.2">
      <c r="E133" s="214"/>
    </row>
    <row r="134" spans="5:5" x14ac:dyDescent="0.2">
      <c r="E134" s="214"/>
    </row>
    <row r="135" spans="5:5" x14ac:dyDescent="0.2">
      <c r="E135" s="214"/>
    </row>
    <row r="136" spans="5:5" x14ac:dyDescent="0.2">
      <c r="E136" s="214"/>
    </row>
    <row r="137" spans="5:5" x14ac:dyDescent="0.2">
      <c r="E137" s="214"/>
    </row>
    <row r="138" spans="5:5" x14ac:dyDescent="0.2">
      <c r="E138" s="214"/>
    </row>
    <row r="139" spans="5:5" x14ac:dyDescent="0.2">
      <c r="E139" s="214"/>
    </row>
    <row r="140" spans="5:5" x14ac:dyDescent="0.2">
      <c r="E140" s="214"/>
    </row>
    <row r="141" spans="5:5" x14ac:dyDescent="0.2">
      <c r="E141" s="214"/>
    </row>
    <row r="142" spans="5:5" x14ac:dyDescent="0.2">
      <c r="E142" s="214"/>
    </row>
    <row r="143" spans="5:5" x14ac:dyDescent="0.2">
      <c r="E143" s="214"/>
    </row>
    <row r="144" spans="5:5" x14ac:dyDescent="0.2">
      <c r="E144" s="214"/>
    </row>
    <row r="145" spans="1:7" x14ac:dyDescent="0.2">
      <c r="E145" s="214"/>
    </row>
    <row r="146" spans="1:7" x14ac:dyDescent="0.2">
      <c r="E146" s="214"/>
    </row>
    <row r="147" spans="1:7" x14ac:dyDescent="0.2">
      <c r="E147" s="214"/>
    </row>
    <row r="148" spans="1:7" x14ac:dyDescent="0.2">
      <c r="E148" s="214"/>
    </row>
    <row r="149" spans="1:7" x14ac:dyDescent="0.2">
      <c r="E149" s="214"/>
    </row>
    <row r="150" spans="1:7" x14ac:dyDescent="0.2">
      <c r="E150" s="214"/>
    </row>
    <row r="151" spans="1:7" x14ac:dyDescent="0.2">
      <c r="E151" s="214"/>
    </row>
    <row r="152" spans="1:7" x14ac:dyDescent="0.2">
      <c r="A152" s="256"/>
      <c r="B152" s="256"/>
      <c r="C152" s="256"/>
      <c r="D152" s="256"/>
      <c r="E152" s="256"/>
      <c r="F152" s="256"/>
      <c r="G152" s="256"/>
    </row>
    <row r="153" spans="1:7" x14ac:dyDescent="0.2">
      <c r="A153" s="256"/>
      <c r="B153" s="256"/>
      <c r="C153" s="256"/>
      <c r="D153" s="256"/>
      <c r="E153" s="256"/>
      <c r="F153" s="256"/>
      <c r="G153" s="256"/>
    </row>
    <row r="154" spans="1:7" x14ac:dyDescent="0.2">
      <c r="A154" s="256"/>
      <c r="B154" s="256"/>
      <c r="C154" s="256"/>
      <c r="D154" s="256"/>
      <c r="E154" s="256"/>
      <c r="F154" s="256"/>
      <c r="G154" s="256"/>
    </row>
    <row r="155" spans="1:7" x14ac:dyDescent="0.2">
      <c r="A155" s="256"/>
      <c r="B155" s="256"/>
      <c r="C155" s="256"/>
      <c r="D155" s="256"/>
      <c r="E155" s="256"/>
      <c r="F155" s="256"/>
      <c r="G155" s="256"/>
    </row>
    <row r="156" spans="1:7" x14ac:dyDescent="0.2">
      <c r="E156" s="214"/>
    </row>
    <row r="157" spans="1:7" x14ac:dyDescent="0.2">
      <c r="E157" s="214"/>
    </row>
    <row r="158" spans="1:7" x14ac:dyDescent="0.2">
      <c r="E158" s="214"/>
    </row>
    <row r="159" spans="1:7" x14ac:dyDescent="0.2">
      <c r="E159" s="214"/>
    </row>
    <row r="160" spans="1:7" x14ac:dyDescent="0.2">
      <c r="E160" s="214"/>
    </row>
    <row r="161" spans="5:5" x14ac:dyDescent="0.2">
      <c r="E161" s="214"/>
    </row>
    <row r="162" spans="5:5" x14ac:dyDescent="0.2">
      <c r="E162" s="214"/>
    </row>
    <row r="163" spans="5:5" x14ac:dyDescent="0.2">
      <c r="E163" s="214"/>
    </row>
    <row r="164" spans="5:5" x14ac:dyDescent="0.2">
      <c r="E164" s="214"/>
    </row>
    <row r="165" spans="5:5" x14ac:dyDescent="0.2">
      <c r="E165" s="214"/>
    </row>
    <row r="166" spans="5:5" x14ac:dyDescent="0.2">
      <c r="E166" s="214"/>
    </row>
    <row r="167" spans="5:5" x14ac:dyDescent="0.2">
      <c r="E167" s="214"/>
    </row>
    <row r="168" spans="5:5" x14ac:dyDescent="0.2">
      <c r="E168" s="214"/>
    </row>
    <row r="169" spans="5:5" x14ac:dyDescent="0.2">
      <c r="E169" s="214"/>
    </row>
    <row r="170" spans="5:5" x14ac:dyDescent="0.2">
      <c r="E170" s="214"/>
    </row>
    <row r="171" spans="5:5" x14ac:dyDescent="0.2">
      <c r="E171" s="214"/>
    </row>
    <row r="172" spans="5:5" x14ac:dyDescent="0.2">
      <c r="E172" s="214"/>
    </row>
    <row r="173" spans="5:5" x14ac:dyDescent="0.2">
      <c r="E173" s="214"/>
    </row>
    <row r="174" spans="5:5" x14ac:dyDescent="0.2">
      <c r="E174" s="214"/>
    </row>
    <row r="175" spans="5:5" x14ac:dyDescent="0.2">
      <c r="E175" s="214"/>
    </row>
    <row r="176" spans="5:5" x14ac:dyDescent="0.2">
      <c r="E176" s="214"/>
    </row>
    <row r="177" spans="1:7" x14ac:dyDescent="0.2">
      <c r="E177" s="214"/>
    </row>
    <row r="178" spans="1:7" x14ac:dyDescent="0.2">
      <c r="E178" s="214"/>
    </row>
    <row r="179" spans="1:7" x14ac:dyDescent="0.2">
      <c r="E179" s="214"/>
    </row>
    <row r="180" spans="1:7" x14ac:dyDescent="0.2">
      <c r="E180" s="214"/>
    </row>
    <row r="181" spans="1:7" x14ac:dyDescent="0.2">
      <c r="E181" s="214"/>
    </row>
    <row r="182" spans="1:7" x14ac:dyDescent="0.2">
      <c r="E182" s="214"/>
    </row>
    <row r="183" spans="1:7" x14ac:dyDescent="0.2">
      <c r="E183" s="214"/>
    </row>
    <row r="184" spans="1:7" x14ac:dyDescent="0.2">
      <c r="E184" s="214"/>
    </row>
    <row r="185" spans="1:7" x14ac:dyDescent="0.2">
      <c r="E185" s="214"/>
    </row>
    <row r="186" spans="1:7" x14ac:dyDescent="0.2">
      <c r="E186" s="214"/>
    </row>
    <row r="187" spans="1:7" x14ac:dyDescent="0.2">
      <c r="A187" s="267"/>
      <c r="B187" s="267"/>
    </row>
    <row r="188" spans="1:7" x14ac:dyDescent="0.2">
      <c r="A188" s="256"/>
      <c r="B188" s="256"/>
      <c r="C188" s="268"/>
      <c r="D188" s="268"/>
      <c r="E188" s="269"/>
      <c r="F188" s="268"/>
      <c r="G188" s="270"/>
    </row>
    <row r="189" spans="1:7" x14ac:dyDescent="0.2">
      <c r="A189" s="271"/>
      <c r="B189" s="271"/>
      <c r="C189" s="256"/>
      <c r="D189" s="256"/>
      <c r="E189" s="272"/>
      <c r="F189" s="256"/>
      <c r="G189" s="256"/>
    </row>
    <row r="190" spans="1:7" x14ac:dyDescent="0.2">
      <c r="A190" s="256"/>
      <c r="B190" s="256"/>
      <c r="C190" s="256"/>
      <c r="D190" s="256"/>
      <c r="E190" s="272"/>
      <c r="F190" s="256"/>
      <c r="G190" s="256"/>
    </row>
    <row r="191" spans="1:7" x14ac:dyDescent="0.2">
      <c r="A191" s="256"/>
      <c r="B191" s="256"/>
      <c r="C191" s="256"/>
      <c r="D191" s="256"/>
      <c r="E191" s="272"/>
      <c r="F191" s="256"/>
      <c r="G191" s="256"/>
    </row>
    <row r="192" spans="1:7" x14ac:dyDescent="0.2">
      <c r="A192" s="256"/>
      <c r="B192" s="256"/>
      <c r="C192" s="256"/>
      <c r="D192" s="256"/>
      <c r="E192" s="272"/>
      <c r="F192" s="256"/>
      <c r="G192" s="256"/>
    </row>
    <row r="193" spans="1:7" x14ac:dyDescent="0.2">
      <c r="A193" s="256"/>
      <c r="B193" s="256"/>
      <c r="C193" s="256"/>
      <c r="D193" s="256"/>
      <c r="E193" s="272"/>
      <c r="F193" s="256"/>
      <c r="G193" s="256"/>
    </row>
    <row r="194" spans="1:7" x14ac:dyDescent="0.2">
      <c r="A194" s="256"/>
      <c r="B194" s="256"/>
      <c r="C194" s="256"/>
      <c r="D194" s="256"/>
      <c r="E194" s="272"/>
      <c r="F194" s="256"/>
      <c r="G194" s="256"/>
    </row>
    <row r="195" spans="1:7" x14ac:dyDescent="0.2">
      <c r="A195" s="256"/>
      <c r="B195" s="256"/>
      <c r="C195" s="256"/>
      <c r="D195" s="256"/>
      <c r="E195" s="272"/>
      <c r="F195" s="256"/>
      <c r="G195" s="256"/>
    </row>
    <row r="196" spans="1:7" x14ac:dyDescent="0.2">
      <c r="A196" s="256"/>
      <c r="B196" s="256"/>
      <c r="C196" s="256"/>
      <c r="D196" s="256"/>
      <c r="E196" s="272"/>
      <c r="F196" s="256"/>
      <c r="G196" s="256"/>
    </row>
    <row r="197" spans="1:7" x14ac:dyDescent="0.2">
      <c r="A197" s="256"/>
      <c r="B197" s="256"/>
      <c r="C197" s="256"/>
      <c r="D197" s="256"/>
      <c r="E197" s="272"/>
      <c r="F197" s="256"/>
      <c r="G197" s="256"/>
    </row>
    <row r="198" spans="1:7" x14ac:dyDescent="0.2">
      <c r="A198" s="256"/>
      <c r="B198" s="256"/>
      <c r="C198" s="256"/>
      <c r="D198" s="256"/>
      <c r="E198" s="272"/>
      <c r="F198" s="256"/>
      <c r="G198" s="256"/>
    </row>
    <row r="199" spans="1:7" x14ac:dyDescent="0.2">
      <c r="A199" s="256"/>
      <c r="B199" s="256"/>
      <c r="C199" s="256"/>
      <c r="D199" s="256"/>
      <c r="E199" s="272"/>
      <c r="F199" s="256"/>
      <c r="G199" s="256"/>
    </row>
    <row r="200" spans="1:7" x14ac:dyDescent="0.2">
      <c r="A200" s="256"/>
      <c r="B200" s="256"/>
      <c r="C200" s="256"/>
      <c r="D200" s="256"/>
      <c r="E200" s="272"/>
      <c r="F200" s="256"/>
      <c r="G200" s="256"/>
    </row>
    <row r="201" spans="1:7" x14ac:dyDescent="0.2">
      <c r="A201" s="256"/>
      <c r="B201" s="256"/>
      <c r="C201" s="256"/>
      <c r="D201" s="256"/>
      <c r="E201" s="272"/>
      <c r="F201" s="256"/>
      <c r="G201" s="256"/>
    </row>
  </sheetData>
  <mergeCells count="61">
    <mergeCell ref="C127:D127"/>
    <mergeCell ref="C3:D3"/>
    <mergeCell ref="C119:D119"/>
    <mergeCell ref="C120:D120"/>
    <mergeCell ref="C121:D121"/>
    <mergeCell ref="C122:D122"/>
    <mergeCell ref="C123:D123"/>
    <mergeCell ref="C124:D124"/>
    <mergeCell ref="C125:D125"/>
    <mergeCell ref="C126:D126"/>
    <mergeCell ref="C111:D111"/>
    <mergeCell ref="C112:D112"/>
    <mergeCell ref="C106:D106"/>
    <mergeCell ref="C107:D107"/>
    <mergeCell ref="C91:D91"/>
    <mergeCell ref="C92:D92"/>
    <mergeCell ref="C97:D97"/>
    <mergeCell ref="C98:D98"/>
    <mergeCell ref="C81:D81"/>
    <mergeCell ref="C82:D82"/>
    <mergeCell ref="C86:D86"/>
    <mergeCell ref="C87:D87"/>
    <mergeCell ref="C76:D76"/>
    <mergeCell ref="C61:D61"/>
    <mergeCell ref="C62:D62"/>
    <mergeCell ref="C50:D50"/>
    <mergeCell ref="C51:D51"/>
    <mergeCell ref="C55:D55"/>
    <mergeCell ref="C56:D56"/>
    <mergeCell ref="C57:D57"/>
    <mergeCell ref="C69:D69"/>
    <mergeCell ref="C70:D70"/>
    <mergeCell ref="C72:D72"/>
    <mergeCell ref="C73:D73"/>
    <mergeCell ref="C75:D75"/>
    <mergeCell ref="C46:D46"/>
    <mergeCell ref="C25:D25"/>
    <mergeCell ref="C26:D26"/>
    <mergeCell ref="C28:D28"/>
    <mergeCell ref="C29:D29"/>
    <mergeCell ref="C31:D31"/>
    <mergeCell ref="C32:D32"/>
    <mergeCell ref="C34:D34"/>
    <mergeCell ref="C35:D35"/>
    <mergeCell ref="C37:D37"/>
    <mergeCell ref="C38:D38"/>
    <mergeCell ref="C42:D42"/>
    <mergeCell ref="C43:D43"/>
    <mergeCell ref="C45:D45"/>
    <mergeCell ref="C21:D21"/>
    <mergeCell ref="A1:G1"/>
    <mergeCell ref="A3:B3"/>
    <mergeCell ref="A4:B4"/>
    <mergeCell ref="E4:G4"/>
    <mergeCell ref="C9:D9"/>
    <mergeCell ref="C10:D10"/>
    <mergeCell ref="C14:D14"/>
    <mergeCell ref="C15:D15"/>
    <mergeCell ref="C17:D17"/>
    <mergeCell ref="C18:D18"/>
    <mergeCell ref="C20:D20"/>
  </mergeCells>
  <printOptions horizontalCentered="1" gridLinesSet="0"/>
  <pageMargins left="0.59055118110236227" right="0.39370078740157483" top="0.59055118110236227" bottom="0.98425196850393704" header="0.19685039370078741" footer="0.51181102362204722"/>
  <pageSetup paperSize="9" scale="71" fitToHeight="0" orientation="portrait" r:id="rId1"/>
  <headerFooter alignWithMargins="0">
    <oddFooter>&amp;R&amp;"Arial,Obyčejné"Strana &amp;P</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8">
    <pageSetUpPr fitToPage="1"/>
  </sheetPr>
  <dimension ref="A1:BE50"/>
  <sheetViews>
    <sheetView zoomScaleNormal="100" workbookViewId="0">
      <selection activeCell="C9" sqref="C9:E9"/>
    </sheetView>
  </sheetViews>
  <sheetFormatPr defaultRowHeight="12.75" x14ac:dyDescent="0.2"/>
  <cols>
    <col min="1" max="1" width="2" style="1" customWidth="1"/>
    <col min="2" max="2" width="15" style="1" customWidth="1"/>
    <col min="3" max="3" width="15.85546875" style="1" customWidth="1"/>
    <col min="4" max="4" width="14.5703125" style="1" customWidth="1"/>
    <col min="5" max="5" width="13.5703125" style="1" customWidth="1"/>
    <col min="6" max="6" width="16.5703125" style="1" customWidth="1"/>
    <col min="7" max="7" width="15.28515625" style="1" customWidth="1"/>
    <col min="8" max="16384" width="9.140625" style="1"/>
  </cols>
  <sheetData>
    <row r="1" spans="1:57" ht="24.75" customHeight="1" thickBot="1" x14ac:dyDescent="0.25">
      <c r="A1" s="81" t="s">
        <v>29</v>
      </c>
      <c r="B1" s="82"/>
      <c r="C1" s="82"/>
      <c r="D1" s="82"/>
      <c r="E1" s="82"/>
      <c r="F1" s="82"/>
      <c r="G1" s="82"/>
    </row>
    <row r="2" spans="1:57" ht="36.75" customHeight="1" x14ac:dyDescent="0.2">
      <c r="A2" s="83" t="s">
        <v>30</v>
      </c>
      <c r="B2" s="84"/>
      <c r="C2" s="85" t="s">
        <v>543</v>
      </c>
      <c r="D2" s="412" t="s">
        <v>560</v>
      </c>
      <c r="E2" s="413"/>
      <c r="F2" s="86" t="s">
        <v>31</v>
      </c>
      <c r="G2" s="87"/>
    </row>
    <row r="3" spans="1:57" ht="3" hidden="1" customHeight="1" x14ac:dyDescent="0.2">
      <c r="A3" s="88"/>
      <c r="B3" s="89"/>
      <c r="C3" s="90"/>
      <c r="D3" s="90"/>
      <c r="E3" s="89"/>
      <c r="F3" s="91"/>
      <c r="G3" s="92"/>
    </row>
    <row r="4" spans="1:57" ht="12" customHeight="1" x14ac:dyDescent="0.2">
      <c r="A4" s="93" t="s">
        <v>32</v>
      </c>
      <c r="B4" s="89"/>
      <c r="C4" s="90"/>
      <c r="D4" s="90"/>
      <c r="E4" s="89"/>
      <c r="F4" s="91" t="s">
        <v>33</v>
      </c>
      <c r="G4" s="94"/>
    </row>
    <row r="5" spans="1:57" ht="12.95" customHeight="1" x14ac:dyDescent="0.2">
      <c r="A5" s="95" t="s">
        <v>543</v>
      </c>
      <c r="B5" s="96"/>
      <c r="C5" s="97" t="s">
        <v>544</v>
      </c>
      <c r="D5" s="98"/>
      <c r="E5" s="99"/>
      <c r="F5" s="91" t="s">
        <v>34</v>
      </c>
      <c r="G5" s="92"/>
    </row>
    <row r="6" spans="1:57" ht="12.95" customHeight="1" x14ac:dyDescent="0.2">
      <c r="A6" s="93" t="s">
        <v>35</v>
      </c>
      <c r="B6" s="89"/>
      <c r="C6" s="90"/>
      <c r="D6" s="90"/>
      <c r="E6" s="89"/>
      <c r="F6" s="100" t="s">
        <v>36</v>
      </c>
      <c r="G6" s="101">
        <v>0</v>
      </c>
      <c r="O6" s="102"/>
    </row>
    <row r="7" spans="1:57" ht="12.95" customHeight="1" x14ac:dyDescent="0.2">
      <c r="A7" s="103" t="s">
        <v>100</v>
      </c>
      <c r="B7" s="104"/>
      <c r="C7" s="385" t="s">
        <v>558</v>
      </c>
      <c r="D7" s="386"/>
      <c r="E7" s="387"/>
      <c r="F7" s="105" t="s">
        <v>37</v>
      </c>
      <c r="G7" s="101">
        <f>IF(G6=0,,ROUND((F30+F32)/G6,1))</f>
        <v>0</v>
      </c>
    </row>
    <row r="8" spans="1:57" x14ac:dyDescent="0.2">
      <c r="A8" s="106" t="s">
        <v>38</v>
      </c>
      <c r="B8" s="91"/>
      <c r="C8" s="388" t="s">
        <v>803</v>
      </c>
      <c r="D8" s="388"/>
      <c r="E8" s="389"/>
      <c r="F8" s="107" t="s">
        <v>39</v>
      </c>
      <c r="G8" s="108"/>
      <c r="H8" s="109"/>
      <c r="I8" s="110"/>
    </row>
    <row r="9" spans="1:57" x14ac:dyDescent="0.2">
      <c r="A9" s="106" t="s">
        <v>40</v>
      </c>
      <c r="B9" s="91"/>
      <c r="C9" s="388"/>
      <c r="D9" s="388"/>
      <c r="E9" s="389"/>
      <c r="F9" s="91"/>
      <c r="G9" s="111"/>
      <c r="H9" s="112"/>
    </row>
    <row r="10" spans="1:57" x14ac:dyDescent="0.2">
      <c r="A10" s="106" t="s">
        <v>41</v>
      </c>
      <c r="B10" s="91"/>
      <c r="C10" s="388" t="s">
        <v>158</v>
      </c>
      <c r="D10" s="388"/>
      <c r="E10" s="388"/>
      <c r="F10" s="113"/>
      <c r="G10" s="114"/>
      <c r="H10" s="115"/>
    </row>
    <row r="11" spans="1:57" ht="13.5" customHeight="1" x14ac:dyDescent="0.2">
      <c r="A11" s="106" t="s">
        <v>42</v>
      </c>
      <c r="B11" s="91"/>
      <c r="C11" s="388"/>
      <c r="D11" s="388"/>
      <c r="E11" s="388"/>
      <c r="F11" s="116" t="s">
        <v>43</v>
      </c>
      <c r="G11" s="117"/>
      <c r="H11" s="112"/>
      <c r="BA11" s="118"/>
      <c r="BB11" s="118"/>
      <c r="BC11" s="118"/>
      <c r="BD11" s="118"/>
      <c r="BE11" s="118"/>
    </row>
    <row r="12" spans="1:57" ht="12.75" customHeight="1" x14ac:dyDescent="0.2">
      <c r="A12" s="119" t="s">
        <v>44</v>
      </c>
      <c r="B12" s="89"/>
      <c r="C12" s="390"/>
      <c r="D12" s="390"/>
      <c r="E12" s="390"/>
      <c r="F12" s="120" t="s">
        <v>45</v>
      </c>
      <c r="G12" s="121"/>
      <c r="H12" s="112"/>
    </row>
    <row r="13" spans="1:57" ht="28.5" customHeight="1" thickBot="1" x14ac:dyDescent="0.25">
      <c r="A13" s="122" t="s">
        <v>46</v>
      </c>
      <c r="B13" s="123"/>
      <c r="C13" s="123"/>
      <c r="D13" s="123"/>
      <c r="E13" s="124"/>
      <c r="F13" s="124"/>
      <c r="G13" s="125"/>
      <c r="H13" s="112"/>
    </row>
    <row r="14" spans="1:57" ht="17.25" customHeight="1" thickBot="1" x14ac:dyDescent="0.25">
      <c r="A14" s="126" t="s">
        <v>47</v>
      </c>
      <c r="B14" s="127"/>
      <c r="C14" s="128"/>
      <c r="D14" s="129" t="s">
        <v>48</v>
      </c>
      <c r="E14" s="130"/>
      <c r="F14" s="130"/>
      <c r="G14" s="128"/>
    </row>
    <row r="15" spans="1:57" ht="15.95" customHeight="1" x14ac:dyDescent="0.2">
      <c r="A15" s="131"/>
      <c r="B15" s="132" t="s">
        <v>49</v>
      </c>
      <c r="C15" s="133">
        <f>'PS01 Rek'!E9</f>
        <v>0</v>
      </c>
      <c r="D15" s="134" t="str">
        <f>'PS01 Rek'!A14</f>
        <v>Ztížené výrobní podmínky</v>
      </c>
      <c r="E15" s="135"/>
      <c r="F15" s="136"/>
      <c r="G15" s="133">
        <f>'PS01 Rek'!I14</f>
        <v>0</v>
      </c>
    </row>
    <row r="16" spans="1:57" ht="15.95" customHeight="1" x14ac:dyDescent="0.2">
      <c r="A16" s="131" t="s">
        <v>50</v>
      </c>
      <c r="B16" s="132" t="s">
        <v>51</v>
      </c>
      <c r="C16" s="133">
        <f>'PS01 Rek'!F9</f>
        <v>0</v>
      </c>
      <c r="D16" s="88" t="str">
        <f>'PS01 Rek'!A15</f>
        <v>Oborová přirážka</v>
      </c>
      <c r="E16" s="137"/>
      <c r="F16" s="138"/>
      <c r="G16" s="133">
        <f>'PS01 Rek'!I15</f>
        <v>0</v>
      </c>
    </row>
    <row r="17" spans="1:7" ht="15.95" customHeight="1" x14ac:dyDescent="0.2">
      <c r="A17" s="131" t="s">
        <v>52</v>
      </c>
      <c r="B17" s="132" t="s">
        <v>53</v>
      </c>
      <c r="C17" s="133">
        <f>'PS01 Rek'!H9</f>
        <v>0</v>
      </c>
      <c r="D17" s="88" t="str">
        <f>'PS01 Rek'!A16</f>
        <v>Přesun stavebních kapacit</v>
      </c>
      <c r="E17" s="137"/>
      <c r="F17" s="138"/>
      <c r="G17" s="133">
        <f>'PS01 Rek'!I16</f>
        <v>0</v>
      </c>
    </row>
    <row r="18" spans="1:7" ht="15.95" customHeight="1" x14ac:dyDescent="0.2">
      <c r="A18" s="139" t="s">
        <v>54</v>
      </c>
      <c r="B18" s="140" t="s">
        <v>55</v>
      </c>
      <c r="C18" s="133">
        <f>'PS01 Rek'!G9</f>
        <v>0</v>
      </c>
      <c r="D18" s="88" t="str">
        <f>'PS01 Rek'!A17</f>
        <v>Mimostaveništní doprava</v>
      </c>
      <c r="E18" s="137"/>
      <c r="F18" s="138"/>
      <c r="G18" s="133">
        <f>'PS01 Rek'!I17</f>
        <v>0</v>
      </c>
    </row>
    <row r="19" spans="1:7" ht="15.95" customHeight="1" x14ac:dyDescent="0.2">
      <c r="A19" s="141" t="s">
        <v>56</v>
      </c>
      <c r="B19" s="132"/>
      <c r="C19" s="133">
        <f>SUM(C15:C18)</f>
        <v>0</v>
      </c>
      <c r="D19" s="88" t="str">
        <f>'PS01 Rek'!A18</f>
        <v>Zařízení staveniště</v>
      </c>
      <c r="E19" s="137"/>
      <c r="F19" s="138"/>
      <c r="G19" s="133">
        <f>'PS01 Rek'!I18</f>
        <v>0</v>
      </c>
    </row>
    <row r="20" spans="1:7" ht="15.95" customHeight="1" x14ac:dyDescent="0.2">
      <c r="A20" s="141"/>
      <c r="B20" s="132"/>
      <c r="C20" s="133"/>
      <c r="D20" s="88" t="str">
        <f>'PS01 Rek'!A19</f>
        <v>Provoz investora</v>
      </c>
      <c r="E20" s="137"/>
      <c r="F20" s="138"/>
      <c r="G20" s="133">
        <f>'PS01 Rek'!I19</f>
        <v>0</v>
      </c>
    </row>
    <row r="21" spans="1:7" ht="15.95" customHeight="1" x14ac:dyDescent="0.2">
      <c r="A21" s="141" t="s">
        <v>28</v>
      </c>
      <c r="B21" s="132"/>
      <c r="C21" s="133">
        <f>'PS01 Rek'!I9</f>
        <v>0</v>
      </c>
      <c r="D21" s="88" t="str">
        <f>'PS01 Rek'!A20</f>
        <v>Kompletační činnost (IČD)</v>
      </c>
      <c r="E21" s="137"/>
      <c r="F21" s="138"/>
      <c r="G21" s="133">
        <f>'PS01 Rek'!I20</f>
        <v>0</v>
      </c>
    </row>
    <row r="22" spans="1:7" ht="15.95" customHeight="1" x14ac:dyDescent="0.2">
      <c r="A22" s="142" t="s">
        <v>57</v>
      </c>
      <c r="B22" s="112"/>
      <c r="C22" s="133">
        <f>C19+C21</f>
        <v>0</v>
      </c>
      <c r="D22" s="88" t="s">
        <v>58</v>
      </c>
      <c r="E22" s="137"/>
      <c r="F22" s="138"/>
      <c r="G22" s="133">
        <f>G23-SUM(G15:G21)</f>
        <v>0</v>
      </c>
    </row>
    <row r="23" spans="1:7" ht="15.95" customHeight="1" thickBot="1" x14ac:dyDescent="0.25">
      <c r="A23" s="391" t="s">
        <v>59</v>
      </c>
      <c r="B23" s="392"/>
      <c r="C23" s="143">
        <f>C22+G23</f>
        <v>0</v>
      </c>
      <c r="D23" s="144" t="s">
        <v>60</v>
      </c>
      <c r="E23" s="145"/>
      <c r="F23" s="146"/>
      <c r="G23" s="133">
        <f>'PS01 Rek'!H22</f>
        <v>0</v>
      </c>
    </row>
    <row r="24" spans="1:7" x14ac:dyDescent="0.2">
      <c r="A24" s="147" t="s">
        <v>61</v>
      </c>
      <c r="B24" s="148"/>
      <c r="C24" s="149"/>
      <c r="D24" s="148" t="s">
        <v>62</v>
      </c>
      <c r="E24" s="148"/>
      <c r="F24" s="150" t="s">
        <v>63</v>
      </c>
      <c r="G24" s="151"/>
    </row>
    <row r="25" spans="1:7" x14ac:dyDescent="0.2">
      <c r="A25" s="142" t="s">
        <v>64</v>
      </c>
      <c r="B25" s="112"/>
      <c r="C25" s="152"/>
      <c r="D25" s="112" t="s">
        <v>64</v>
      </c>
      <c r="F25" s="153" t="s">
        <v>64</v>
      </c>
      <c r="G25" s="154"/>
    </row>
    <row r="26" spans="1:7" ht="37.5" customHeight="1" x14ac:dyDescent="0.2">
      <c r="A26" s="142" t="s">
        <v>65</v>
      </c>
      <c r="B26" s="155"/>
      <c r="C26" s="152"/>
      <c r="D26" s="112" t="s">
        <v>65</v>
      </c>
      <c r="F26" s="153" t="s">
        <v>65</v>
      </c>
      <c r="G26" s="154"/>
    </row>
    <row r="27" spans="1:7" x14ac:dyDescent="0.2">
      <c r="A27" s="142"/>
      <c r="B27" s="156"/>
      <c r="C27" s="152"/>
      <c r="D27" s="112"/>
      <c r="F27" s="153"/>
      <c r="G27" s="154"/>
    </row>
    <row r="28" spans="1:7" x14ac:dyDescent="0.2">
      <c r="A28" s="142" t="s">
        <v>66</v>
      </c>
      <c r="B28" s="112"/>
      <c r="C28" s="152"/>
      <c r="D28" s="153" t="s">
        <v>67</v>
      </c>
      <c r="E28" s="152"/>
      <c r="F28" s="157" t="s">
        <v>67</v>
      </c>
      <c r="G28" s="154"/>
    </row>
    <row r="29" spans="1:7" ht="69" customHeight="1" x14ac:dyDescent="0.2">
      <c r="A29" s="142"/>
      <c r="B29" s="112"/>
      <c r="C29" s="158"/>
      <c r="D29" s="159"/>
      <c r="E29" s="158"/>
      <c r="F29" s="112"/>
      <c r="G29" s="154"/>
    </row>
    <row r="30" spans="1:7" x14ac:dyDescent="0.2">
      <c r="A30" s="160" t="s">
        <v>12</v>
      </c>
      <c r="B30" s="161"/>
      <c r="C30" s="162">
        <v>21</v>
      </c>
      <c r="D30" s="161" t="s">
        <v>68</v>
      </c>
      <c r="E30" s="163"/>
      <c r="F30" s="380">
        <f>C23-F32</f>
        <v>0</v>
      </c>
      <c r="G30" s="381"/>
    </row>
    <row r="31" spans="1:7" x14ac:dyDescent="0.2">
      <c r="A31" s="160" t="s">
        <v>69</v>
      </c>
      <c r="B31" s="161"/>
      <c r="C31" s="162">
        <f>C30</f>
        <v>21</v>
      </c>
      <c r="D31" s="161" t="s">
        <v>70</v>
      </c>
      <c r="E31" s="163"/>
      <c r="F31" s="380">
        <f>ROUND(PRODUCT(F30,C31/100),0)</f>
        <v>0</v>
      </c>
      <c r="G31" s="381"/>
    </row>
    <row r="32" spans="1:7" x14ac:dyDescent="0.2">
      <c r="A32" s="160" t="s">
        <v>12</v>
      </c>
      <c r="B32" s="161"/>
      <c r="C32" s="162">
        <v>15</v>
      </c>
      <c r="D32" s="161" t="s">
        <v>70</v>
      </c>
      <c r="E32" s="163"/>
      <c r="F32" s="380">
        <v>0</v>
      </c>
      <c r="G32" s="381"/>
    </row>
    <row r="33" spans="1:8" x14ac:dyDescent="0.2">
      <c r="A33" s="160" t="s">
        <v>69</v>
      </c>
      <c r="B33" s="164"/>
      <c r="C33" s="165">
        <f>C32</f>
        <v>15</v>
      </c>
      <c r="D33" s="161" t="s">
        <v>70</v>
      </c>
      <c r="E33" s="138"/>
      <c r="F33" s="380">
        <f>ROUND(PRODUCT(F32,C33/100),0)</f>
        <v>0</v>
      </c>
      <c r="G33" s="381"/>
    </row>
    <row r="34" spans="1:8" s="169" customFormat="1" ht="19.5" customHeight="1" thickBot="1" x14ac:dyDescent="0.3">
      <c r="A34" s="166" t="s">
        <v>71</v>
      </c>
      <c r="B34" s="167"/>
      <c r="C34" s="167"/>
      <c r="D34" s="167"/>
      <c r="E34" s="168"/>
      <c r="F34" s="382">
        <f>ROUND(SUM(F30:F33),0)</f>
        <v>0</v>
      </c>
      <c r="G34" s="383"/>
    </row>
    <row r="36" spans="1:8" x14ac:dyDescent="0.2">
      <c r="A36" s="2" t="s">
        <v>72</v>
      </c>
      <c r="B36" s="2"/>
      <c r="C36" s="2"/>
      <c r="D36" s="2"/>
      <c r="E36" s="2"/>
      <c r="F36" s="2"/>
      <c r="G36" s="2"/>
      <c r="H36" s="1" t="s">
        <v>2</v>
      </c>
    </row>
    <row r="37" spans="1:8" ht="14.25" customHeight="1" x14ac:dyDescent="0.2">
      <c r="A37" s="2"/>
      <c r="B37" s="384"/>
      <c r="C37" s="384"/>
      <c r="D37" s="384"/>
      <c r="E37" s="384"/>
      <c r="F37" s="384"/>
      <c r="G37" s="384"/>
      <c r="H37" s="1" t="s">
        <v>2</v>
      </c>
    </row>
    <row r="38" spans="1:8" ht="12.75" customHeight="1" x14ac:dyDescent="0.2">
      <c r="A38" s="170"/>
      <c r="B38" s="384"/>
      <c r="C38" s="384"/>
      <c r="D38" s="384"/>
      <c r="E38" s="384"/>
      <c r="F38" s="384"/>
      <c r="G38" s="384"/>
      <c r="H38" s="1" t="s">
        <v>2</v>
      </c>
    </row>
    <row r="39" spans="1:8" x14ac:dyDescent="0.2">
      <c r="A39" s="170"/>
      <c r="B39" s="384"/>
      <c r="C39" s="384"/>
      <c r="D39" s="384"/>
      <c r="E39" s="384"/>
      <c r="F39" s="384"/>
      <c r="G39" s="384"/>
      <c r="H39" s="1" t="s">
        <v>2</v>
      </c>
    </row>
    <row r="40" spans="1:8" x14ac:dyDescent="0.2">
      <c r="A40" s="170"/>
      <c r="B40" s="384"/>
      <c r="C40" s="384"/>
      <c r="D40" s="384"/>
      <c r="E40" s="384"/>
      <c r="F40" s="384"/>
      <c r="G40" s="384"/>
      <c r="H40" s="1" t="s">
        <v>2</v>
      </c>
    </row>
    <row r="41" spans="1:8" x14ac:dyDescent="0.2">
      <c r="A41" s="170"/>
      <c r="B41" s="384"/>
      <c r="C41" s="384"/>
      <c r="D41" s="384"/>
      <c r="E41" s="384"/>
      <c r="F41" s="384"/>
      <c r="G41" s="384"/>
      <c r="H41" s="1" t="s">
        <v>2</v>
      </c>
    </row>
    <row r="42" spans="1:8" x14ac:dyDescent="0.2">
      <c r="A42" s="170"/>
      <c r="B42" s="384"/>
      <c r="C42" s="384"/>
      <c r="D42" s="384"/>
      <c r="E42" s="384"/>
      <c r="F42" s="384"/>
      <c r="G42" s="384"/>
      <c r="H42" s="1" t="s">
        <v>2</v>
      </c>
    </row>
    <row r="43" spans="1:8" x14ac:dyDescent="0.2">
      <c r="A43" s="170"/>
      <c r="B43" s="384"/>
      <c r="C43" s="384"/>
      <c r="D43" s="384"/>
      <c r="E43" s="384"/>
      <c r="F43" s="384"/>
      <c r="G43" s="384"/>
      <c r="H43" s="1" t="s">
        <v>2</v>
      </c>
    </row>
    <row r="44" spans="1:8" ht="12.75" customHeight="1" x14ac:dyDescent="0.2">
      <c r="A44" s="170"/>
      <c r="B44" s="384"/>
      <c r="C44" s="384"/>
      <c r="D44" s="384"/>
      <c r="E44" s="384"/>
      <c r="F44" s="384"/>
      <c r="G44" s="384"/>
      <c r="H44" s="1" t="s">
        <v>2</v>
      </c>
    </row>
    <row r="45" spans="1:8" x14ac:dyDescent="0.2">
      <c r="B45" s="379"/>
      <c r="C45" s="379"/>
      <c r="D45" s="379"/>
      <c r="E45" s="379"/>
      <c r="F45" s="379"/>
      <c r="G45" s="379"/>
    </row>
    <row r="46" spans="1:8" x14ac:dyDescent="0.2">
      <c r="B46" s="379"/>
      <c r="C46" s="379"/>
      <c r="D46" s="379"/>
      <c r="E46" s="379"/>
      <c r="F46" s="379"/>
      <c r="G46" s="379"/>
    </row>
    <row r="47" spans="1:8" x14ac:dyDescent="0.2">
      <c r="B47" s="379"/>
      <c r="C47" s="379"/>
      <c r="D47" s="379"/>
      <c r="E47" s="379"/>
      <c r="F47" s="379"/>
      <c r="G47" s="379"/>
    </row>
    <row r="48" spans="1:8" x14ac:dyDescent="0.2">
      <c r="B48" s="379"/>
      <c r="C48" s="379"/>
      <c r="D48" s="379"/>
      <c r="E48" s="379"/>
      <c r="F48" s="379"/>
      <c r="G48" s="379"/>
    </row>
    <row r="49" spans="2:7" x14ac:dyDescent="0.2">
      <c r="B49" s="379"/>
      <c r="C49" s="379"/>
      <c r="D49" s="379"/>
      <c r="E49" s="379"/>
      <c r="F49" s="379"/>
      <c r="G49" s="379"/>
    </row>
    <row r="50" spans="2:7" x14ac:dyDescent="0.2">
      <c r="B50" s="379"/>
      <c r="C50" s="379"/>
      <c r="D50" s="379"/>
      <c r="E50" s="379"/>
      <c r="F50" s="379"/>
      <c r="G50" s="379"/>
    </row>
  </sheetData>
  <mergeCells count="20">
    <mergeCell ref="C7:E7"/>
    <mergeCell ref="D2:E2"/>
    <mergeCell ref="B45:G45"/>
    <mergeCell ref="B46:G46"/>
    <mergeCell ref="B47:G47"/>
    <mergeCell ref="C8:E8"/>
    <mergeCell ref="C9:E9"/>
    <mergeCell ref="C10:E10"/>
    <mergeCell ref="C11:E11"/>
    <mergeCell ref="C12:E12"/>
    <mergeCell ref="A23:B23"/>
    <mergeCell ref="B48:G48"/>
    <mergeCell ref="B49:G49"/>
    <mergeCell ref="B50:G50"/>
    <mergeCell ref="F30:G30"/>
    <mergeCell ref="F31:G31"/>
    <mergeCell ref="F32:G32"/>
    <mergeCell ref="F33:G33"/>
    <mergeCell ref="F34:G34"/>
    <mergeCell ref="B37:G44"/>
  </mergeCells>
  <printOptions horizontalCentered="1"/>
  <pageMargins left="0.59055118110236227" right="0.39370078740157483" top="0.59055118110236227" bottom="0.98425196850393704" header="0.19685039370078741" footer="0.51181102362204722"/>
  <pageSetup paperSize="9" fitToHeight="0" orientation="portrait" r:id="rId1"/>
  <headerFooter alignWithMargins="0">
    <oddFooter>&amp;R&amp;"Arial,Obyčejné"Strana &amp;P</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8">
    <pageSetUpPr fitToPage="1"/>
  </sheetPr>
  <dimension ref="A1:BE73"/>
  <sheetViews>
    <sheetView workbookViewId="0">
      <selection activeCell="L30" sqref="L30"/>
    </sheetView>
  </sheetViews>
  <sheetFormatPr defaultRowHeight="12.75" x14ac:dyDescent="0.2"/>
  <cols>
    <col min="1" max="1" width="5.85546875" style="1" customWidth="1"/>
    <col min="2" max="2" width="6.140625" style="1" customWidth="1"/>
    <col min="3" max="3" width="11.42578125" style="1" customWidth="1"/>
    <col min="4" max="4" width="15.85546875" style="1" customWidth="1"/>
    <col min="5" max="5" width="11.28515625" style="1" customWidth="1"/>
    <col min="6" max="6" width="10.85546875" style="1" customWidth="1"/>
    <col min="7" max="7" width="11" style="1" customWidth="1"/>
    <col min="8" max="8" width="9.140625" style="1" bestFit="1" customWidth="1"/>
    <col min="9" max="9" width="8" style="1" customWidth="1"/>
    <col min="10" max="16384" width="9.140625" style="1"/>
  </cols>
  <sheetData>
    <row r="1" spans="1:57" ht="13.5" thickTop="1" x14ac:dyDescent="0.2">
      <c r="A1" s="395" t="s">
        <v>3</v>
      </c>
      <c r="B1" s="396"/>
      <c r="C1" s="402" t="s">
        <v>559</v>
      </c>
      <c r="D1" s="403"/>
      <c r="E1" s="403"/>
      <c r="F1" s="404"/>
      <c r="G1" s="171" t="s">
        <v>73</v>
      </c>
      <c r="H1" s="172" t="s">
        <v>543</v>
      </c>
      <c r="I1" s="173"/>
    </row>
    <row r="2" spans="1:57" ht="38.25" customHeight="1" thickBot="1" x14ac:dyDescent="0.25">
      <c r="A2" s="397" t="s">
        <v>74</v>
      </c>
      <c r="B2" s="398"/>
      <c r="C2" s="174" t="s">
        <v>545</v>
      </c>
      <c r="D2" s="175"/>
      <c r="E2" s="176"/>
      <c r="F2" s="175"/>
      <c r="G2" s="417" t="s">
        <v>560</v>
      </c>
      <c r="H2" s="418"/>
      <c r="I2" s="419"/>
    </row>
    <row r="3" spans="1:57" ht="13.5" thickTop="1" x14ac:dyDescent="0.2">
      <c r="F3" s="112"/>
    </row>
    <row r="4" spans="1:57" ht="19.5" customHeight="1" x14ac:dyDescent="0.25">
      <c r="A4" s="177" t="s">
        <v>75</v>
      </c>
      <c r="B4" s="178"/>
      <c r="C4" s="178"/>
      <c r="D4" s="178"/>
      <c r="E4" s="179"/>
      <c r="F4" s="178"/>
      <c r="G4" s="178"/>
      <c r="H4" s="178"/>
      <c r="I4" s="178"/>
    </row>
    <row r="5" spans="1:57" ht="13.5" thickBot="1" x14ac:dyDescent="0.25"/>
    <row r="6" spans="1:57" s="112" customFormat="1" ht="13.5" thickBot="1" x14ac:dyDescent="0.25">
      <c r="A6" s="180"/>
      <c r="B6" s="181" t="s">
        <v>76</v>
      </c>
      <c r="C6" s="181"/>
      <c r="D6" s="182"/>
      <c r="E6" s="183" t="s">
        <v>24</v>
      </c>
      <c r="F6" s="184" t="s">
        <v>25</v>
      </c>
      <c r="G6" s="184" t="s">
        <v>26</v>
      </c>
      <c r="H6" s="184" t="s">
        <v>27</v>
      </c>
      <c r="I6" s="185" t="s">
        <v>28</v>
      </c>
    </row>
    <row r="7" spans="1:57" s="112" customFormat="1" x14ac:dyDescent="0.2">
      <c r="A7" s="273" t="str">
        <f>'PS01 Pol'!B7</f>
        <v>M21</v>
      </c>
      <c r="B7" s="62" t="str">
        <f>'PS01 Pol'!C7</f>
        <v>Elektromontáže</v>
      </c>
      <c r="D7" s="186"/>
      <c r="E7" s="274">
        <f>'PS01 Pol'!BA9</f>
        <v>0</v>
      </c>
      <c r="F7" s="275">
        <f>'PS01 Pol'!BB9</f>
        <v>0</v>
      </c>
      <c r="G7" s="275">
        <f>'PS01 Pol'!BC9</f>
        <v>0</v>
      </c>
      <c r="H7" s="275">
        <f>'PS01 Pol'!BD9</f>
        <v>0</v>
      </c>
      <c r="I7" s="276">
        <f>'PS01 Pol'!BE9</f>
        <v>0</v>
      </c>
    </row>
    <row r="8" spans="1:57" s="112" customFormat="1" ht="13.5" thickBot="1" x14ac:dyDescent="0.25">
      <c r="A8" s="273" t="str">
        <f>'PS01 Pol'!B10</f>
        <v>M23</v>
      </c>
      <c r="B8" s="62" t="str">
        <f>'PS01 Pol'!C10</f>
        <v>Montáže potrubí</v>
      </c>
      <c r="D8" s="186"/>
      <c r="E8" s="274">
        <f>'PS01 Pol'!BA12</f>
        <v>0</v>
      </c>
      <c r="F8" s="275">
        <f>'PS01 Pol'!BB12</f>
        <v>0</v>
      </c>
      <c r="G8" s="275">
        <f>'PS01 Pol'!BC12</f>
        <v>0</v>
      </c>
      <c r="H8" s="275">
        <f>'PS01 Pol'!BD12</f>
        <v>0</v>
      </c>
      <c r="I8" s="276">
        <f>'PS01 Pol'!BE12</f>
        <v>0</v>
      </c>
    </row>
    <row r="9" spans="1:57" s="14" customFormat="1" ht="13.5" thickBot="1" x14ac:dyDescent="0.25">
      <c r="A9" s="187"/>
      <c r="B9" s="188" t="s">
        <v>77</v>
      </c>
      <c r="C9" s="188"/>
      <c r="D9" s="189"/>
      <c r="E9" s="190">
        <f>SUM(E7:E8)</f>
        <v>0</v>
      </c>
      <c r="F9" s="191">
        <f>SUM(F7:F8)</f>
        <v>0</v>
      </c>
      <c r="G9" s="191">
        <f>SUM(G7:G8)</f>
        <v>0</v>
      </c>
      <c r="H9" s="191">
        <f>SUM(H7:H8)</f>
        <v>0</v>
      </c>
      <c r="I9" s="192">
        <f>SUM(I7:I8)</f>
        <v>0</v>
      </c>
    </row>
    <row r="10" spans="1:57" x14ac:dyDescent="0.2">
      <c r="A10" s="112"/>
      <c r="B10" s="112"/>
      <c r="C10" s="112"/>
      <c r="D10" s="112"/>
      <c r="E10" s="112"/>
      <c r="F10" s="112"/>
      <c r="G10" s="112"/>
      <c r="H10" s="112"/>
      <c r="I10" s="112"/>
    </row>
    <row r="11" spans="1:57" ht="19.5" customHeight="1" x14ac:dyDescent="0.25">
      <c r="A11" s="178" t="s">
        <v>78</v>
      </c>
      <c r="B11" s="178"/>
      <c r="C11" s="178"/>
      <c r="D11" s="178"/>
      <c r="E11" s="178"/>
      <c r="F11" s="178"/>
      <c r="G11" s="193"/>
      <c r="H11" s="178"/>
      <c r="I11" s="178"/>
      <c r="BA11" s="118"/>
      <c r="BB11" s="118"/>
      <c r="BC11" s="118"/>
      <c r="BD11" s="118"/>
      <c r="BE11" s="118"/>
    </row>
    <row r="12" spans="1:57" ht="13.5" thickBot="1" x14ac:dyDescent="0.25"/>
    <row r="13" spans="1:57" x14ac:dyDescent="0.2">
      <c r="A13" s="147" t="s">
        <v>79</v>
      </c>
      <c r="B13" s="148"/>
      <c r="C13" s="148"/>
      <c r="D13" s="194"/>
      <c r="E13" s="195" t="s">
        <v>80</v>
      </c>
      <c r="F13" s="196" t="s">
        <v>13</v>
      </c>
      <c r="G13" s="197" t="s">
        <v>81</v>
      </c>
      <c r="H13" s="198"/>
      <c r="I13" s="199" t="s">
        <v>80</v>
      </c>
    </row>
    <row r="14" spans="1:57" x14ac:dyDescent="0.2">
      <c r="A14" s="141" t="s">
        <v>150</v>
      </c>
      <c r="B14" s="132"/>
      <c r="C14" s="132"/>
      <c r="D14" s="200"/>
      <c r="E14" s="201">
        <v>0</v>
      </c>
      <c r="F14" s="202">
        <v>0</v>
      </c>
      <c r="G14" s="203">
        <v>0</v>
      </c>
      <c r="H14" s="204"/>
      <c r="I14" s="205">
        <f t="shared" ref="I14:I21" si="0">E14+F14*G14/100</f>
        <v>0</v>
      </c>
      <c r="BA14" s="1">
        <v>0</v>
      </c>
    </row>
    <row r="15" spans="1:57" x14ac:dyDescent="0.2">
      <c r="A15" s="141" t="s">
        <v>151</v>
      </c>
      <c r="B15" s="132"/>
      <c r="C15" s="132"/>
      <c r="D15" s="200"/>
      <c r="E15" s="201">
        <v>0</v>
      </c>
      <c r="F15" s="202">
        <v>0</v>
      </c>
      <c r="G15" s="203">
        <v>0</v>
      </c>
      <c r="H15" s="204"/>
      <c r="I15" s="205">
        <f t="shared" si="0"/>
        <v>0</v>
      </c>
      <c r="BA15" s="1">
        <v>0</v>
      </c>
    </row>
    <row r="16" spans="1:57" x14ac:dyDescent="0.2">
      <c r="A16" s="141" t="s">
        <v>152</v>
      </c>
      <c r="B16" s="132"/>
      <c r="C16" s="132"/>
      <c r="D16" s="200"/>
      <c r="E16" s="201">
        <v>0</v>
      </c>
      <c r="F16" s="202">
        <v>0</v>
      </c>
      <c r="G16" s="203">
        <v>0</v>
      </c>
      <c r="H16" s="204"/>
      <c r="I16" s="205">
        <f t="shared" si="0"/>
        <v>0</v>
      </c>
      <c r="BA16" s="1">
        <v>0</v>
      </c>
    </row>
    <row r="17" spans="1:53" x14ac:dyDescent="0.2">
      <c r="A17" s="141" t="s">
        <v>153</v>
      </c>
      <c r="B17" s="132"/>
      <c r="C17" s="132"/>
      <c r="D17" s="200"/>
      <c r="E17" s="201">
        <v>0</v>
      </c>
      <c r="F17" s="202">
        <v>0</v>
      </c>
      <c r="G17" s="203">
        <v>0</v>
      </c>
      <c r="H17" s="204"/>
      <c r="I17" s="205">
        <f t="shared" si="0"/>
        <v>0</v>
      </c>
      <c r="BA17" s="1">
        <v>0</v>
      </c>
    </row>
    <row r="18" spans="1:53" x14ac:dyDescent="0.2">
      <c r="A18" s="141" t="s">
        <v>154</v>
      </c>
      <c r="B18" s="132"/>
      <c r="C18" s="132"/>
      <c r="D18" s="200"/>
      <c r="E18" s="201">
        <v>0</v>
      </c>
      <c r="F18" s="202">
        <v>0</v>
      </c>
      <c r="G18" s="203">
        <v>0</v>
      </c>
      <c r="H18" s="204"/>
      <c r="I18" s="205">
        <f t="shared" si="0"/>
        <v>0</v>
      </c>
      <c r="BA18" s="1">
        <v>1</v>
      </c>
    </row>
    <row r="19" spans="1:53" x14ac:dyDescent="0.2">
      <c r="A19" s="141" t="s">
        <v>155</v>
      </c>
      <c r="B19" s="132"/>
      <c r="C19" s="132"/>
      <c r="D19" s="200"/>
      <c r="E19" s="201">
        <v>0</v>
      </c>
      <c r="F19" s="202">
        <v>0</v>
      </c>
      <c r="G19" s="203">
        <v>0</v>
      </c>
      <c r="H19" s="204"/>
      <c r="I19" s="205">
        <f t="shared" si="0"/>
        <v>0</v>
      </c>
      <c r="BA19" s="1">
        <v>1</v>
      </c>
    </row>
    <row r="20" spans="1:53" x14ac:dyDescent="0.2">
      <c r="A20" s="141" t="s">
        <v>156</v>
      </c>
      <c r="B20" s="132"/>
      <c r="C20" s="132"/>
      <c r="D20" s="200"/>
      <c r="E20" s="201">
        <v>0</v>
      </c>
      <c r="F20" s="202">
        <v>0</v>
      </c>
      <c r="G20" s="203">
        <v>0</v>
      </c>
      <c r="H20" s="204"/>
      <c r="I20" s="205">
        <f t="shared" si="0"/>
        <v>0</v>
      </c>
      <c r="BA20" s="1">
        <v>2</v>
      </c>
    </row>
    <row r="21" spans="1:53" x14ac:dyDescent="0.2">
      <c r="A21" s="141" t="s">
        <v>157</v>
      </c>
      <c r="B21" s="132"/>
      <c r="C21" s="132"/>
      <c r="D21" s="200"/>
      <c r="E21" s="201">
        <v>0</v>
      </c>
      <c r="F21" s="202">
        <v>0</v>
      </c>
      <c r="G21" s="203">
        <v>0</v>
      </c>
      <c r="H21" s="204"/>
      <c r="I21" s="205">
        <f t="shared" si="0"/>
        <v>0</v>
      </c>
      <c r="BA21" s="1">
        <v>2</v>
      </c>
    </row>
    <row r="22" spans="1:53" ht="13.5" thickBot="1" x14ac:dyDescent="0.25">
      <c r="A22" s="206"/>
      <c r="B22" s="207" t="s">
        <v>82</v>
      </c>
      <c r="C22" s="208"/>
      <c r="D22" s="209"/>
      <c r="E22" s="210"/>
      <c r="F22" s="211"/>
      <c r="G22" s="211"/>
      <c r="H22" s="393">
        <f>SUM(I14:I21)</f>
        <v>0</v>
      </c>
      <c r="I22" s="394"/>
    </row>
    <row r="24" spans="1:53" x14ac:dyDescent="0.2">
      <c r="B24" s="14"/>
      <c r="F24" s="212"/>
      <c r="G24" s="213"/>
      <c r="H24" s="213"/>
      <c r="I24" s="46"/>
    </row>
    <row r="25" spans="1:53" x14ac:dyDescent="0.2">
      <c r="F25" s="212"/>
      <c r="G25" s="213"/>
      <c r="H25" s="213"/>
      <c r="I25" s="46"/>
    </row>
    <row r="26" spans="1:53" x14ac:dyDescent="0.2">
      <c r="F26" s="212"/>
      <c r="G26" s="213"/>
      <c r="H26" s="213"/>
      <c r="I26" s="46"/>
    </row>
    <row r="27" spans="1:53" x14ac:dyDescent="0.2">
      <c r="F27" s="212"/>
      <c r="G27" s="213"/>
      <c r="H27" s="213"/>
      <c r="I27" s="46"/>
    </row>
    <row r="28" spans="1:53" x14ac:dyDescent="0.2">
      <c r="F28" s="212"/>
      <c r="G28" s="213"/>
      <c r="H28" s="213"/>
      <c r="I28" s="46"/>
    </row>
    <row r="29" spans="1:53" x14ac:dyDescent="0.2">
      <c r="F29" s="212"/>
      <c r="G29" s="213"/>
      <c r="H29" s="213"/>
      <c r="I29" s="46"/>
    </row>
    <row r="30" spans="1:53" x14ac:dyDescent="0.2">
      <c r="F30" s="212"/>
      <c r="G30" s="213"/>
      <c r="H30" s="213"/>
      <c r="I30" s="46"/>
    </row>
    <row r="31" spans="1:53" x14ac:dyDescent="0.2">
      <c r="F31" s="212"/>
      <c r="G31" s="213"/>
      <c r="H31" s="213"/>
      <c r="I31" s="46"/>
    </row>
    <row r="32" spans="1:53" x14ac:dyDescent="0.2">
      <c r="F32" s="212"/>
      <c r="G32" s="213"/>
      <c r="H32" s="213"/>
      <c r="I32" s="46"/>
    </row>
    <row r="33" spans="6:9" x14ac:dyDescent="0.2">
      <c r="F33" s="212"/>
      <c r="G33" s="213"/>
      <c r="H33" s="213"/>
      <c r="I33" s="46"/>
    </row>
    <row r="34" spans="6:9" x14ac:dyDescent="0.2">
      <c r="F34" s="212"/>
      <c r="G34" s="213"/>
      <c r="H34" s="213"/>
      <c r="I34" s="46"/>
    </row>
    <row r="35" spans="6:9" x14ac:dyDescent="0.2">
      <c r="F35" s="212"/>
      <c r="G35" s="213"/>
      <c r="H35" s="213"/>
      <c r="I35" s="46"/>
    </row>
    <row r="36" spans="6:9" x14ac:dyDescent="0.2">
      <c r="F36" s="212"/>
      <c r="G36" s="213"/>
      <c r="H36" s="213"/>
      <c r="I36" s="46"/>
    </row>
    <row r="37" spans="6:9" x14ac:dyDescent="0.2">
      <c r="F37" s="212"/>
      <c r="G37" s="213"/>
      <c r="H37" s="213"/>
      <c r="I37" s="46"/>
    </row>
    <row r="38" spans="6:9" x14ac:dyDescent="0.2">
      <c r="F38" s="212"/>
      <c r="G38" s="213"/>
      <c r="H38" s="213"/>
      <c r="I38" s="46"/>
    </row>
    <row r="39" spans="6:9" x14ac:dyDescent="0.2">
      <c r="F39" s="212"/>
      <c r="G39" s="213"/>
      <c r="H39" s="213"/>
      <c r="I39" s="46"/>
    </row>
    <row r="40" spans="6:9" x14ac:dyDescent="0.2">
      <c r="F40" s="212"/>
      <c r="G40" s="213"/>
      <c r="H40" s="213"/>
      <c r="I40" s="46"/>
    </row>
    <row r="41" spans="6:9" x14ac:dyDescent="0.2">
      <c r="F41" s="212"/>
      <c r="G41" s="213"/>
      <c r="H41" s="213"/>
      <c r="I41" s="46"/>
    </row>
    <row r="42" spans="6:9" x14ac:dyDescent="0.2">
      <c r="F42" s="212"/>
      <c r="G42" s="213"/>
      <c r="H42" s="213"/>
      <c r="I42" s="46"/>
    </row>
    <row r="43" spans="6:9" x14ac:dyDescent="0.2">
      <c r="F43" s="212"/>
      <c r="G43" s="213"/>
      <c r="H43" s="213"/>
      <c r="I43" s="46"/>
    </row>
    <row r="44" spans="6:9" x14ac:dyDescent="0.2">
      <c r="F44" s="212"/>
      <c r="G44" s="213"/>
      <c r="H44" s="213"/>
      <c r="I44" s="46"/>
    </row>
    <row r="45" spans="6:9" x14ac:dyDescent="0.2">
      <c r="F45" s="212"/>
      <c r="G45" s="213"/>
      <c r="H45" s="213"/>
      <c r="I45" s="46"/>
    </row>
    <row r="46" spans="6:9" x14ac:dyDescent="0.2">
      <c r="F46" s="212"/>
      <c r="G46" s="213"/>
      <c r="H46" s="213"/>
      <c r="I46" s="46"/>
    </row>
    <row r="47" spans="6:9" x14ac:dyDescent="0.2">
      <c r="F47" s="212"/>
      <c r="G47" s="213"/>
      <c r="H47" s="213"/>
      <c r="I47" s="46"/>
    </row>
    <row r="48" spans="6:9" x14ac:dyDescent="0.2">
      <c r="F48" s="212"/>
      <c r="G48" s="213"/>
      <c r="H48" s="213"/>
      <c r="I48" s="46"/>
    </row>
    <row r="49" spans="6:9" x14ac:dyDescent="0.2">
      <c r="F49" s="212"/>
      <c r="G49" s="213"/>
      <c r="H49" s="213"/>
      <c r="I49" s="46"/>
    </row>
    <row r="50" spans="6:9" x14ac:dyDescent="0.2">
      <c r="F50" s="212"/>
      <c r="G50" s="213"/>
      <c r="H50" s="213"/>
      <c r="I50" s="46"/>
    </row>
    <row r="51" spans="6:9" x14ac:dyDescent="0.2">
      <c r="F51" s="212"/>
      <c r="G51" s="213"/>
      <c r="H51" s="213"/>
      <c r="I51" s="46"/>
    </row>
    <row r="52" spans="6:9" x14ac:dyDescent="0.2">
      <c r="F52" s="212"/>
      <c r="G52" s="213"/>
      <c r="H52" s="213"/>
      <c r="I52" s="46"/>
    </row>
    <row r="53" spans="6:9" x14ac:dyDescent="0.2">
      <c r="F53" s="212"/>
      <c r="G53" s="213"/>
      <c r="H53" s="213"/>
      <c r="I53" s="46"/>
    </row>
    <row r="54" spans="6:9" x14ac:dyDescent="0.2">
      <c r="F54" s="212"/>
      <c r="G54" s="213"/>
      <c r="H54" s="213"/>
      <c r="I54" s="46"/>
    </row>
    <row r="55" spans="6:9" x14ac:dyDescent="0.2">
      <c r="F55" s="212"/>
      <c r="G55" s="213"/>
      <c r="H55" s="213"/>
      <c r="I55" s="46"/>
    </row>
    <row r="56" spans="6:9" x14ac:dyDescent="0.2">
      <c r="F56" s="212"/>
      <c r="G56" s="213"/>
      <c r="H56" s="213"/>
      <c r="I56" s="46"/>
    </row>
    <row r="57" spans="6:9" x14ac:dyDescent="0.2">
      <c r="F57" s="212"/>
      <c r="G57" s="213"/>
      <c r="H57" s="213"/>
      <c r="I57" s="46"/>
    </row>
    <row r="58" spans="6:9" x14ac:dyDescent="0.2">
      <c r="F58" s="212"/>
      <c r="G58" s="213"/>
      <c r="H58" s="213"/>
      <c r="I58" s="46"/>
    </row>
    <row r="59" spans="6:9" x14ac:dyDescent="0.2">
      <c r="F59" s="212"/>
      <c r="G59" s="213"/>
      <c r="H59" s="213"/>
      <c r="I59" s="46"/>
    </row>
    <row r="60" spans="6:9" x14ac:dyDescent="0.2">
      <c r="F60" s="212"/>
      <c r="G60" s="213"/>
      <c r="H60" s="213"/>
      <c r="I60" s="46"/>
    </row>
    <row r="61" spans="6:9" x14ac:dyDescent="0.2">
      <c r="F61" s="212"/>
      <c r="G61" s="213"/>
      <c r="H61" s="213"/>
      <c r="I61" s="46"/>
    </row>
    <row r="62" spans="6:9" x14ac:dyDescent="0.2">
      <c r="F62" s="212"/>
      <c r="G62" s="213"/>
      <c r="H62" s="213"/>
      <c r="I62" s="46"/>
    </row>
    <row r="63" spans="6:9" x14ac:dyDescent="0.2">
      <c r="F63" s="212"/>
      <c r="G63" s="213"/>
      <c r="H63" s="213"/>
      <c r="I63" s="46"/>
    </row>
    <row r="64" spans="6:9" x14ac:dyDescent="0.2">
      <c r="F64" s="212"/>
      <c r="G64" s="213"/>
      <c r="H64" s="213"/>
      <c r="I64" s="46"/>
    </row>
    <row r="65" spans="6:9" x14ac:dyDescent="0.2">
      <c r="F65" s="212"/>
      <c r="G65" s="213"/>
      <c r="H65" s="213"/>
      <c r="I65" s="46"/>
    </row>
    <row r="66" spans="6:9" x14ac:dyDescent="0.2">
      <c r="F66" s="212"/>
      <c r="G66" s="213"/>
      <c r="H66" s="213"/>
      <c r="I66" s="46"/>
    </row>
    <row r="67" spans="6:9" x14ac:dyDescent="0.2">
      <c r="F67" s="212"/>
      <c r="G67" s="213"/>
      <c r="H67" s="213"/>
      <c r="I67" s="46"/>
    </row>
    <row r="68" spans="6:9" x14ac:dyDescent="0.2">
      <c r="F68" s="212"/>
      <c r="G68" s="213"/>
      <c r="H68" s="213"/>
      <c r="I68" s="46"/>
    </row>
    <row r="69" spans="6:9" x14ac:dyDescent="0.2">
      <c r="F69" s="212"/>
      <c r="G69" s="213"/>
      <c r="H69" s="213"/>
      <c r="I69" s="46"/>
    </row>
    <row r="70" spans="6:9" x14ac:dyDescent="0.2">
      <c r="F70" s="212"/>
      <c r="G70" s="213"/>
      <c r="H70" s="213"/>
      <c r="I70" s="46"/>
    </row>
    <row r="71" spans="6:9" x14ac:dyDescent="0.2">
      <c r="F71" s="212"/>
      <c r="G71" s="213"/>
      <c r="H71" s="213"/>
      <c r="I71" s="46"/>
    </row>
    <row r="72" spans="6:9" x14ac:dyDescent="0.2">
      <c r="F72" s="212"/>
      <c r="G72" s="213"/>
      <c r="H72" s="213"/>
      <c r="I72" s="46"/>
    </row>
    <row r="73" spans="6:9" x14ac:dyDescent="0.2">
      <c r="F73" s="212"/>
      <c r="G73" s="213"/>
      <c r="H73" s="213"/>
      <c r="I73" s="46"/>
    </row>
  </sheetData>
  <mergeCells count="5">
    <mergeCell ref="A1:B1"/>
    <mergeCell ref="A2:B2"/>
    <mergeCell ref="G2:I2"/>
    <mergeCell ref="H22:I22"/>
    <mergeCell ref="C1:F1"/>
  </mergeCells>
  <printOptions horizontalCentered="1"/>
  <pageMargins left="0.59055118110236227" right="0.39370078740157483" top="0.59055118110236227" bottom="0.98425196850393704" header="0.19685039370078741" footer="0.51181102362204722"/>
  <pageSetup paperSize="9" fitToHeight="0" orientation="portrait" r:id="rId1"/>
  <headerFooter alignWithMargins="0">
    <oddFooter>&amp;R&amp;"Arial,Obyčejné"Strana &amp;P</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9">
    <pageSetUpPr fitToPage="1"/>
  </sheetPr>
  <dimension ref="A1:CB85"/>
  <sheetViews>
    <sheetView showGridLines="0" showZeros="0" zoomScaleNormal="100" zoomScaleSheetLayoutView="100" workbookViewId="0">
      <selection activeCell="M34" sqref="M34"/>
    </sheetView>
  </sheetViews>
  <sheetFormatPr defaultRowHeight="12.75" x14ac:dyDescent="0.2"/>
  <cols>
    <col min="1" max="1" width="4.42578125" style="214" customWidth="1"/>
    <col min="2" max="2" width="11.5703125" style="214" customWidth="1"/>
    <col min="3" max="3" width="40.42578125" style="214" customWidth="1"/>
    <col min="4" max="4" width="5.5703125" style="214" customWidth="1"/>
    <col min="5" max="5" width="8.5703125" style="222" customWidth="1"/>
    <col min="6" max="6" width="9.85546875" style="214" customWidth="1"/>
    <col min="7" max="7" width="13.85546875" style="214" customWidth="1"/>
    <col min="8" max="8" width="11.7109375" style="214" hidden="1" customWidth="1"/>
    <col min="9" max="9" width="11.5703125" style="214" hidden="1" customWidth="1"/>
    <col min="10" max="10" width="11" style="214" hidden="1" customWidth="1"/>
    <col min="11" max="11" width="10.42578125" style="214" hidden="1" customWidth="1"/>
    <col min="12" max="12" width="75.42578125" style="214" customWidth="1"/>
    <col min="13" max="13" width="45.28515625" style="214" customWidth="1"/>
    <col min="14" max="16384" width="9.140625" style="214"/>
  </cols>
  <sheetData>
    <row r="1" spans="1:80" ht="15.75" x14ac:dyDescent="0.25">
      <c r="A1" s="405" t="s">
        <v>83</v>
      </c>
      <c r="B1" s="405"/>
      <c r="C1" s="405"/>
      <c r="D1" s="405"/>
      <c r="E1" s="405"/>
      <c r="F1" s="405"/>
      <c r="G1" s="405"/>
    </row>
    <row r="2" spans="1:80" ht="14.25" customHeight="1" thickBot="1" x14ac:dyDescent="0.25">
      <c r="B2" s="215"/>
      <c r="C2" s="216"/>
      <c r="D2" s="216"/>
      <c r="E2" s="217"/>
      <c r="F2" s="216"/>
      <c r="G2" s="216"/>
    </row>
    <row r="3" spans="1:80" ht="13.5" thickTop="1" x14ac:dyDescent="0.2">
      <c r="A3" s="395" t="s">
        <v>3</v>
      </c>
      <c r="B3" s="396"/>
      <c r="C3" s="402" t="s">
        <v>559</v>
      </c>
      <c r="D3" s="404"/>
      <c r="E3" s="218" t="s">
        <v>84</v>
      </c>
      <c r="F3" s="219" t="str">
        <f>'PS01 Rek'!H1</f>
        <v>PS01</v>
      </c>
      <c r="G3" s="220"/>
    </row>
    <row r="4" spans="1:80" ht="13.5" thickBot="1" x14ac:dyDescent="0.25">
      <c r="A4" s="406" t="s">
        <v>74</v>
      </c>
      <c r="B4" s="398"/>
      <c r="C4" s="174" t="s">
        <v>545</v>
      </c>
      <c r="D4" s="175"/>
      <c r="E4" s="407" t="str">
        <f>'PS01 Rek'!G2</f>
        <v>Strojně technologická část rekonstrukce kalového hospodářství</v>
      </c>
      <c r="F4" s="408"/>
      <c r="G4" s="409"/>
    </row>
    <row r="5" spans="1:80" ht="13.5" thickTop="1" x14ac:dyDescent="0.2">
      <c r="A5" s="221"/>
      <c r="G5" s="223"/>
    </row>
    <row r="6" spans="1:80" ht="27" customHeight="1" x14ac:dyDescent="0.2">
      <c r="A6" s="224" t="s">
        <v>85</v>
      </c>
      <c r="B6" s="225" t="s">
        <v>86</v>
      </c>
      <c r="C6" s="225" t="s">
        <v>87</v>
      </c>
      <c r="D6" s="225" t="s">
        <v>88</v>
      </c>
      <c r="E6" s="226" t="s">
        <v>89</v>
      </c>
      <c r="F6" s="225" t="s">
        <v>90</v>
      </c>
      <c r="G6" s="227" t="s">
        <v>91</v>
      </c>
      <c r="H6" s="228" t="s">
        <v>92</v>
      </c>
      <c r="I6" s="228" t="s">
        <v>93</v>
      </c>
      <c r="J6" s="228" t="s">
        <v>94</v>
      </c>
      <c r="K6" s="228" t="s">
        <v>95</v>
      </c>
    </row>
    <row r="7" spans="1:80" x14ac:dyDescent="0.2">
      <c r="A7" s="229" t="s">
        <v>96</v>
      </c>
      <c r="B7" s="230" t="s">
        <v>528</v>
      </c>
      <c r="C7" s="231" t="s">
        <v>529</v>
      </c>
      <c r="D7" s="232"/>
      <c r="E7" s="233"/>
      <c r="F7" s="233"/>
      <c r="G7" s="234"/>
      <c r="H7" s="235"/>
      <c r="I7" s="236"/>
      <c r="J7" s="237"/>
      <c r="K7" s="238"/>
      <c r="O7" s="239">
        <v>1</v>
      </c>
    </row>
    <row r="8" spans="1:80" x14ac:dyDescent="0.2">
      <c r="A8" s="240">
        <v>1</v>
      </c>
      <c r="B8" s="241" t="s">
        <v>546</v>
      </c>
      <c r="C8" s="242" t="s">
        <v>547</v>
      </c>
      <c r="D8" s="243" t="s">
        <v>505</v>
      </c>
      <c r="E8" s="244">
        <v>1</v>
      </c>
      <c r="F8" s="244">
        <f>'PS 01.2 PRS+MaR'!G7</f>
        <v>0</v>
      </c>
      <c r="G8" s="245">
        <f>E8*F8</f>
        <v>0</v>
      </c>
      <c r="H8" s="246">
        <v>0</v>
      </c>
      <c r="I8" s="247">
        <f>E8*H8</f>
        <v>0</v>
      </c>
      <c r="J8" s="246"/>
      <c r="K8" s="247">
        <f>E8*J8</f>
        <v>0</v>
      </c>
      <c r="O8" s="239">
        <v>2</v>
      </c>
      <c r="AA8" s="214">
        <v>12</v>
      </c>
      <c r="AB8" s="214">
        <v>0</v>
      </c>
      <c r="AC8" s="214">
        <v>1</v>
      </c>
      <c r="AZ8" s="214">
        <v>4</v>
      </c>
      <c r="BA8" s="214">
        <f>IF(AZ8=1,G8,0)</f>
        <v>0</v>
      </c>
      <c r="BB8" s="214">
        <f>IF(AZ8=2,G8,0)</f>
        <v>0</v>
      </c>
      <c r="BC8" s="214">
        <f>IF(AZ8=3,G8,0)</f>
        <v>0</v>
      </c>
      <c r="BD8" s="214">
        <f>IF(AZ8=4,G8,0)</f>
        <v>0</v>
      </c>
      <c r="BE8" s="214">
        <f>IF(AZ8=5,G8,0)</f>
        <v>0</v>
      </c>
      <c r="CA8" s="239">
        <v>12</v>
      </c>
      <c r="CB8" s="239">
        <v>0</v>
      </c>
    </row>
    <row r="9" spans="1:80" x14ac:dyDescent="0.2">
      <c r="A9" s="257"/>
      <c r="B9" s="258" t="s">
        <v>99</v>
      </c>
      <c r="C9" s="259" t="s">
        <v>530</v>
      </c>
      <c r="D9" s="260"/>
      <c r="E9" s="261"/>
      <c r="F9" s="262"/>
      <c r="G9" s="263">
        <f>SUM(G7:G8)</f>
        <v>0</v>
      </c>
      <c r="H9" s="264"/>
      <c r="I9" s="265">
        <f>SUM(I7:I8)</f>
        <v>0</v>
      </c>
      <c r="J9" s="264"/>
      <c r="K9" s="265">
        <f>SUM(K7:K8)</f>
        <v>0</v>
      </c>
      <c r="O9" s="239">
        <v>4</v>
      </c>
      <c r="BA9" s="266">
        <f>SUM(BA7:BA8)</f>
        <v>0</v>
      </c>
      <c r="BB9" s="266">
        <f>SUM(BB7:BB8)</f>
        <v>0</v>
      </c>
      <c r="BC9" s="266">
        <f>SUM(BC7:BC8)</f>
        <v>0</v>
      </c>
      <c r="BD9" s="266">
        <f>SUM(BD7:BD8)</f>
        <v>0</v>
      </c>
      <c r="BE9" s="266">
        <f>SUM(BE7:BE8)</f>
        <v>0</v>
      </c>
    </row>
    <row r="10" spans="1:80" x14ac:dyDescent="0.2">
      <c r="A10" s="229" t="s">
        <v>96</v>
      </c>
      <c r="B10" s="230" t="s">
        <v>548</v>
      </c>
      <c r="C10" s="231" t="s">
        <v>549</v>
      </c>
      <c r="D10" s="232"/>
      <c r="E10" s="233"/>
      <c r="F10" s="233"/>
      <c r="G10" s="234"/>
      <c r="H10" s="235"/>
      <c r="I10" s="236"/>
      <c r="J10" s="237"/>
      <c r="K10" s="238"/>
      <c r="O10" s="239">
        <v>1</v>
      </c>
    </row>
    <row r="11" spans="1:80" ht="22.5" x14ac:dyDescent="0.2">
      <c r="A11" s="240">
        <v>2</v>
      </c>
      <c r="B11" s="241" t="s">
        <v>551</v>
      </c>
      <c r="C11" s="242" t="s">
        <v>552</v>
      </c>
      <c r="D11" s="243" t="s">
        <v>505</v>
      </c>
      <c r="E11" s="244">
        <v>1</v>
      </c>
      <c r="F11" s="244">
        <f>'PS 01.1'!G56</f>
        <v>0</v>
      </c>
      <c r="G11" s="245">
        <f>E11*F11</f>
        <v>0</v>
      </c>
      <c r="H11" s="246">
        <v>0</v>
      </c>
      <c r="I11" s="247">
        <f>E11*H11</f>
        <v>0</v>
      </c>
      <c r="J11" s="246"/>
      <c r="K11" s="247">
        <f>E11*J11</f>
        <v>0</v>
      </c>
      <c r="O11" s="239">
        <v>2</v>
      </c>
      <c r="AA11" s="214">
        <v>12</v>
      </c>
      <c r="AB11" s="214">
        <v>0</v>
      </c>
      <c r="AC11" s="214">
        <v>2</v>
      </c>
      <c r="AZ11" s="214">
        <v>4</v>
      </c>
      <c r="BA11" s="214">
        <f>IF(AZ11=1,G11,0)</f>
        <v>0</v>
      </c>
      <c r="BB11" s="214">
        <f>IF(AZ11=2,G11,0)</f>
        <v>0</v>
      </c>
      <c r="BC11" s="214">
        <f>IF(AZ11=3,G11,0)</f>
        <v>0</v>
      </c>
      <c r="BD11" s="214">
        <f>IF(AZ11=4,G11,0)</f>
        <v>0</v>
      </c>
      <c r="BE11" s="214">
        <f>IF(AZ11=5,G11,0)</f>
        <v>0</v>
      </c>
      <c r="CA11" s="239">
        <v>12</v>
      </c>
      <c r="CB11" s="239">
        <v>0</v>
      </c>
    </row>
    <row r="12" spans="1:80" x14ac:dyDescent="0.2">
      <c r="A12" s="257"/>
      <c r="B12" s="258" t="s">
        <v>99</v>
      </c>
      <c r="C12" s="259" t="s">
        <v>550</v>
      </c>
      <c r="D12" s="260"/>
      <c r="E12" s="261"/>
      <c r="F12" s="262"/>
      <c r="G12" s="263">
        <f>SUM(G10:G11)</f>
        <v>0</v>
      </c>
      <c r="H12" s="264"/>
      <c r="I12" s="265">
        <f>SUM(I10:I11)</f>
        <v>0</v>
      </c>
      <c r="J12" s="264"/>
      <c r="K12" s="265">
        <f>SUM(K10:K11)</f>
        <v>0</v>
      </c>
      <c r="O12" s="239">
        <v>4</v>
      </c>
      <c r="BA12" s="266">
        <f>SUM(BA10:BA11)</f>
        <v>0</v>
      </c>
      <c r="BB12" s="266">
        <f>SUM(BB10:BB11)</f>
        <v>0</v>
      </c>
      <c r="BC12" s="266">
        <f>SUM(BC10:BC11)</f>
        <v>0</v>
      </c>
      <c r="BD12" s="266">
        <f>SUM(BD10:BD11)</f>
        <v>0</v>
      </c>
      <c r="BE12" s="266">
        <f>SUM(BE10:BE11)</f>
        <v>0</v>
      </c>
    </row>
    <row r="13" spans="1:80" x14ac:dyDescent="0.2">
      <c r="E13" s="214"/>
    </row>
    <row r="14" spans="1:80" x14ac:dyDescent="0.2">
      <c r="E14" s="214"/>
    </row>
    <row r="15" spans="1:80" x14ac:dyDescent="0.2">
      <c r="E15" s="214"/>
    </row>
    <row r="16" spans="1:80" x14ac:dyDescent="0.2">
      <c r="E16" s="214"/>
    </row>
    <row r="17" spans="5:5" x14ac:dyDescent="0.2">
      <c r="E17" s="214"/>
    </row>
    <row r="18" spans="5:5" x14ac:dyDescent="0.2">
      <c r="E18" s="214"/>
    </row>
    <row r="19" spans="5:5" x14ac:dyDescent="0.2">
      <c r="E19" s="214"/>
    </row>
    <row r="20" spans="5:5" x14ac:dyDescent="0.2">
      <c r="E20" s="214"/>
    </row>
    <row r="21" spans="5:5" x14ac:dyDescent="0.2">
      <c r="E21" s="214"/>
    </row>
    <row r="22" spans="5:5" x14ac:dyDescent="0.2">
      <c r="E22" s="214"/>
    </row>
    <row r="23" spans="5:5" x14ac:dyDescent="0.2">
      <c r="E23" s="214"/>
    </row>
    <row r="24" spans="5:5" x14ac:dyDescent="0.2">
      <c r="E24" s="214"/>
    </row>
    <row r="25" spans="5:5" x14ac:dyDescent="0.2">
      <c r="E25" s="214"/>
    </row>
    <row r="26" spans="5:5" x14ac:dyDescent="0.2">
      <c r="E26" s="214"/>
    </row>
    <row r="27" spans="5:5" x14ac:dyDescent="0.2">
      <c r="E27" s="214"/>
    </row>
    <row r="28" spans="5:5" x14ac:dyDescent="0.2">
      <c r="E28" s="214"/>
    </row>
    <row r="29" spans="5:5" x14ac:dyDescent="0.2">
      <c r="E29" s="214"/>
    </row>
    <row r="30" spans="5:5" x14ac:dyDescent="0.2">
      <c r="E30" s="214"/>
    </row>
    <row r="31" spans="5:5" x14ac:dyDescent="0.2">
      <c r="E31" s="214"/>
    </row>
    <row r="32" spans="5:5" x14ac:dyDescent="0.2">
      <c r="E32" s="214"/>
    </row>
    <row r="33" spans="1:7" x14ac:dyDescent="0.2">
      <c r="E33" s="214"/>
    </row>
    <row r="34" spans="1:7" x14ac:dyDescent="0.2">
      <c r="E34" s="214"/>
    </row>
    <row r="35" spans="1:7" x14ac:dyDescent="0.2">
      <c r="E35" s="214"/>
    </row>
    <row r="36" spans="1:7" x14ac:dyDescent="0.2">
      <c r="A36" s="256"/>
      <c r="B36" s="256"/>
      <c r="C36" s="256"/>
      <c r="D36" s="256"/>
      <c r="E36" s="256"/>
      <c r="F36" s="256"/>
      <c r="G36" s="256"/>
    </row>
    <row r="37" spans="1:7" x14ac:dyDescent="0.2">
      <c r="A37" s="256"/>
      <c r="B37" s="256"/>
      <c r="C37" s="256"/>
      <c r="D37" s="256"/>
      <c r="E37" s="256"/>
      <c r="F37" s="256"/>
      <c r="G37" s="256"/>
    </row>
    <row r="38" spans="1:7" x14ac:dyDescent="0.2">
      <c r="A38" s="256"/>
      <c r="B38" s="256"/>
      <c r="C38" s="256"/>
      <c r="D38" s="256"/>
      <c r="E38" s="256"/>
      <c r="F38" s="256"/>
      <c r="G38" s="256"/>
    </row>
    <row r="39" spans="1:7" x14ac:dyDescent="0.2">
      <c r="A39" s="256"/>
      <c r="B39" s="256"/>
      <c r="C39" s="256"/>
      <c r="D39" s="256"/>
      <c r="E39" s="256"/>
      <c r="F39" s="256"/>
      <c r="G39" s="256"/>
    </row>
    <row r="40" spans="1:7" x14ac:dyDescent="0.2">
      <c r="E40" s="214"/>
    </row>
    <row r="41" spans="1:7" x14ac:dyDescent="0.2">
      <c r="E41" s="214"/>
    </row>
    <row r="42" spans="1:7" x14ac:dyDescent="0.2">
      <c r="E42" s="214"/>
    </row>
    <row r="43" spans="1:7" x14ac:dyDescent="0.2">
      <c r="E43" s="214"/>
    </row>
    <row r="44" spans="1:7" x14ac:dyDescent="0.2">
      <c r="E44" s="214"/>
    </row>
    <row r="45" spans="1:7" x14ac:dyDescent="0.2">
      <c r="E45" s="214"/>
    </row>
    <row r="46" spans="1:7" x14ac:dyDescent="0.2">
      <c r="E46" s="214"/>
    </row>
    <row r="47" spans="1:7" x14ac:dyDescent="0.2">
      <c r="E47" s="214"/>
    </row>
    <row r="48" spans="1:7" x14ac:dyDescent="0.2">
      <c r="E48" s="214"/>
    </row>
    <row r="49" spans="5:5" x14ac:dyDescent="0.2">
      <c r="E49" s="214"/>
    </row>
    <row r="50" spans="5:5" x14ac:dyDescent="0.2">
      <c r="E50" s="214"/>
    </row>
    <row r="51" spans="5:5" x14ac:dyDescent="0.2">
      <c r="E51" s="214"/>
    </row>
    <row r="52" spans="5:5" x14ac:dyDescent="0.2">
      <c r="E52" s="214"/>
    </row>
    <row r="53" spans="5:5" x14ac:dyDescent="0.2">
      <c r="E53" s="214"/>
    </row>
    <row r="54" spans="5:5" x14ac:dyDescent="0.2">
      <c r="E54" s="214"/>
    </row>
    <row r="55" spans="5:5" x14ac:dyDescent="0.2">
      <c r="E55" s="214"/>
    </row>
    <row r="56" spans="5:5" x14ac:dyDescent="0.2">
      <c r="E56" s="214"/>
    </row>
    <row r="57" spans="5:5" x14ac:dyDescent="0.2">
      <c r="E57" s="214"/>
    </row>
    <row r="58" spans="5:5" x14ac:dyDescent="0.2">
      <c r="E58" s="214"/>
    </row>
    <row r="59" spans="5:5" x14ac:dyDescent="0.2">
      <c r="E59" s="214"/>
    </row>
    <row r="60" spans="5:5" x14ac:dyDescent="0.2">
      <c r="E60" s="214"/>
    </row>
    <row r="61" spans="5:5" x14ac:dyDescent="0.2">
      <c r="E61" s="214"/>
    </row>
    <row r="62" spans="5:5" x14ac:dyDescent="0.2">
      <c r="E62" s="214"/>
    </row>
    <row r="63" spans="5:5" x14ac:dyDescent="0.2">
      <c r="E63" s="214"/>
    </row>
    <row r="64" spans="5:5" x14ac:dyDescent="0.2">
      <c r="E64" s="214"/>
    </row>
    <row r="65" spans="1:7" x14ac:dyDescent="0.2">
      <c r="E65" s="214"/>
    </row>
    <row r="66" spans="1:7" x14ac:dyDescent="0.2">
      <c r="E66" s="214"/>
    </row>
    <row r="67" spans="1:7" x14ac:dyDescent="0.2">
      <c r="E67" s="214"/>
    </row>
    <row r="68" spans="1:7" x14ac:dyDescent="0.2">
      <c r="E68" s="214"/>
    </row>
    <row r="69" spans="1:7" x14ac:dyDescent="0.2">
      <c r="E69" s="214"/>
    </row>
    <row r="70" spans="1:7" x14ac:dyDescent="0.2">
      <c r="E70" s="214"/>
    </row>
    <row r="71" spans="1:7" x14ac:dyDescent="0.2">
      <c r="A71" s="267"/>
      <c r="B71" s="267"/>
    </row>
    <row r="72" spans="1:7" x14ac:dyDescent="0.2">
      <c r="A72" s="256"/>
      <c r="B72" s="256"/>
      <c r="C72" s="268"/>
      <c r="D72" s="268"/>
      <c r="E72" s="269"/>
      <c r="F72" s="268"/>
      <c r="G72" s="270"/>
    </row>
    <row r="73" spans="1:7" x14ac:dyDescent="0.2">
      <c r="A73" s="271"/>
      <c r="B73" s="271"/>
      <c r="C73" s="256"/>
      <c r="D73" s="256"/>
      <c r="E73" s="272"/>
      <c r="F73" s="256"/>
      <c r="G73" s="256"/>
    </row>
    <row r="74" spans="1:7" x14ac:dyDescent="0.2">
      <c r="A74" s="256"/>
      <c r="B74" s="256"/>
      <c r="C74" s="256"/>
      <c r="D74" s="256"/>
      <c r="E74" s="272"/>
      <c r="F74" s="256"/>
      <c r="G74" s="256"/>
    </row>
    <row r="75" spans="1:7" x14ac:dyDescent="0.2">
      <c r="A75" s="256"/>
      <c r="B75" s="256"/>
      <c r="C75" s="256"/>
      <c r="D75" s="256"/>
      <c r="E75" s="272"/>
      <c r="F75" s="256"/>
      <c r="G75" s="256"/>
    </row>
    <row r="76" spans="1:7" x14ac:dyDescent="0.2">
      <c r="A76" s="256"/>
      <c r="B76" s="256"/>
      <c r="C76" s="256"/>
      <c r="D76" s="256"/>
      <c r="E76" s="272"/>
      <c r="F76" s="256"/>
      <c r="G76" s="256"/>
    </row>
    <row r="77" spans="1:7" x14ac:dyDescent="0.2">
      <c r="A77" s="256"/>
      <c r="B77" s="256"/>
      <c r="C77" s="256"/>
      <c r="D77" s="256"/>
      <c r="E77" s="272"/>
      <c r="F77" s="256"/>
      <c r="G77" s="256"/>
    </row>
    <row r="78" spans="1:7" x14ac:dyDescent="0.2">
      <c r="A78" s="256"/>
      <c r="B78" s="256"/>
      <c r="C78" s="256"/>
      <c r="D78" s="256"/>
      <c r="E78" s="272"/>
      <c r="F78" s="256"/>
      <c r="G78" s="256"/>
    </row>
    <row r="79" spans="1:7" x14ac:dyDescent="0.2">
      <c r="A79" s="256"/>
      <c r="B79" s="256"/>
      <c r="C79" s="256"/>
      <c r="D79" s="256"/>
      <c r="E79" s="272"/>
      <c r="F79" s="256"/>
      <c r="G79" s="256"/>
    </row>
    <row r="80" spans="1:7" x14ac:dyDescent="0.2">
      <c r="A80" s="256"/>
      <c r="B80" s="256"/>
      <c r="C80" s="256"/>
      <c r="D80" s="256"/>
      <c r="E80" s="272"/>
      <c r="F80" s="256"/>
      <c r="G80" s="256"/>
    </row>
    <row r="81" spans="1:7" x14ac:dyDescent="0.2">
      <c r="A81" s="256"/>
      <c r="B81" s="256"/>
      <c r="C81" s="256"/>
      <c r="D81" s="256"/>
      <c r="E81" s="272"/>
      <c r="F81" s="256"/>
      <c r="G81" s="256"/>
    </row>
    <row r="82" spans="1:7" x14ac:dyDescent="0.2">
      <c r="A82" s="256"/>
      <c r="B82" s="256"/>
      <c r="C82" s="256"/>
      <c r="D82" s="256"/>
      <c r="E82" s="272"/>
      <c r="F82" s="256"/>
      <c r="G82" s="256"/>
    </row>
    <row r="83" spans="1:7" x14ac:dyDescent="0.2">
      <c r="A83" s="256"/>
      <c r="B83" s="256"/>
      <c r="C83" s="256"/>
      <c r="D83" s="256"/>
      <c r="E83" s="272"/>
      <c r="F83" s="256"/>
      <c r="G83" s="256"/>
    </row>
    <row r="84" spans="1:7" x14ac:dyDescent="0.2">
      <c r="A84" s="256"/>
      <c r="B84" s="256"/>
      <c r="C84" s="256"/>
      <c r="D84" s="256"/>
      <c r="E84" s="272"/>
      <c r="F84" s="256"/>
      <c r="G84" s="256"/>
    </row>
    <row r="85" spans="1:7" x14ac:dyDescent="0.2">
      <c r="A85" s="256"/>
      <c r="B85" s="256"/>
      <c r="C85" s="256"/>
      <c r="D85" s="256"/>
      <c r="E85" s="272"/>
      <c r="F85" s="256"/>
      <c r="G85" s="256"/>
    </row>
  </sheetData>
  <mergeCells count="5">
    <mergeCell ref="C3:D3"/>
    <mergeCell ref="A1:G1"/>
    <mergeCell ref="A3:B3"/>
    <mergeCell ref="A4:B4"/>
    <mergeCell ref="E4:G4"/>
  </mergeCells>
  <printOptions horizontalCentered="1" gridLinesSet="0"/>
  <pageMargins left="0.59055118110236227" right="0.39370078740157483" top="0.59055118110236227" bottom="0.98425196850393704" header="0.19685039370078741" footer="0.51181102362204722"/>
  <pageSetup paperSize="9" fitToHeight="0" orientation="portrait" r:id="rId1"/>
  <headerFooter alignWithMargins="0">
    <oddFooter>&amp;R&amp;"Arial,Obyčejné"Strana &amp;P</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5"/>
  <sheetViews>
    <sheetView view="pageBreakPreview" topLeftCell="A28" zoomScaleNormal="120" zoomScaleSheetLayoutView="100" workbookViewId="0">
      <selection activeCell="C40" sqref="C40"/>
    </sheetView>
  </sheetViews>
  <sheetFormatPr defaultRowHeight="12.75" x14ac:dyDescent="0.2"/>
  <cols>
    <col min="1" max="1" width="6.42578125" style="290" customWidth="1"/>
    <col min="2" max="2" width="1.7109375" style="289" customWidth="1"/>
    <col min="3" max="3" width="108.140625" style="289" customWidth="1"/>
    <col min="4" max="4" width="4.7109375" style="289" customWidth="1"/>
    <col min="5" max="5" width="7.28515625" style="289" customWidth="1"/>
    <col min="6" max="6" width="9.140625" style="289"/>
    <col min="7" max="7" width="12.28515625" style="289" bestFit="1" customWidth="1"/>
    <col min="8" max="16384" width="9.140625" style="289"/>
  </cols>
  <sheetData>
    <row r="1" spans="1:7" s="281" customFormat="1" x14ac:dyDescent="0.2">
      <c r="A1" s="277" t="s">
        <v>3</v>
      </c>
      <c r="B1" s="278"/>
      <c r="C1" s="279" t="s">
        <v>558</v>
      </c>
      <c r="D1" s="278"/>
      <c r="E1" s="280"/>
    </row>
    <row r="2" spans="1:7" s="281" customFormat="1" x14ac:dyDescent="0.2">
      <c r="A2" s="277" t="s">
        <v>74</v>
      </c>
      <c r="B2" s="278"/>
      <c r="C2" s="279" t="s">
        <v>804</v>
      </c>
      <c r="D2" s="278"/>
      <c r="E2" s="280"/>
    </row>
    <row r="3" spans="1:7" s="281" customFormat="1" x14ac:dyDescent="0.2">
      <c r="A3" s="277" t="s">
        <v>570</v>
      </c>
      <c r="B3" s="278"/>
      <c r="C3" s="279" t="s">
        <v>571</v>
      </c>
      <c r="D3" s="278"/>
      <c r="E3" s="280"/>
    </row>
    <row r="4" spans="1:7" s="281" customFormat="1" x14ac:dyDescent="0.2">
      <c r="A4" s="277" t="s">
        <v>572</v>
      </c>
      <c r="B4" s="278"/>
      <c r="C4" s="279" t="s">
        <v>573</v>
      </c>
      <c r="D4" s="278"/>
      <c r="E4" s="280"/>
    </row>
    <row r="5" spans="1:7" s="281" customFormat="1" ht="13.5" thickBot="1" x14ac:dyDescent="0.25">
      <c r="A5" s="282"/>
      <c r="B5" s="282"/>
      <c r="C5" s="282"/>
      <c r="D5" s="282"/>
      <c r="E5" s="282"/>
    </row>
    <row r="6" spans="1:7" s="281" customFormat="1" ht="12.75" customHeight="1" x14ac:dyDescent="0.2">
      <c r="A6" s="463" t="s">
        <v>574</v>
      </c>
      <c r="B6" s="465"/>
      <c r="C6" s="465" t="s">
        <v>575</v>
      </c>
      <c r="D6" s="465" t="s">
        <v>88</v>
      </c>
      <c r="E6" s="467" t="s">
        <v>576</v>
      </c>
      <c r="F6" s="451" t="s">
        <v>577</v>
      </c>
      <c r="G6" s="451" t="s">
        <v>578</v>
      </c>
    </row>
    <row r="7" spans="1:7" s="281" customFormat="1" ht="13.5" thickBot="1" x14ac:dyDescent="0.25">
      <c r="A7" s="464"/>
      <c r="B7" s="466"/>
      <c r="C7" s="466"/>
      <c r="D7" s="466"/>
      <c r="E7" s="468"/>
      <c r="F7" s="452"/>
      <c r="G7" s="452"/>
    </row>
    <row r="8" spans="1:7" s="281" customFormat="1" ht="6.75" customHeight="1" x14ac:dyDescent="0.2">
      <c r="A8" s="283"/>
      <c r="B8" s="283"/>
      <c r="C8" s="283"/>
      <c r="D8" s="283"/>
      <c r="E8" s="283"/>
    </row>
    <row r="9" spans="1:7" s="281" customFormat="1" ht="13.5" thickBot="1" x14ac:dyDescent="0.25">
      <c r="A9" s="284"/>
      <c r="B9" s="285"/>
      <c r="C9" s="286" t="s">
        <v>579</v>
      </c>
      <c r="D9" s="285"/>
      <c r="E9" s="287"/>
    </row>
    <row r="10" spans="1:7" s="281" customFormat="1" ht="20.25" customHeight="1" x14ac:dyDescent="0.2">
      <c r="A10" s="453" t="s">
        <v>580</v>
      </c>
      <c r="B10" s="456"/>
      <c r="C10" s="338" t="s">
        <v>581</v>
      </c>
      <c r="D10" s="459" t="s">
        <v>582</v>
      </c>
      <c r="E10" s="461">
        <v>2</v>
      </c>
      <c r="F10" s="420"/>
      <c r="G10" s="420">
        <f>F10*E10</f>
        <v>0</v>
      </c>
    </row>
    <row r="11" spans="1:7" s="281" customFormat="1" ht="409.5" customHeight="1" x14ac:dyDescent="0.2">
      <c r="A11" s="454"/>
      <c r="B11" s="457"/>
      <c r="C11" s="339" t="s">
        <v>805</v>
      </c>
      <c r="D11" s="445"/>
      <c r="E11" s="447"/>
      <c r="F11" s="420"/>
      <c r="G11" s="420"/>
    </row>
    <row r="12" spans="1:7" s="281" customFormat="1" ht="49.5" customHeight="1" x14ac:dyDescent="0.2">
      <c r="A12" s="455"/>
      <c r="B12" s="458"/>
      <c r="C12" s="340" t="s">
        <v>806</v>
      </c>
      <c r="D12" s="460"/>
      <c r="E12" s="462"/>
      <c r="F12" s="420"/>
      <c r="G12" s="420"/>
    </row>
    <row r="13" spans="1:7" s="281" customFormat="1" ht="21" customHeight="1" x14ac:dyDescent="0.2">
      <c r="A13" s="423" t="s">
        <v>583</v>
      </c>
      <c r="B13" s="439"/>
      <c r="C13" s="341" t="s">
        <v>584</v>
      </c>
      <c r="D13" s="441" t="s">
        <v>582</v>
      </c>
      <c r="E13" s="442">
        <v>1</v>
      </c>
      <c r="F13" s="420"/>
      <c r="G13" s="420">
        <f>F13*E13</f>
        <v>0</v>
      </c>
    </row>
    <row r="14" spans="1:7" s="281" customFormat="1" ht="67.5" customHeight="1" x14ac:dyDescent="0.2">
      <c r="A14" s="423"/>
      <c r="B14" s="439"/>
      <c r="C14" s="341" t="s">
        <v>807</v>
      </c>
      <c r="D14" s="441"/>
      <c r="E14" s="442"/>
      <c r="F14" s="420"/>
      <c r="G14" s="420"/>
    </row>
    <row r="15" spans="1:7" s="281" customFormat="1" ht="22.5" customHeight="1" x14ac:dyDescent="0.2">
      <c r="A15" s="424"/>
      <c r="B15" s="440"/>
      <c r="C15" s="340" t="s">
        <v>585</v>
      </c>
      <c r="D15" s="434"/>
      <c r="E15" s="443"/>
      <c r="F15" s="420"/>
      <c r="G15" s="420"/>
    </row>
    <row r="16" spans="1:7" s="281" customFormat="1" ht="22.5" customHeight="1" x14ac:dyDescent="0.2">
      <c r="A16" s="423" t="s">
        <v>586</v>
      </c>
      <c r="B16" s="439"/>
      <c r="C16" s="342" t="s">
        <v>587</v>
      </c>
      <c r="D16" s="441" t="s">
        <v>582</v>
      </c>
      <c r="E16" s="442">
        <v>2</v>
      </c>
      <c r="F16" s="420"/>
      <c r="G16" s="420">
        <f>F16*E16</f>
        <v>0</v>
      </c>
    </row>
    <row r="17" spans="1:7" s="281" customFormat="1" ht="76.5" customHeight="1" x14ac:dyDescent="0.2">
      <c r="A17" s="423"/>
      <c r="B17" s="439"/>
      <c r="C17" s="343" t="s">
        <v>588</v>
      </c>
      <c r="D17" s="441"/>
      <c r="E17" s="442"/>
      <c r="F17" s="420"/>
      <c r="G17" s="420"/>
    </row>
    <row r="18" spans="1:7" s="281" customFormat="1" ht="29.25" customHeight="1" x14ac:dyDescent="0.2">
      <c r="A18" s="424"/>
      <c r="B18" s="440"/>
      <c r="C18" s="343" t="s">
        <v>589</v>
      </c>
      <c r="D18" s="434"/>
      <c r="E18" s="443"/>
      <c r="F18" s="420"/>
      <c r="G18" s="420"/>
    </row>
    <row r="19" spans="1:7" s="281" customFormat="1" ht="22.5" customHeight="1" x14ac:dyDescent="0.2">
      <c r="A19" s="423" t="s">
        <v>590</v>
      </c>
      <c r="B19" s="439"/>
      <c r="C19" s="342" t="s">
        <v>591</v>
      </c>
      <c r="D19" s="441" t="s">
        <v>582</v>
      </c>
      <c r="E19" s="442">
        <v>2</v>
      </c>
      <c r="F19" s="420"/>
      <c r="G19" s="420">
        <f>F19*E19</f>
        <v>0</v>
      </c>
    </row>
    <row r="20" spans="1:7" s="281" customFormat="1" ht="60.75" customHeight="1" x14ac:dyDescent="0.2">
      <c r="A20" s="423"/>
      <c r="B20" s="439"/>
      <c r="C20" s="343" t="s">
        <v>592</v>
      </c>
      <c r="D20" s="441"/>
      <c r="E20" s="442"/>
      <c r="F20" s="420"/>
      <c r="G20" s="420"/>
    </row>
    <row r="21" spans="1:7" s="281" customFormat="1" ht="26.25" customHeight="1" x14ac:dyDescent="0.2">
      <c r="A21" s="424"/>
      <c r="B21" s="440"/>
      <c r="C21" s="343" t="s">
        <v>593</v>
      </c>
      <c r="D21" s="434"/>
      <c r="E21" s="443"/>
      <c r="F21" s="420"/>
      <c r="G21" s="420"/>
    </row>
    <row r="22" spans="1:7" s="281" customFormat="1" ht="20.25" customHeight="1" x14ac:dyDescent="0.2">
      <c r="A22" s="423" t="s">
        <v>594</v>
      </c>
      <c r="B22" s="439"/>
      <c r="C22" s="341" t="s">
        <v>595</v>
      </c>
      <c r="D22" s="441" t="s">
        <v>582</v>
      </c>
      <c r="E22" s="442">
        <v>12</v>
      </c>
      <c r="F22" s="420"/>
      <c r="G22" s="420">
        <f>F22*E22</f>
        <v>0</v>
      </c>
    </row>
    <row r="23" spans="1:7" s="281" customFormat="1" ht="40.5" customHeight="1" x14ac:dyDescent="0.2">
      <c r="A23" s="423"/>
      <c r="B23" s="439"/>
      <c r="C23" s="340" t="s">
        <v>596</v>
      </c>
      <c r="D23" s="441"/>
      <c r="E23" s="442"/>
      <c r="F23" s="420"/>
      <c r="G23" s="420"/>
    </row>
    <row r="24" spans="1:7" s="281" customFormat="1" ht="19.5" customHeight="1" x14ac:dyDescent="0.2">
      <c r="A24" s="424"/>
      <c r="B24" s="440"/>
      <c r="C24" s="340" t="s">
        <v>597</v>
      </c>
      <c r="D24" s="434"/>
      <c r="E24" s="443"/>
      <c r="F24" s="420"/>
      <c r="G24" s="420"/>
    </row>
    <row r="25" spans="1:7" s="281" customFormat="1" ht="22.5" customHeight="1" x14ac:dyDescent="0.2">
      <c r="A25" s="435" t="s">
        <v>598</v>
      </c>
      <c r="B25" s="437"/>
      <c r="C25" s="341" t="s">
        <v>599</v>
      </c>
      <c r="D25" s="427" t="s">
        <v>170</v>
      </c>
      <c r="E25" s="442">
        <v>1</v>
      </c>
      <c r="F25" s="431"/>
      <c r="G25" s="431">
        <f>F25*E25</f>
        <v>0</v>
      </c>
    </row>
    <row r="26" spans="1:7" s="281" customFormat="1" ht="51.75" customHeight="1" x14ac:dyDescent="0.2">
      <c r="A26" s="436"/>
      <c r="B26" s="438"/>
      <c r="C26" s="340" t="s">
        <v>600</v>
      </c>
      <c r="D26" s="428"/>
      <c r="E26" s="442"/>
      <c r="F26" s="432"/>
      <c r="G26" s="432"/>
    </row>
    <row r="27" spans="1:7" s="281" customFormat="1" ht="19.5" customHeight="1" x14ac:dyDescent="0.2">
      <c r="A27" s="423" t="s">
        <v>601</v>
      </c>
      <c r="B27" s="439"/>
      <c r="C27" s="341" t="s">
        <v>602</v>
      </c>
      <c r="D27" s="441" t="s">
        <v>582</v>
      </c>
      <c r="E27" s="442">
        <v>1</v>
      </c>
      <c r="F27" s="420"/>
      <c r="G27" s="420">
        <f>F27*E27</f>
        <v>0</v>
      </c>
    </row>
    <row r="28" spans="1:7" s="281" customFormat="1" ht="43.5" customHeight="1" x14ac:dyDescent="0.2">
      <c r="A28" s="423"/>
      <c r="B28" s="439"/>
      <c r="C28" s="340" t="s">
        <v>603</v>
      </c>
      <c r="D28" s="441"/>
      <c r="E28" s="442"/>
      <c r="F28" s="420"/>
      <c r="G28" s="420"/>
    </row>
    <row r="29" spans="1:7" s="281" customFormat="1" ht="19.5" customHeight="1" x14ac:dyDescent="0.2">
      <c r="A29" s="424"/>
      <c r="B29" s="440"/>
      <c r="C29" s="340" t="s">
        <v>604</v>
      </c>
      <c r="D29" s="434"/>
      <c r="E29" s="443"/>
      <c r="F29" s="420"/>
      <c r="G29" s="420"/>
    </row>
    <row r="30" spans="1:7" s="281" customFormat="1" ht="21" customHeight="1" x14ac:dyDescent="0.2">
      <c r="A30" s="423" t="s">
        <v>605</v>
      </c>
      <c r="B30" s="439"/>
      <c r="C30" s="341" t="s">
        <v>606</v>
      </c>
      <c r="D30" s="441" t="s">
        <v>582</v>
      </c>
      <c r="E30" s="442">
        <v>1</v>
      </c>
      <c r="F30" s="420"/>
      <c r="G30" s="420">
        <f>F30*E30</f>
        <v>0</v>
      </c>
    </row>
    <row r="31" spans="1:7" s="281" customFormat="1" ht="56.25" customHeight="1" x14ac:dyDescent="0.2">
      <c r="A31" s="423"/>
      <c r="B31" s="439"/>
      <c r="C31" s="340" t="s">
        <v>808</v>
      </c>
      <c r="D31" s="441"/>
      <c r="E31" s="442"/>
      <c r="F31" s="420"/>
      <c r="G31" s="420"/>
    </row>
    <row r="32" spans="1:7" s="281" customFormat="1" ht="21.75" customHeight="1" x14ac:dyDescent="0.2">
      <c r="A32" s="424"/>
      <c r="B32" s="440"/>
      <c r="C32" s="340" t="s">
        <v>809</v>
      </c>
      <c r="D32" s="434"/>
      <c r="E32" s="443"/>
      <c r="F32" s="420"/>
      <c r="G32" s="420"/>
    </row>
    <row r="33" spans="1:7" s="281" customFormat="1" ht="20.25" customHeight="1" x14ac:dyDescent="0.2">
      <c r="A33" s="423" t="s">
        <v>607</v>
      </c>
      <c r="B33" s="439"/>
      <c r="C33" s="341" t="s">
        <v>608</v>
      </c>
      <c r="D33" s="444" t="s">
        <v>582</v>
      </c>
      <c r="E33" s="429">
        <v>2</v>
      </c>
      <c r="F33" s="448"/>
      <c r="G33" s="448">
        <f>F33*E33</f>
        <v>0</v>
      </c>
    </row>
    <row r="34" spans="1:7" s="281" customFormat="1" ht="38.25" customHeight="1" x14ac:dyDescent="0.2">
      <c r="A34" s="423"/>
      <c r="B34" s="439"/>
      <c r="C34" s="340" t="s">
        <v>609</v>
      </c>
      <c r="D34" s="445"/>
      <c r="E34" s="447"/>
      <c r="F34" s="449"/>
      <c r="G34" s="449"/>
    </row>
    <row r="35" spans="1:7" s="281" customFormat="1" ht="22.5" customHeight="1" x14ac:dyDescent="0.2">
      <c r="A35" s="424"/>
      <c r="B35" s="440"/>
      <c r="C35" s="340" t="s">
        <v>610</v>
      </c>
      <c r="D35" s="446"/>
      <c r="E35" s="430"/>
      <c r="F35" s="450"/>
      <c r="G35" s="450"/>
    </row>
    <row r="36" spans="1:7" s="281" customFormat="1" ht="21" customHeight="1" x14ac:dyDescent="0.2">
      <c r="A36" s="423" t="s">
        <v>611</v>
      </c>
      <c r="B36" s="439"/>
      <c r="C36" s="340" t="s">
        <v>810</v>
      </c>
      <c r="D36" s="441" t="s">
        <v>582</v>
      </c>
      <c r="E36" s="442">
        <v>2</v>
      </c>
      <c r="F36" s="420"/>
      <c r="G36" s="420">
        <f>F36*E36</f>
        <v>0</v>
      </c>
    </row>
    <row r="37" spans="1:7" s="281" customFormat="1" ht="83.25" customHeight="1" x14ac:dyDescent="0.2">
      <c r="A37" s="423"/>
      <c r="B37" s="439"/>
      <c r="C37" s="340" t="s">
        <v>811</v>
      </c>
      <c r="D37" s="441"/>
      <c r="E37" s="442"/>
      <c r="F37" s="420"/>
      <c r="G37" s="420"/>
    </row>
    <row r="38" spans="1:7" s="281" customFormat="1" ht="24" customHeight="1" x14ac:dyDescent="0.2">
      <c r="A38" s="424"/>
      <c r="B38" s="440"/>
      <c r="C38" s="340" t="s">
        <v>812</v>
      </c>
      <c r="D38" s="434"/>
      <c r="E38" s="443"/>
      <c r="F38" s="420"/>
      <c r="G38" s="420"/>
    </row>
    <row r="39" spans="1:7" s="281" customFormat="1" ht="22.5" customHeight="1" x14ac:dyDescent="0.2">
      <c r="A39" s="423" t="s">
        <v>612</v>
      </c>
      <c r="B39" s="425"/>
      <c r="C39" s="341" t="s">
        <v>613</v>
      </c>
      <c r="D39" s="427" t="s">
        <v>170</v>
      </c>
      <c r="E39" s="429">
        <v>1</v>
      </c>
      <c r="F39" s="420"/>
      <c r="G39" s="420">
        <f>F39*E39</f>
        <v>0</v>
      </c>
    </row>
    <row r="40" spans="1:7" s="281" customFormat="1" ht="31.5" customHeight="1" x14ac:dyDescent="0.2">
      <c r="A40" s="424"/>
      <c r="B40" s="426"/>
      <c r="C40" s="340" t="s">
        <v>614</v>
      </c>
      <c r="D40" s="428"/>
      <c r="E40" s="430"/>
      <c r="F40" s="420"/>
      <c r="G40" s="420"/>
    </row>
    <row r="41" spans="1:7" s="281" customFormat="1" ht="22.5" customHeight="1" x14ac:dyDescent="0.2">
      <c r="A41" s="423" t="s">
        <v>615</v>
      </c>
      <c r="B41" s="425"/>
      <c r="C41" s="341" t="s">
        <v>616</v>
      </c>
      <c r="D41" s="427" t="s">
        <v>170</v>
      </c>
      <c r="E41" s="429">
        <v>1</v>
      </c>
      <c r="F41" s="420"/>
      <c r="G41" s="420">
        <f>F41*E41</f>
        <v>0</v>
      </c>
    </row>
    <row r="42" spans="1:7" s="281" customFormat="1" ht="34.5" customHeight="1" x14ac:dyDescent="0.2">
      <c r="A42" s="424"/>
      <c r="B42" s="426"/>
      <c r="C42" s="340" t="s">
        <v>617</v>
      </c>
      <c r="D42" s="428"/>
      <c r="E42" s="430"/>
      <c r="F42" s="420"/>
      <c r="G42" s="420"/>
    </row>
    <row r="43" spans="1:7" s="281" customFormat="1" ht="25.5" customHeight="1" x14ac:dyDescent="0.2">
      <c r="A43" s="423" t="s">
        <v>618</v>
      </c>
      <c r="B43" s="425"/>
      <c r="C43" s="341" t="s">
        <v>619</v>
      </c>
      <c r="D43" s="433" t="s">
        <v>170</v>
      </c>
      <c r="E43" s="429">
        <v>1</v>
      </c>
      <c r="F43" s="420"/>
      <c r="G43" s="420">
        <f>F43*E43</f>
        <v>0</v>
      </c>
    </row>
    <row r="44" spans="1:7" s="281" customFormat="1" ht="36.75" customHeight="1" x14ac:dyDescent="0.2">
      <c r="A44" s="424"/>
      <c r="B44" s="426"/>
      <c r="C44" s="340" t="s">
        <v>620</v>
      </c>
      <c r="D44" s="434"/>
      <c r="E44" s="430"/>
      <c r="F44" s="420"/>
      <c r="G44" s="420"/>
    </row>
    <row r="45" spans="1:7" s="281" customFormat="1" ht="22.5" customHeight="1" x14ac:dyDescent="0.2">
      <c r="A45" s="435" t="s">
        <v>621</v>
      </c>
      <c r="B45" s="437"/>
      <c r="C45" s="341" t="s">
        <v>622</v>
      </c>
      <c r="D45" s="427" t="s">
        <v>170</v>
      </c>
      <c r="E45" s="429">
        <v>1</v>
      </c>
      <c r="F45" s="431"/>
      <c r="G45" s="431">
        <f>F45*E45</f>
        <v>0</v>
      </c>
    </row>
    <row r="46" spans="1:7" s="281" customFormat="1" ht="36" customHeight="1" x14ac:dyDescent="0.2">
      <c r="A46" s="436"/>
      <c r="B46" s="438"/>
      <c r="C46" s="340" t="s">
        <v>623</v>
      </c>
      <c r="D46" s="428"/>
      <c r="E46" s="430"/>
      <c r="F46" s="432"/>
      <c r="G46" s="432"/>
    </row>
    <row r="47" spans="1:7" s="281" customFormat="1" ht="25.5" customHeight="1" x14ac:dyDescent="0.2">
      <c r="A47" s="423" t="s">
        <v>624</v>
      </c>
      <c r="B47" s="425"/>
      <c r="C47" s="341" t="s">
        <v>625</v>
      </c>
      <c r="D47" s="433" t="s">
        <v>170</v>
      </c>
      <c r="E47" s="429">
        <v>1</v>
      </c>
      <c r="F47" s="420"/>
      <c r="G47" s="420">
        <f>F47*E47</f>
        <v>0</v>
      </c>
    </row>
    <row r="48" spans="1:7" s="281" customFormat="1" ht="22.5" customHeight="1" x14ac:dyDescent="0.2">
      <c r="A48" s="424"/>
      <c r="B48" s="426"/>
      <c r="C48" s="340" t="s">
        <v>813</v>
      </c>
      <c r="D48" s="434"/>
      <c r="E48" s="430"/>
      <c r="F48" s="420"/>
      <c r="G48" s="420"/>
    </row>
    <row r="49" spans="1:7" s="281" customFormat="1" ht="22.5" customHeight="1" x14ac:dyDescent="0.2">
      <c r="A49" s="423" t="s">
        <v>626</v>
      </c>
      <c r="B49" s="425"/>
      <c r="C49" s="341" t="s">
        <v>627</v>
      </c>
      <c r="D49" s="427" t="s">
        <v>170</v>
      </c>
      <c r="E49" s="429">
        <v>1</v>
      </c>
      <c r="F49" s="420"/>
      <c r="G49" s="420">
        <f>F49*E49</f>
        <v>0</v>
      </c>
    </row>
    <row r="50" spans="1:7" s="281" customFormat="1" ht="22.5" customHeight="1" x14ac:dyDescent="0.2">
      <c r="A50" s="424"/>
      <c r="B50" s="426"/>
      <c r="C50" s="340" t="s">
        <v>814</v>
      </c>
      <c r="D50" s="428"/>
      <c r="E50" s="430"/>
      <c r="F50" s="420"/>
      <c r="G50" s="420"/>
    </row>
    <row r="51" spans="1:7" s="281" customFormat="1" ht="18" customHeight="1" x14ac:dyDescent="0.2">
      <c r="A51" s="344" t="s">
        <v>628</v>
      </c>
      <c r="B51" s="345"/>
      <c r="C51" s="346" t="s">
        <v>629</v>
      </c>
      <c r="D51" s="347"/>
      <c r="E51" s="348">
        <v>1</v>
      </c>
      <c r="F51" s="349"/>
      <c r="G51" s="349">
        <f>F51*E51</f>
        <v>0</v>
      </c>
    </row>
    <row r="52" spans="1:7" s="281" customFormat="1" ht="21.75" customHeight="1" thickBot="1" x14ac:dyDescent="0.25">
      <c r="A52" s="350" t="s">
        <v>628</v>
      </c>
      <c r="B52" s="351"/>
      <c r="C52" s="352" t="s">
        <v>630</v>
      </c>
      <c r="D52" s="353"/>
      <c r="E52" s="354">
        <v>1</v>
      </c>
      <c r="F52" s="355"/>
      <c r="G52" s="355">
        <f>F52*E52</f>
        <v>0</v>
      </c>
    </row>
    <row r="53" spans="1:7" s="281" customFormat="1" x14ac:dyDescent="0.2">
      <c r="A53" s="356"/>
      <c r="B53" s="357"/>
      <c r="C53" s="288" t="s">
        <v>579</v>
      </c>
      <c r="D53" s="358"/>
      <c r="E53" s="359"/>
      <c r="F53" s="360"/>
      <c r="G53" s="360"/>
    </row>
    <row r="54" spans="1:7" s="281" customFormat="1" ht="42.75" customHeight="1" x14ac:dyDescent="0.2">
      <c r="A54" s="356"/>
      <c r="B54" s="357"/>
      <c r="C54" s="421" t="s">
        <v>631</v>
      </c>
      <c r="D54" s="422"/>
      <c r="E54" s="422"/>
      <c r="F54" s="360"/>
      <c r="G54" s="360"/>
    </row>
    <row r="55" spans="1:7" ht="13.5" thickBot="1" x14ac:dyDescent="0.25">
      <c r="A55" s="333"/>
      <c r="B55" s="334"/>
      <c r="C55" s="335"/>
      <c r="D55" s="334"/>
      <c r="E55" s="334"/>
      <c r="F55" s="334"/>
      <c r="G55" s="334"/>
    </row>
    <row r="56" spans="1:7" ht="14.25" thickBot="1" x14ac:dyDescent="0.3">
      <c r="A56" s="336"/>
      <c r="B56" s="337"/>
      <c r="C56" s="361" t="s">
        <v>815</v>
      </c>
      <c r="D56" s="362"/>
      <c r="E56" s="362"/>
      <c r="F56" s="363"/>
      <c r="G56" s="364">
        <f>SUM(G10:G52)</f>
        <v>0</v>
      </c>
    </row>
    <row r="57" spans="1:7" x14ac:dyDescent="0.2">
      <c r="C57" s="291"/>
    </row>
    <row r="58" spans="1:7" x14ac:dyDescent="0.2">
      <c r="C58" s="291"/>
    </row>
    <row r="59" spans="1:7" x14ac:dyDescent="0.2">
      <c r="C59" s="291"/>
    </row>
    <row r="60" spans="1:7" x14ac:dyDescent="0.2">
      <c r="C60" s="291"/>
    </row>
    <row r="61" spans="1:7" x14ac:dyDescent="0.2">
      <c r="C61" s="291"/>
    </row>
    <row r="62" spans="1:7" x14ac:dyDescent="0.2">
      <c r="C62" s="291"/>
    </row>
    <row r="63" spans="1:7" x14ac:dyDescent="0.2">
      <c r="C63" s="291"/>
    </row>
    <row r="64" spans="1:7" x14ac:dyDescent="0.2">
      <c r="C64" s="291"/>
    </row>
    <row r="65" spans="3:3" x14ac:dyDescent="0.2">
      <c r="C65" s="291"/>
    </row>
    <row r="66" spans="3:3" x14ac:dyDescent="0.2">
      <c r="C66" s="291"/>
    </row>
    <row r="67" spans="3:3" x14ac:dyDescent="0.2">
      <c r="C67" s="291"/>
    </row>
    <row r="68" spans="3:3" x14ac:dyDescent="0.2">
      <c r="C68" s="291"/>
    </row>
    <row r="69" spans="3:3" x14ac:dyDescent="0.2">
      <c r="C69" s="291"/>
    </row>
    <row r="70" spans="3:3" x14ac:dyDescent="0.2">
      <c r="C70" s="291"/>
    </row>
    <row r="71" spans="3:3" x14ac:dyDescent="0.2">
      <c r="C71" s="291"/>
    </row>
    <row r="72" spans="3:3" x14ac:dyDescent="0.2">
      <c r="C72" s="291"/>
    </row>
    <row r="73" spans="3:3" x14ac:dyDescent="0.2">
      <c r="C73" s="291"/>
    </row>
    <row r="74" spans="3:3" x14ac:dyDescent="0.2">
      <c r="C74" s="291"/>
    </row>
    <row r="75" spans="3:3" x14ac:dyDescent="0.2">
      <c r="C75" s="291"/>
    </row>
    <row r="76" spans="3:3" x14ac:dyDescent="0.2">
      <c r="C76" s="291"/>
    </row>
    <row r="77" spans="3:3" x14ac:dyDescent="0.2">
      <c r="C77" s="291"/>
    </row>
    <row r="78" spans="3:3" x14ac:dyDescent="0.2">
      <c r="C78" s="291"/>
    </row>
    <row r="79" spans="3:3" x14ac:dyDescent="0.2">
      <c r="C79" s="291"/>
    </row>
    <row r="80" spans="3:3" x14ac:dyDescent="0.2">
      <c r="C80" s="291"/>
    </row>
    <row r="81" spans="3:3" x14ac:dyDescent="0.2">
      <c r="C81" s="291"/>
    </row>
    <row r="82" spans="3:3" x14ac:dyDescent="0.2">
      <c r="C82" s="291"/>
    </row>
    <row r="83" spans="3:3" x14ac:dyDescent="0.2">
      <c r="C83" s="291"/>
    </row>
    <row r="84" spans="3:3" x14ac:dyDescent="0.2">
      <c r="C84" s="291"/>
    </row>
    <row r="85" spans="3:3" x14ac:dyDescent="0.2">
      <c r="C85" s="291"/>
    </row>
    <row r="86" spans="3:3" x14ac:dyDescent="0.2">
      <c r="C86" s="291"/>
    </row>
    <row r="87" spans="3:3" x14ac:dyDescent="0.2">
      <c r="C87" s="291"/>
    </row>
    <row r="88" spans="3:3" x14ac:dyDescent="0.2">
      <c r="C88" s="291"/>
    </row>
    <row r="89" spans="3:3" x14ac:dyDescent="0.2">
      <c r="C89" s="291"/>
    </row>
    <row r="90" spans="3:3" x14ac:dyDescent="0.2">
      <c r="C90" s="291"/>
    </row>
    <row r="91" spans="3:3" x14ac:dyDescent="0.2">
      <c r="C91" s="291"/>
    </row>
    <row r="92" spans="3:3" x14ac:dyDescent="0.2">
      <c r="C92" s="291"/>
    </row>
    <row r="93" spans="3:3" x14ac:dyDescent="0.2">
      <c r="C93" s="291"/>
    </row>
    <row r="94" spans="3:3" x14ac:dyDescent="0.2">
      <c r="C94" s="291"/>
    </row>
    <row r="95" spans="3:3" x14ac:dyDescent="0.2">
      <c r="C95" s="291"/>
    </row>
    <row r="96" spans="3:3" x14ac:dyDescent="0.2">
      <c r="C96" s="291"/>
    </row>
    <row r="97" spans="3:3" x14ac:dyDescent="0.2">
      <c r="C97" s="291"/>
    </row>
    <row r="98" spans="3:3" x14ac:dyDescent="0.2">
      <c r="C98" s="291"/>
    </row>
    <row r="99" spans="3:3" x14ac:dyDescent="0.2">
      <c r="C99" s="291"/>
    </row>
    <row r="100" spans="3:3" x14ac:dyDescent="0.2">
      <c r="C100" s="291"/>
    </row>
    <row r="101" spans="3:3" x14ac:dyDescent="0.2">
      <c r="C101" s="291"/>
    </row>
    <row r="102" spans="3:3" x14ac:dyDescent="0.2">
      <c r="C102" s="291"/>
    </row>
    <row r="103" spans="3:3" x14ac:dyDescent="0.2">
      <c r="C103" s="291"/>
    </row>
    <row r="104" spans="3:3" x14ac:dyDescent="0.2">
      <c r="C104" s="291"/>
    </row>
    <row r="105" spans="3:3" x14ac:dyDescent="0.2">
      <c r="C105" s="291"/>
    </row>
    <row r="106" spans="3:3" x14ac:dyDescent="0.2">
      <c r="C106" s="291"/>
    </row>
    <row r="107" spans="3:3" x14ac:dyDescent="0.2">
      <c r="C107" s="291"/>
    </row>
    <row r="108" spans="3:3" x14ac:dyDescent="0.2">
      <c r="C108" s="291"/>
    </row>
    <row r="109" spans="3:3" x14ac:dyDescent="0.2">
      <c r="C109" s="291"/>
    </row>
    <row r="110" spans="3:3" x14ac:dyDescent="0.2">
      <c r="C110" s="291"/>
    </row>
    <row r="111" spans="3:3" x14ac:dyDescent="0.2">
      <c r="C111" s="291"/>
    </row>
    <row r="112" spans="3:3" x14ac:dyDescent="0.2">
      <c r="C112" s="291"/>
    </row>
    <row r="113" spans="3:3" x14ac:dyDescent="0.2">
      <c r="C113" s="291"/>
    </row>
    <row r="114" spans="3:3" x14ac:dyDescent="0.2">
      <c r="C114" s="291"/>
    </row>
    <row r="115" spans="3:3" x14ac:dyDescent="0.2">
      <c r="C115" s="291"/>
    </row>
    <row r="116" spans="3:3" x14ac:dyDescent="0.2">
      <c r="C116" s="291"/>
    </row>
    <row r="117" spans="3:3" x14ac:dyDescent="0.2">
      <c r="C117" s="291"/>
    </row>
    <row r="118" spans="3:3" x14ac:dyDescent="0.2">
      <c r="C118" s="291"/>
    </row>
    <row r="119" spans="3:3" x14ac:dyDescent="0.2">
      <c r="C119" s="291"/>
    </row>
    <row r="120" spans="3:3" x14ac:dyDescent="0.2">
      <c r="C120" s="291"/>
    </row>
    <row r="121" spans="3:3" x14ac:dyDescent="0.2">
      <c r="C121" s="291"/>
    </row>
    <row r="122" spans="3:3" x14ac:dyDescent="0.2">
      <c r="C122" s="291"/>
    </row>
    <row r="123" spans="3:3" x14ac:dyDescent="0.2">
      <c r="C123" s="291"/>
    </row>
    <row r="124" spans="3:3" x14ac:dyDescent="0.2">
      <c r="C124" s="291"/>
    </row>
    <row r="125" spans="3:3" x14ac:dyDescent="0.2">
      <c r="C125" s="291"/>
    </row>
    <row r="126" spans="3:3" x14ac:dyDescent="0.2">
      <c r="C126" s="291"/>
    </row>
    <row r="127" spans="3:3" x14ac:dyDescent="0.2">
      <c r="C127" s="291"/>
    </row>
    <row r="128" spans="3:3" x14ac:dyDescent="0.2">
      <c r="C128" s="291"/>
    </row>
    <row r="129" spans="3:3" x14ac:dyDescent="0.2">
      <c r="C129" s="291"/>
    </row>
    <row r="130" spans="3:3" x14ac:dyDescent="0.2">
      <c r="C130" s="291"/>
    </row>
    <row r="131" spans="3:3" x14ac:dyDescent="0.2">
      <c r="C131" s="291"/>
    </row>
    <row r="132" spans="3:3" x14ac:dyDescent="0.2">
      <c r="C132" s="291"/>
    </row>
    <row r="133" spans="3:3" x14ac:dyDescent="0.2">
      <c r="C133" s="291"/>
    </row>
    <row r="134" spans="3:3" x14ac:dyDescent="0.2">
      <c r="C134" s="291"/>
    </row>
    <row r="135" spans="3:3" x14ac:dyDescent="0.2">
      <c r="C135" s="291"/>
    </row>
  </sheetData>
  <mergeCells count="104">
    <mergeCell ref="F6:F7"/>
    <mergeCell ref="G6:G7"/>
    <mergeCell ref="A10:A12"/>
    <mergeCell ref="B10:B12"/>
    <mergeCell ref="D10:D12"/>
    <mergeCell ref="E10:E12"/>
    <mergeCell ref="F10:F12"/>
    <mergeCell ref="G10:G12"/>
    <mergeCell ref="A6:A7"/>
    <mergeCell ref="B6:B7"/>
    <mergeCell ref="C6:C7"/>
    <mergeCell ref="D6:D7"/>
    <mergeCell ref="E6:E7"/>
    <mergeCell ref="G13:G15"/>
    <mergeCell ref="A16:A18"/>
    <mergeCell ref="B16:B18"/>
    <mergeCell ref="D16:D18"/>
    <mergeCell ref="E16:E18"/>
    <mergeCell ref="F16:F18"/>
    <mergeCell ref="G16:G18"/>
    <mergeCell ref="A13:A15"/>
    <mergeCell ref="B13:B15"/>
    <mergeCell ref="D13:D15"/>
    <mergeCell ref="E13:E15"/>
    <mergeCell ref="F13:F15"/>
    <mergeCell ref="G19:G21"/>
    <mergeCell ref="A22:A24"/>
    <mergeCell ref="B22:B24"/>
    <mergeCell ref="D22:D24"/>
    <mergeCell ref="E22:E24"/>
    <mergeCell ref="F22:F24"/>
    <mergeCell ref="G22:G24"/>
    <mergeCell ref="A19:A21"/>
    <mergeCell ref="B19:B21"/>
    <mergeCell ref="D19:D21"/>
    <mergeCell ref="E19:E21"/>
    <mergeCell ref="F19:F21"/>
    <mergeCell ref="G25:G26"/>
    <mergeCell ref="A27:A29"/>
    <mergeCell ref="B27:B29"/>
    <mergeCell ref="D27:D29"/>
    <mergeCell ref="E27:E29"/>
    <mergeCell ref="F27:F29"/>
    <mergeCell ref="G27:G29"/>
    <mergeCell ref="A25:A26"/>
    <mergeCell ref="B25:B26"/>
    <mergeCell ref="D25:D26"/>
    <mergeCell ref="E25:E26"/>
    <mergeCell ref="F25:F26"/>
    <mergeCell ref="G30:G32"/>
    <mergeCell ref="A33:A35"/>
    <mergeCell ref="B33:B35"/>
    <mergeCell ref="D33:D35"/>
    <mergeCell ref="E33:E35"/>
    <mergeCell ref="F33:F35"/>
    <mergeCell ref="G33:G35"/>
    <mergeCell ref="A30:A32"/>
    <mergeCell ref="B30:B32"/>
    <mergeCell ref="D30:D32"/>
    <mergeCell ref="E30:E32"/>
    <mergeCell ref="F30:F32"/>
    <mergeCell ref="G36:G38"/>
    <mergeCell ref="A39:A40"/>
    <mergeCell ref="B39:B40"/>
    <mergeCell ref="D39:D40"/>
    <mergeCell ref="E39:E40"/>
    <mergeCell ref="F39:F40"/>
    <mergeCell ref="G39:G40"/>
    <mergeCell ref="A36:A38"/>
    <mergeCell ref="B36:B38"/>
    <mergeCell ref="D36:D38"/>
    <mergeCell ref="E36:E38"/>
    <mergeCell ref="F36:F38"/>
    <mergeCell ref="G41:G42"/>
    <mergeCell ref="A43:A44"/>
    <mergeCell ref="B43:B44"/>
    <mergeCell ref="D43:D44"/>
    <mergeCell ref="E43:E44"/>
    <mergeCell ref="F43:F44"/>
    <mergeCell ref="G43:G44"/>
    <mergeCell ref="A41:A42"/>
    <mergeCell ref="B41:B42"/>
    <mergeCell ref="D41:D42"/>
    <mergeCell ref="E41:E42"/>
    <mergeCell ref="F41:F42"/>
    <mergeCell ref="G49:G50"/>
    <mergeCell ref="C54:E54"/>
    <mergeCell ref="A49:A50"/>
    <mergeCell ref="B49:B50"/>
    <mergeCell ref="D49:D50"/>
    <mergeCell ref="E49:E50"/>
    <mergeCell ref="F49:F50"/>
    <mergeCell ref="G45:G46"/>
    <mergeCell ref="A47:A48"/>
    <mergeCell ref="B47:B48"/>
    <mergeCell ref="D47:D48"/>
    <mergeCell ref="E47:E48"/>
    <mergeCell ref="F47:F48"/>
    <mergeCell ref="G47:G48"/>
    <mergeCell ref="A45:A46"/>
    <mergeCell ref="B45:B46"/>
    <mergeCell ref="D45:D46"/>
    <mergeCell ref="E45:E46"/>
    <mergeCell ref="F45:F46"/>
  </mergeCells>
  <printOptions horizontalCentered="1" verticalCentered="1"/>
  <pageMargins left="0.23622047244094491" right="0.23622047244094491" top="0.74803149606299213" bottom="0.74803149606299213" header="0.31496062992125984" footer="0.31496062992125984"/>
  <pageSetup paperSize="9" scale="65" fitToHeight="3" orientation="landscape" r:id="rId1"/>
  <headerFooter alignWithMargins="0">
    <oddHeader>&amp;L&amp;8Rekonstrukce kalového hospodářství ČOV Město Albrechtice
PS 01 Strojně technologická část rekonstrukce kalového hospodářství&amp;R&amp;8DSP+ZD, 12/2019
Soupis strojů a zařízení</oddHeader>
    <oddFooter>&amp;C&amp;"Arial CE,Obyčejné"&amp;7  Strana &amp;P z &amp;N</oddFooter>
  </headerFooter>
  <rowBreaks count="2" manualBreakCount="2">
    <brk id="15" max="6" man="1"/>
    <brk id="35" max="6" man="1"/>
  </row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H84"/>
  <sheetViews>
    <sheetView zoomScaleNormal="100" workbookViewId="0">
      <selection activeCell="C17" sqref="C17"/>
    </sheetView>
  </sheetViews>
  <sheetFormatPr defaultRowHeight="12.75" outlineLevelRow="1" x14ac:dyDescent="0.2"/>
  <cols>
    <col min="1" max="1" width="4.140625" customWidth="1"/>
    <col min="2" max="2" width="14" style="296" customWidth="1"/>
    <col min="3" max="3" width="37.140625" style="296" customWidth="1"/>
    <col min="4" max="4" width="4.5703125" customWidth="1"/>
    <col min="5" max="5" width="10.28515625" customWidth="1"/>
    <col min="6" max="6" width="9.5703125" customWidth="1"/>
    <col min="7" max="7" width="11.140625" customWidth="1"/>
    <col min="8" max="21" width="11.28515625" hidden="1" customWidth="1"/>
    <col min="22" max="28" width="8.42578125" customWidth="1"/>
    <col min="29" max="39" width="11.28515625" hidden="1" customWidth="1"/>
    <col min="40" max="1025" width="8.42578125" customWidth="1"/>
  </cols>
  <sheetData>
    <row r="1" spans="1:60" ht="15.75" customHeight="1" x14ac:dyDescent="0.25">
      <c r="A1" s="470" t="s">
        <v>83</v>
      </c>
      <c r="B1" s="470"/>
      <c r="C1" s="470"/>
      <c r="D1" s="470"/>
      <c r="E1" s="470"/>
      <c r="F1" s="470"/>
      <c r="G1" s="470"/>
      <c r="AE1" t="s">
        <v>649</v>
      </c>
    </row>
    <row r="2" spans="1:60" ht="25.15" customHeight="1" x14ac:dyDescent="0.2">
      <c r="A2" s="294" t="s">
        <v>650</v>
      </c>
      <c r="B2" s="295"/>
      <c r="C2" s="471" t="s">
        <v>558</v>
      </c>
      <c r="D2" s="471"/>
      <c r="E2" s="471"/>
      <c r="F2" s="471"/>
      <c r="G2" s="471"/>
      <c r="AE2" t="s">
        <v>651</v>
      </c>
    </row>
    <row r="3" spans="1:60" ht="25.15" customHeight="1" x14ac:dyDescent="0.2">
      <c r="A3" s="294" t="s">
        <v>652</v>
      </c>
      <c r="B3" s="295" t="s">
        <v>653</v>
      </c>
      <c r="C3" s="472" t="s">
        <v>654</v>
      </c>
      <c r="D3" s="472"/>
      <c r="E3" s="472"/>
      <c r="F3" s="472"/>
      <c r="G3" s="472"/>
      <c r="AC3" s="296" t="s">
        <v>655</v>
      </c>
      <c r="AE3" t="s">
        <v>656</v>
      </c>
    </row>
    <row r="4" spans="1:60" ht="25.15" customHeight="1" x14ac:dyDescent="0.2">
      <c r="A4" s="297" t="s">
        <v>657</v>
      </c>
      <c r="B4" s="298" t="s">
        <v>816</v>
      </c>
      <c r="C4" s="473" t="s">
        <v>817</v>
      </c>
      <c r="D4" s="473"/>
      <c r="E4" s="473"/>
      <c r="F4" s="473"/>
      <c r="G4" s="473"/>
      <c r="AE4" t="s">
        <v>658</v>
      </c>
    </row>
    <row r="5" spans="1:60" ht="13.15" customHeight="1" x14ac:dyDescent="0.2">
      <c r="D5" s="299"/>
    </row>
    <row r="6" spans="1:60" ht="39.6" customHeight="1" x14ac:dyDescent="0.2">
      <c r="A6" s="300" t="s">
        <v>85</v>
      </c>
      <c r="B6" s="301" t="s">
        <v>86</v>
      </c>
      <c r="C6" s="301" t="s">
        <v>87</v>
      </c>
      <c r="D6" s="302" t="s">
        <v>88</v>
      </c>
      <c r="E6" s="300" t="s">
        <v>89</v>
      </c>
      <c r="F6" s="303" t="s">
        <v>90</v>
      </c>
      <c r="G6" s="300" t="s">
        <v>659</v>
      </c>
      <c r="H6" s="304" t="s">
        <v>26</v>
      </c>
      <c r="I6" s="304" t="s">
        <v>660</v>
      </c>
      <c r="J6" s="304" t="s">
        <v>27</v>
      </c>
      <c r="K6" s="304" t="s">
        <v>661</v>
      </c>
      <c r="L6" s="304" t="s">
        <v>69</v>
      </c>
      <c r="M6" s="304" t="s">
        <v>662</v>
      </c>
      <c r="N6" s="304" t="s">
        <v>663</v>
      </c>
      <c r="O6" s="304" t="s">
        <v>664</v>
      </c>
      <c r="P6" s="304" t="s">
        <v>665</v>
      </c>
      <c r="Q6" s="304" t="s">
        <v>666</v>
      </c>
      <c r="R6" s="304" t="s">
        <v>667</v>
      </c>
      <c r="S6" s="304" t="s">
        <v>668</v>
      </c>
      <c r="T6" s="304" t="s">
        <v>669</v>
      </c>
      <c r="U6" s="304" t="s">
        <v>670</v>
      </c>
    </row>
    <row r="7" spans="1:60" ht="13.15" customHeight="1" x14ac:dyDescent="0.2">
      <c r="A7" s="305" t="s">
        <v>96</v>
      </c>
      <c r="B7" s="306" t="s">
        <v>528</v>
      </c>
      <c r="C7" s="307" t="s">
        <v>529</v>
      </c>
      <c r="D7" s="308"/>
      <c r="E7" s="309"/>
      <c r="F7" s="310"/>
      <c r="G7" s="310">
        <f>SUMIF(AE8:AE64,"&lt;&gt;NOR",G8:G64)</f>
        <v>0</v>
      </c>
      <c r="H7" s="310"/>
      <c r="I7" s="310">
        <f>SUM(I8:I64)</f>
        <v>0</v>
      </c>
      <c r="J7" s="310"/>
      <c r="K7" s="310">
        <f>SUM(K8:K64)</f>
        <v>202956</v>
      </c>
      <c r="L7" s="310"/>
      <c r="M7" s="310">
        <f>SUM(M8:M64)</f>
        <v>0</v>
      </c>
      <c r="N7" s="310"/>
      <c r="O7" s="310">
        <f>SUM(O8:O64)</f>
        <v>0</v>
      </c>
      <c r="P7" s="310"/>
      <c r="Q7" s="310">
        <f>SUM(Q8:Q64)</f>
        <v>0</v>
      </c>
      <c r="R7" s="310"/>
      <c r="S7" s="310"/>
      <c r="T7" s="311"/>
      <c r="U7" s="310">
        <f>SUM(U8:U64)</f>
        <v>0</v>
      </c>
      <c r="AE7" t="s">
        <v>671</v>
      </c>
    </row>
    <row r="8" spans="1:60" ht="78.75" outlineLevel="1" x14ac:dyDescent="0.2">
      <c r="A8" s="312">
        <v>1</v>
      </c>
      <c r="B8" s="312" t="s">
        <v>672</v>
      </c>
      <c r="C8" s="313" t="s">
        <v>673</v>
      </c>
      <c r="D8" s="314" t="s">
        <v>170</v>
      </c>
      <c r="E8" s="315">
        <v>1</v>
      </c>
      <c r="F8" s="316"/>
      <c r="G8" s="316">
        <f t="shared" ref="G8:G14" si="0">E8*F8</f>
        <v>0</v>
      </c>
      <c r="H8" s="316"/>
      <c r="I8" s="316"/>
      <c r="J8" s="316"/>
      <c r="K8" s="316"/>
      <c r="L8" s="316"/>
      <c r="M8" s="316"/>
      <c r="N8" s="316"/>
      <c r="O8" s="316"/>
      <c r="P8" s="316"/>
      <c r="Q8" s="316"/>
      <c r="R8" s="316"/>
      <c r="S8" s="316"/>
      <c r="T8" s="317"/>
      <c r="U8" s="316"/>
      <c r="V8" s="318"/>
      <c r="W8" s="318"/>
      <c r="X8" s="318"/>
      <c r="Y8" s="318"/>
      <c r="Z8" s="318"/>
      <c r="AA8" s="318"/>
      <c r="AB8" s="318"/>
      <c r="AC8" s="318"/>
      <c r="AD8" s="318"/>
      <c r="AE8" s="318"/>
      <c r="AF8" s="318"/>
      <c r="AG8" s="318"/>
      <c r="AH8" s="318"/>
      <c r="AI8" s="318"/>
      <c r="AJ8" s="318"/>
      <c r="AK8" s="318"/>
      <c r="AL8" s="318"/>
      <c r="AM8" s="318"/>
      <c r="AN8" s="318"/>
      <c r="AO8" s="318"/>
      <c r="AP8" s="318"/>
      <c r="AQ8" s="318"/>
      <c r="AR8" s="318"/>
      <c r="AS8" s="318"/>
      <c r="AT8" s="318"/>
      <c r="AU8" s="318"/>
      <c r="AV8" s="318"/>
      <c r="AW8" s="318"/>
      <c r="AX8" s="318"/>
      <c r="AY8" s="318"/>
      <c r="AZ8" s="318"/>
      <c r="BA8" s="318"/>
      <c r="BB8" s="318"/>
      <c r="BC8" s="318"/>
      <c r="BD8" s="318"/>
      <c r="BE8" s="318"/>
      <c r="BF8" s="318"/>
      <c r="BG8" s="318"/>
      <c r="BH8" s="318"/>
    </row>
    <row r="9" spans="1:60" ht="33.75" outlineLevel="1" x14ac:dyDescent="0.2">
      <c r="A9" s="319">
        <v>2</v>
      </c>
      <c r="B9" s="319" t="s">
        <v>674</v>
      </c>
      <c r="C9" s="313" t="s">
        <v>675</v>
      </c>
      <c r="D9" s="314" t="s">
        <v>170</v>
      </c>
      <c r="E9" s="315">
        <v>1</v>
      </c>
      <c r="F9" s="316"/>
      <c r="G9" s="316">
        <f t="shared" si="0"/>
        <v>0</v>
      </c>
      <c r="H9" s="316"/>
      <c r="I9" s="316"/>
      <c r="J9" s="316"/>
      <c r="K9" s="316"/>
      <c r="L9" s="316"/>
      <c r="M9" s="316"/>
      <c r="N9" s="316"/>
      <c r="O9" s="316"/>
      <c r="P9" s="316"/>
      <c r="Q9" s="316"/>
      <c r="R9" s="316"/>
      <c r="S9" s="316"/>
      <c r="T9" s="317"/>
      <c r="U9" s="316"/>
      <c r="V9" s="318"/>
      <c r="W9" s="318"/>
      <c r="X9" s="318"/>
      <c r="Y9" s="318"/>
      <c r="Z9" s="318"/>
      <c r="AA9" s="318"/>
      <c r="AB9" s="318"/>
      <c r="AC9" s="318"/>
      <c r="AD9" s="318"/>
      <c r="AE9" s="318"/>
      <c r="AF9" s="318"/>
      <c r="AG9" s="318"/>
      <c r="AH9" s="318"/>
      <c r="AI9" s="318"/>
      <c r="AJ9" s="318"/>
      <c r="AK9" s="318"/>
      <c r="AL9" s="318"/>
      <c r="AM9" s="318"/>
      <c r="AN9" s="318"/>
      <c r="AO9" s="318"/>
      <c r="AP9" s="318"/>
      <c r="AQ9" s="318"/>
      <c r="AR9" s="318"/>
      <c r="AS9" s="318"/>
      <c r="AT9" s="318"/>
      <c r="AU9" s="318"/>
      <c r="AV9" s="318"/>
      <c r="AW9" s="318"/>
      <c r="AX9" s="318"/>
      <c r="AY9" s="318"/>
      <c r="AZ9" s="318"/>
      <c r="BA9" s="318"/>
      <c r="BB9" s="318"/>
      <c r="BC9" s="318"/>
      <c r="BD9" s="318"/>
      <c r="BE9" s="318"/>
      <c r="BF9" s="318"/>
      <c r="BG9" s="318"/>
      <c r="BH9" s="318"/>
    </row>
    <row r="10" spans="1:60" ht="45" outlineLevel="1" x14ac:dyDescent="0.2">
      <c r="A10" s="319">
        <v>3</v>
      </c>
      <c r="B10" s="319" t="s">
        <v>676</v>
      </c>
      <c r="C10" s="313" t="s">
        <v>677</v>
      </c>
      <c r="D10" s="314" t="s">
        <v>170</v>
      </c>
      <c r="E10" s="315">
        <v>1</v>
      </c>
      <c r="F10" s="316"/>
      <c r="G10" s="316">
        <f t="shared" si="0"/>
        <v>0</v>
      </c>
      <c r="H10" s="316"/>
      <c r="I10" s="316"/>
      <c r="J10" s="316"/>
      <c r="K10" s="316"/>
      <c r="L10" s="316"/>
      <c r="M10" s="316"/>
      <c r="N10" s="316"/>
      <c r="O10" s="316"/>
      <c r="P10" s="316"/>
      <c r="Q10" s="316"/>
      <c r="R10" s="316"/>
      <c r="S10" s="316"/>
      <c r="T10" s="317"/>
      <c r="U10" s="316"/>
      <c r="V10" s="318"/>
      <c r="W10" s="318"/>
      <c r="X10" s="318"/>
      <c r="Y10" s="318"/>
      <c r="Z10" s="318"/>
      <c r="AA10" s="318"/>
      <c r="AB10" s="318"/>
      <c r="AC10" s="318"/>
      <c r="AD10" s="318"/>
      <c r="AE10" s="318"/>
      <c r="AF10" s="318"/>
      <c r="AG10" s="318"/>
      <c r="AH10" s="318"/>
      <c r="AI10" s="318"/>
      <c r="AJ10" s="318"/>
      <c r="AK10" s="318"/>
      <c r="AL10" s="318"/>
      <c r="AM10" s="318"/>
      <c r="AN10" s="318"/>
      <c r="AO10" s="318"/>
      <c r="AP10" s="318"/>
      <c r="AQ10" s="318"/>
      <c r="AR10" s="318"/>
      <c r="AS10" s="318"/>
      <c r="AT10" s="318"/>
      <c r="AU10" s="318"/>
      <c r="AV10" s="318"/>
      <c r="AW10" s="318"/>
      <c r="AX10" s="318"/>
      <c r="AY10" s="318"/>
      <c r="AZ10" s="318"/>
      <c r="BA10" s="318"/>
      <c r="BB10" s="318"/>
      <c r="BC10" s="318"/>
      <c r="BD10" s="318"/>
      <c r="BE10" s="318"/>
      <c r="BF10" s="318"/>
      <c r="BG10" s="318"/>
      <c r="BH10" s="318"/>
    </row>
    <row r="11" spans="1:60" outlineLevel="1" x14ac:dyDescent="0.2">
      <c r="A11" s="319">
        <v>4</v>
      </c>
      <c r="B11" s="319" t="s">
        <v>678</v>
      </c>
      <c r="C11" s="313" t="s">
        <v>679</v>
      </c>
      <c r="D11" s="314" t="s">
        <v>582</v>
      </c>
      <c r="E11" s="315">
        <v>1</v>
      </c>
      <c r="F11" s="316"/>
      <c r="G11" s="316">
        <f t="shared" si="0"/>
        <v>0</v>
      </c>
      <c r="H11" s="316"/>
      <c r="I11" s="316"/>
      <c r="J11" s="316"/>
      <c r="K11" s="316"/>
      <c r="L11" s="316"/>
      <c r="M11" s="316"/>
      <c r="N11" s="316"/>
      <c r="O11" s="316"/>
      <c r="P11" s="316"/>
      <c r="Q11" s="316"/>
      <c r="R11" s="316"/>
      <c r="S11" s="316"/>
      <c r="T11" s="317"/>
      <c r="U11" s="316"/>
      <c r="V11" s="318"/>
      <c r="W11" s="318"/>
      <c r="X11" s="318"/>
      <c r="Y11" s="318"/>
      <c r="Z11" s="318"/>
      <c r="AA11" s="318"/>
      <c r="AB11" s="318"/>
      <c r="AC11" s="318"/>
      <c r="AD11" s="318"/>
      <c r="AE11" s="318"/>
      <c r="AF11" s="318"/>
      <c r="AG11" s="318"/>
      <c r="AH11" s="318"/>
      <c r="AI11" s="318"/>
      <c r="AJ11" s="318"/>
      <c r="AK11" s="318"/>
      <c r="AL11" s="318"/>
      <c r="AM11" s="318"/>
      <c r="AN11" s="318"/>
      <c r="AO11" s="318"/>
      <c r="AP11" s="318"/>
      <c r="AQ11" s="318"/>
      <c r="AR11" s="318"/>
      <c r="AS11" s="318"/>
      <c r="AT11" s="318"/>
      <c r="AU11" s="318"/>
      <c r="AV11" s="318"/>
      <c r="AW11" s="318"/>
      <c r="AX11" s="318"/>
      <c r="AY11" s="318"/>
      <c r="AZ11" s="318"/>
      <c r="BA11" s="318"/>
      <c r="BB11" s="318"/>
      <c r="BC11" s="318"/>
      <c r="BD11" s="318"/>
      <c r="BE11" s="318"/>
      <c r="BF11" s="318"/>
      <c r="BG11" s="318"/>
      <c r="BH11" s="318"/>
    </row>
    <row r="12" spans="1:60" outlineLevel="1" x14ac:dyDescent="0.2">
      <c r="A12" s="319">
        <v>5</v>
      </c>
      <c r="B12" s="319" t="s">
        <v>680</v>
      </c>
      <c r="C12" s="313" t="s">
        <v>681</v>
      </c>
      <c r="D12" s="314" t="s">
        <v>170</v>
      </c>
      <c r="E12" s="315">
        <v>2</v>
      </c>
      <c r="F12" s="316"/>
      <c r="G12" s="316">
        <f t="shared" si="0"/>
        <v>0</v>
      </c>
      <c r="H12" s="316"/>
      <c r="I12" s="316"/>
      <c r="J12" s="316"/>
      <c r="K12" s="316"/>
      <c r="L12" s="316"/>
      <c r="M12" s="316"/>
      <c r="N12" s="316"/>
      <c r="O12" s="316"/>
      <c r="P12" s="316"/>
      <c r="Q12" s="316"/>
      <c r="R12" s="316"/>
      <c r="S12" s="316"/>
      <c r="T12" s="317"/>
      <c r="U12" s="316"/>
      <c r="V12" s="318"/>
      <c r="W12" s="318"/>
      <c r="X12" s="318"/>
      <c r="Y12" s="318"/>
      <c r="Z12" s="318"/>
      <c r="AA12" s="318"/>
      <c r="AB12" s="318"/>
      <c r="AC12" s="318"/>
      <c r="AD12" s="318"/>
      <c r="AE12" s="318"/>
      <c r="AF12" s="318"/>
      <c r="AG12" s="318"/>
      <c r="AH12" s="318"/>
      <c r="AI12" s="318"/>
      <c r="AJ12" s="318"/>
      <c r="AK12" s="318"/>
      <c r="AL12" s="318"/>
      <c r="AM12" s="318"/>
      <c r="AN12" s="318"/>
      <c r="AO12" s="318"/>
      <c r="AP12" s="318"/>
      <c r="AQ12" s="318"/>
      <c r="AR12" s="318"/>
      <c r="AS12" s="318"/>
      <c r="AT12" s="318"/>
      <c r="AU12" s="318"/>
      <c r="AV12" s="318"/>
      <c r="AW12" s="318"/>
      <c r="AX12" s="318"/>
      <c r="AY12" s="318"/>
      <c r="AZ12" s="318"/>
      <c r="BA12" s="318"/>
      <c r="BB12" s="318"/>
      <c r="BC12" s="318"/>
      <c r="BD12" s="318"/>
      <c r="BE12" s="318"/>
      <c r="BF12" s="318"/>
      <c r="BG12" s="318"/>
      <c r="BH12" s="318"/>
    </row>
    <row r="13" spans="1:60" ht="33.75" outlineLevel="1" x14ac:dyDescent="0.2">
      <c r="A13" s="319">
        <v>6</v>
      </c>
      <c r="B13" s="319" t="s">
        <v>682</v>
      </c>
      <c r="C13" s="313" t="s">
        <v>683</v>
      </c>
      <c r="D13" s="314" t="s">
        <v>184</v>
      </c>
      <c r="E13" s="315">
        <v>2</v>
      </c>
      <c r="F13" s="316"/>
      <c r="G13" s="316">
        <f t="shared" si="0"/>
        <v>0</v>
      </c>
      <c r="H13" s="316"/>
      <c r="I13" s="316"/>
      <c r="J13" s="316"/>
      <c r="K13" s="316"/>
      <c r="L13" s="316"/>
      <c r="M13" s="316"/>
      <c r="N13" s="316"/>
      <c r="O13" s="316"/>
      <c r="P13" s="316"/>
      <c r="Q13" s="316"/>
      <c r="R13" s="316"/>
      <c r="S13" s="316"/>
      <c r="T13" s="317"/>
      <c r="U13" s="316"/>
      <c r="V13" s="318"/>
      <c r="W13" s="318"/>
      <c r="X13" s="318"/>
      <c r="Y13" s="318"/>
      <c r="Z13" s="318"/>
      <c r="AA13" s="318"/>
      <c r="AB13" s="318"/>
      <c r="AC13" s="318"/>
      <c r="AD13" s="318"/>
      <c r="AE13" s="318"/>
      <c r="AF13" s="318"/>
      <c r="AG13" s="318"/>
      <c r="AH13" s="318"/>
      <c r="AI13" s="318"/>
      <c r="AJ13" s="318"/>
      <c r="AK13" s="318"/>
      <c r="AL13" s="318"/>
      <c r="AM13" s="318"/>
      <c r="AN13" s="318"/>
      <c r="AO13" s="318"/>
      <c r="AP13" s="318"/>
      <c r="AQ13" s="318"/>
      <c r="AR13" s="318"/>
      <c r="AS13" s="318"/>
      <c r="AT13" s="318"/>
      <c r="AU13" s="318"/>
      <c r="AV13" s="318"/>
      <c r="AW13" s="318"/>
      <c r="AX13" s="318"/>
      <c r="AY13" s="318"/>
      <c r="AZ13" s="318"/>
      <c r="BA13" s="318"/>
      <c r="BB13" s="318"/>
      <c r="BC13" s="318"/>
      <c r="BD13" s="318"/>
      <c r="BE13" s="318"/>
      <c r="BF13" s="318"/>
      <c r="BG13" s="318"/>
      <c r="BH13" s="318"/>
    </row>
    <row r="14" spans="1:60" ht="22.5" outlineLevel="1" x14ac:dyDescent="0.2">
      <c r="A14" s="319">
        <v>7</v>
      </c>
      <c r="B14" s="319" t="s">
        <v>684</v>
      </c>
      <c r="C14" s="313" t="s">
        <v>685</v>
      </c>
      <c r="D14" s="314" t="s">
        <v>184</v>
      </c>
      <c r="E14" s="315">
        <v>6</v>
      </c>
      <c r="F14" s="316"/>
      <c r="G14" s="316">
        <f t="shared" si="0"/>
        <v>0</v>
      </c>
      <c r="H14" s="316"/>
      <c r="I14" s="316"/>
      <c r="J14" s="316"/>
      <c r="K14" s="316"/>
      <c r="L14" s="316"/>
      <c r="M14" s="316"/>
      <c r="N14" s="316"/>
      <c r="O14" s="316"/>
      <c r="P14" s="316"/>
      <c r="Q14" s="316"/>
      <c r="R14" s="316"/>
      <c r="S14" s="316"/>
      <c r="T14" s="317"/>
      <c r="U14" s="316"/>
      <c r="V14" s="318"/>
      <c r="W14" s="318"/>
      <c r="X14" s="318"/>
      <c r="Y14" s="318"/>
      <c r="Z14" s="318"/>
      <c r="AA14" s="318"/>
      <c r="AB14" s="318"/>
      <c r="AC14" s="318"/>
      <c r="AD14" s="318"/>
      <c r="AE14" s="318"/>
      <c r="AF14" s="318"/>
      <c r="AG14" s="318"/>
      <c r="AH14" s="318"/>
      <c r="AI14" s="318"/>
      <c r="AJ14" s="318"/>
      <c r="AK14" s="318"/>
      <c r="AL14" s="318"/>
      <c r="AM14" s="318"/>
      <c r="AN14" s="318"/>
      <c r="AO14" s="318"/>
      <c r="AP14" s="318"/>
      <c r="AQ14" s="318"/>
      <c r="AR14" s="318"/>
      <c r="AS14" s="318"/>
      <c r="AT14" s="318"/>
      <c r="AU14" s="318"/>
      <c r="AV14" s="318"/>
      <c r="AW14" s="318"/>
      <c r="AX14" s="318"/>
      <c r="AY14" s="318"/>
      <c r="AZ14" s="318"/>
      <c r="BA14" s="318"/>
      <c r="BB14" s="318"/>
      <c r="BC14" s="318"/>
      <c r="BD14" s="318"/>
      <c r="BE14" s="318"/>
      <c r="BF14" s="318"/>
      <c r="BG14" s="318"/>
      <c r="BH14" s="318"/>
    </row>
    <row r="15" spans="1:60" outlineLevel="1" x14ac:dyDescent="0.2">
      <c r="A15" s="319"/>
      <c r="B15" s="319"/>
      <c r="C15" s="313"/>
      <c r="D15" s="314"/>
      <c r="E15" s="315"/>
      <c r="F15" s="316"/>
      <c r="G15" s="316"/>
      <c r="H15" s="316"/>
      <c r="I15" s="316"/>
      <c r="J15" s="316"/>
      <c r="K15" s="316"/>
      <c r="L15" s="316"/>
      <c r="M15" s="316"/>
      <c r="N15" s="316"/>
      <c r="O15" s="316"/>
      <c r="P15" s="316"/>
      <c r="Q15" s="316"/>
      <c r="R15" s="316"/>
      <c r="S15" s="316"/>
      <c r="T15" s="317"/>
      <c r="U15" s="316"/>
      <c r="V15" s="318"/>
      <c r="W15" s="318"/>
      <c r="X15" s="318"/>
      <c r="Y15" s="318"/>
      <c r="Z15" s="318"/>
      <c r="AA15" s="318"/>
      <c r="AB15" s="318"/>
      <c r="AC15" s="318"/>
      <c r="AD15" s="318"/>
      <c r="AE15" s="318"/>
      <c r="AF15" s="318"/>
      <c r="AG15" s="318"/>
      <c r="AH15" s="318"/>
      <c r="AI15" s="318"/>
      <c r="AJ15" s="318"/>
      <c r="AK15" s="318"/>
      <c r="AL15" s="318"/>
      <c r="AM15" s="318"/>
      <c r="AN15" s="318"/>
      <c r="AO15" s="318"/>
      <c r="AP15" s="318"/>
      <c r="AQ15" s="318"/>
      <c r="AR15" s="318"/>
      <c r="AS15" s="318"/>
      <c r="AT15" s="318"/>
      <c r="AU15" s="318"/>
      <c r="AV15" s="318"/>
      <c r="AW15" s="318"/>
      <c r="AX15" s="318"/>
      <c r="AY15" s="318"/>
      <c r="AZ15" s="318"/>
      <c r="BA15" s="318"/>
      <c r="BB15" s="318"/>
      <c r="BC15" s="318"/>
      <c r="BD15" s="318"/>
      <c r="BE15" s="318"/>
      <c r="BF15" s="318"/>
      <c r="BG15" s="318"/>
      <c r="BH15" s="318"/>
    </row>
    <row r="16" spans="1:60" ht="22.5" outlineLevel="1" x14ac:dyDescent="0.2">
      <c r="A16" s="319">
        <v>8</v>
      </c>
      <c r="B16" s="319" t="s">
        <v>686</v>
      </c>
      <c r="C16" s="313" t="s">
        <v>687</v>
      </c>
      <c r="D16" s="314" t="s">
        <v>270</v>
      </c>
      <c r="E16" s="315">
        <v>6</v>
      </c>
      <c r="F16" s="316"/>
      <c r="G16" s="316">
        <f t="shared" ref="G16:G43" si="1">E16*F16</f>
        <v>0</v>
      </c>
      <c r="H16" s="316"/>
      <c r="I16" s="316"/>
      <c r="J16" s="316"/>
      <c r="K16" s="316"/>
      <c r="L16" s="316"/>
      <c r="M16" s="316"/>
      <c r="N16" s="316"/>
      <c r="O16" s="316"/>
      <c r="P16" s="316"/>
      <c r="Q16" s="316"/>
      <c r="R16" s="316"/>
      <c r="S16" s="316"/>
      <c r="T16" s="317"/>
      <c r="U16" s="316"/>
      <c r="V16" s="318"/>
      <c r="W16" s="318"/>
      <c r="X16" s="318"/>
      <c r="Y16" s="318"/>
      <c r="Z16" s="318"/>
      <c r="AA16" s="318"/>
      <c r="AB16" s="318"/>
      <c r="AC16" s="318"/>
      <c r="AD16" s="318"/>
      <c r="AE16" s="318"/>
      <c r="AF16" s="318"/>
      <c r="AG16" s="318"/>
      <c r="AH16" s="318"/>
      <c r="AI16" s="318"/>
      <c r="AJ16" s="318"/>
      <c r="AK16" s="318"/>
      <c r="AL16" s="318"/>
      <c r="AM16" s="318"/>
      <c r="AN16" s="318"/>
      <c r="AO16" s="318"/>
      <c r="AP16" s="318"/>
      <c r="AQ16" s="318"/>
      <c r="AR16" s="318"/>
      <c r="AS16" s="318"/>
      <c r="AT16" s="318"/>
      <c r="AU16" s="318"/>
      <c r="AV16" s="318"/>
      <c r="AW16" s="318"/>
      <c r="AX16" s="318"/>
      <c r="AY16" s="318"/>
      <c r="AZ16" s="318"/>
      <c r="BA16" s="318"/>
      <c r="BB16" s="318"/>
      <c r="BC16" s="318"/>
      <c r="BD16" s="318"/>
      <c r="BE16" s="318"/>
      <c r="BF16" s="318"/>
      <c r="BG16" s="318"/>
      <c r="BH16" s="318"/>
    </row>
    <row r="17" spans="1:60" ht="22.5" outlineLevel="1" x14ac:dyDescent="0.2">
      <c r="A17" s="319">
        <v>9</v>
      </c>
      <c r="B17" s="319" t="s">
        <v>688</v>
      </c>
      <c r="C17" s="313" t="s">
        <v>689</v>
      </c>
      <c r="D17" s="314" t="s">
        <v>270</v>
      </c>
      <c r="E17" s="315">
        <v>14</v>
      </c>
      <c r="F17" s="316"/>
      <c r="G17" s="316">
        <f t="shared" si="1"/>
        <v>0</v>
      </c>
      <c r="H17" s="316"/>
      <c r="I17" s="316"/>
      <c r="J17" s="316"/>
      <c r="K17" s="316"/>
      <c r="L17" s="316"/>
      <c r="M17" s="316"/>
      <c r="N17" s="316"/>
      <c r="O17" s="316"/>
      <c r="P17" s="316"/>
      <c r="Q17" s="316"/>
      <c r="R17" s="316"/>
      <c r="S17" s="316"/>
      <c r="T17" s="317"/>
      <c r="U17" s="316"/>
      <c r="V17" s="318"/>
      <c r="W17" s="318"/>
      <c r="X17" s="318"/>
      <c r="Y17" s="318"/>
      <c r="Z17" s="318"/>
      <c r="AA17" s="318"/>
      <c r="AB17" s="318"/>
      <c r="AC17" s="318"/>
      <c r="AD17" s="318"/>
      <c r="AE17" s="318"/>
      <c r="AF17" s="318"/>
      <c r="AG17" s="318"/>
      <c r="AH17" s="318"/>
      <c r="AI17" s="318"/>
      <c r="AJ17" s="318"/>
      <c r="AK17" s="318"/>
      <c r="AL17" s="318"/>
      <c r="AM17" s="318"/>
      <c r="AN17" s="318"/>
      <c r="AO17" s="318"/>
      <c r="AP17" s="318"/>
      <c r="AQ17" s="318"/>
      <c r="AR17" s="318"/>
      <c r="AS17" s="318"/>
      <c r="AT17" s="318"/>
      <c r="AU17" s="318"/>
      <c r="AV17" s="318"/>
      <c r="AW17" s="318"/>
      <c r="AX17" s="318"/>
      <c r="AY17" s="318"/>
      <c r="AZ17" s="318"/>
      <c r="BA17" s="318"/>
      <c r="BB17" s="318"/>
      <c r="BC17" s="318"/>
      <c r="BD17" s="318"/>
      <c r="BE17" s="318"/>
      <c r="BF17" s="318"/>
      <c r="BG17" s="318"/>
      <c r="BH17" s="318"/>
    </row>
    <row r="18" spans="1:60" outlineLevel="1" x14ac:dyDescent="0.2">
      <c r="A18" s="319">
        <v>10</v>
      </c>
      <c r="B18" s="319" t="s">
        <v>690</v>
      </c>
      <c r="C18" s="313" t="s">
        <v>691</v>
      </c>
      <c r="D18" s="314" t="s">
        <v>270</v>
      </c>
      <c r="E18" s="315">
        <v>6</v>
      </c>
      <c r="F18" s="316"/>
      <c r="G18" s="316">
        <f t="shared" si="1"/>
        <v>0</v>
      </c>
      <c r="H18" s="316"/>
      <c r="I18" s="316"/>
      <c r="J18" s="316"/>
      <c r="K18" s="316"/>
      <c r="L18" s="316"/>
      <c r="M18" s="316"/>
      <c r="N18" s="316"/>
      <c r="O18" s="316"/>
      <c r="P18" s="316"/>
      <c r="Q18" s="316"/>
      <c r="R18" s="316"/>
      <c r="S18" s="316"/>
      <c r="T18" s="317"/>
      <c r="U18" s="316"/>
      <c r="V18" s="318"/>
      <c r="W18" s="318"/>
      <c r="X18" s="318"/>
      <c r="Y18" s="318"/>
      <c r="Z18" s="318"/>
      <c r="AA18" s="318"/>
      <c r="AB18" s="318"/>
      <c r="AC18" s="318"/>
      <c r="AD18" s="318"/>
      <c r="AE18" s="318"/>
      <c r="AF18" s="318"/>
      <c r="AG18" s="318"/>
      <c r="AH18" s="318"/>
      <c r="AI18" s="318"/>
      <c r="AJ18" s="318"/>
      <c r="AK18" s="318"/>
      <c r="AL18" s="318"/>
      <c r="AM18" s="318"/>
      <c r="AN18" s="318"/>
      <c r="AO18" s="318"/>
      <c r="AP18" s="318"/>
      <c r="AQ18" s="318"/>
      <c r="AR18" s="318"/>
      <c r="AS18" s="318"/>
      <c r="AT18" s="318"/>
      <c r="AU18" s="318"/>
      <c r="AV18" s="318"/>
      <c r="AW18" s="318"/>
      <c r="AX18" s="318"/>
      <c r="AY18" s="318"/>
      <c r="AZ18" s="318"/>
      <c r="BA18" s="318"/>
      <c r="BB18" s="318"/>
      <c r="BC18" s="318"/>
      <c r="BD18" s="318"/>
      <c r="BE18" s="318"/>
      <c r="BF18" s="318"/>
      <c r="BG18" s="318"/>
      <c r="BH18" s="318"/>
    </row>
    <row r="19" spans="1:60" outlineLevel="1" x14ac:dyDescent="0.2">
      <c r="A19" s="319">
        <v>11</v>
      </c>
      <c r="B19" s="319" t="s">
        <v>692</v>
      </c>
      <c r="C19" s="313" t="s">
        <v>693</v>
      </c>
      <c r="D19" s="314" t="s">
        <v>270</v>
      </c>
      <c r="E19" s="315">
        <v>2</v>
      </c>
      <c r="F19" s="316"/>
      <c r="G19" s="316">
        <f t="shared" si="1"/>
        <v>0</v>
      </c>
      <c r="H19" s="316"/>
      <c r="I19" s="316"/>
      <c r="J19" s="316"/>
      <c r="K19" s="316"/>
      <c r="L19" s="316"/>
      <c r="M19" s="316"/>
      <c r="N19" s="316"/>
      <c r="O19" s="316"/>
      <c r="P19" s="316"/>
      <c r="Q19" s="316"/>
      <c r="R19" s="316"/>
      <c r="S19" s="316"/>
      <c r="T19" s="317"/>
      <c r="U19" s="316"/>
      <c r="V19" s="318"/>
      <c r="W19" s="318"/>
      <c r="X19" s="318"/>
      <c r="Y19" s="318"/>
      <c r="Z19" s="318"/>
      <c r="AA19" s="318"/>
      <c r="AB19" s="318"/>
      <c r="AC19" s="318"/>
      <c r="AD19" s="318"/>
      <c r="AE19" s="318"/>
      <c r="AF19" s="318"/>
      <c r="AG19" s="318"/>
      <c r="AH19" s="318"/>
      <c r="AI19" s="318"/>
      <c r="AJ19" s="318"/>
      <c r="AK19" s="318"/>
      <c r="AL19" s="318"/>
      <c r="AM19" s="318"/>
      <c r="AN19" s="318"/>
      <c r="AO19" s="318"/>
      <c r="AP19" s="318"/>
      <c r="AQ19" s="318"/>
      <c r="AR19" s="318"/>
      <c r="AS19" s="318"/>
      <c r="AT19" s="318"/>
      <c r="AU19" s="318"/>
      <c r="AV19" s="318"/>
      <c r="AW19" s="318"/>
      <c r="AX19" s="318"/>
      <c r="AY19" s="318"/>
      <c r="AZ19" s="318"/>
      <c r="BA19" s="318"/>
      <c r="BB19" s="318"/>
      <c r="BC19" s="318"/>
      <c r="BD19" s="318"/>
      <c r="BE19" s="318"/>
      <c r="BF19" s="318"/>
      <c r="BG19" s="318"/>
      <c r="BH19" s="318"/>
    </row>
    <row r="20" spans="1:60" outlineLevel="1" x14ac:dyDescent="0.2">
      <c r="A20" s="319">
        <v>12</v>
      </c>
      <c r="B20" s="319" t="s">
        <v>694</v>
      </c>
      <c r="C20" s="313" t="s">
        <v>695</v>
      </c>
      <c r="D20" s="314" t="s">
        <v>270</v>
      </c>
      <c r="E20" s="315">
        <v>20</v>
      </c>
      <c r="F20" s="316"/>
      <c r="G20" s="316">
        <f t="shared" si="1"/>
        <v>0</v>
      </c>
      <c r="H20" s="316"/>
      <c r="I20" s="316"/>
      <c r="J20" s="316"/>
      <c r="K20" s="316"/>
      <c r="L20" s="316"/>
      <c r="M20" s="316"/>
      <c r="N20" s="316"/>
      <c r="O20" s="316"/>
      <c r="P20" s="316"/>
      <c r="Q20" s="316"/>
      <c r="R20" s="316"/>
      <c r="S20" s="316"/>
      <c r="T20" s="317"/>
      <c r="U20" s="316"/>
      <c r="V20" s="318"/>
      <c r="W20" s="318"/>
      <c r="X20" s="318"/>
      <c r="Y20" s="318"/>
      <c r="Z20" s="318"/>
      <c r="AA20" s="318"/>
      <c r="AB20" s="318"/>
      <c r="AC20" s="318"/>
      <c r="AD20" s="318"/>
      <c r="AE20" s="318"/>
      <c r="AF20" s="318"/>
      <c r="AG20" s="318"/>
      <c r="AH20" s="318"/>
      <c r="AI20" s="318"/>
      <c r="AJ20" s="318"/>
      <c r="AK20" s="318"/>
      <c r="AL20" s="318"/>
      <c r="AM20" s="318"/>
      <c r="AN20" s="318"/>
      <c r="AO20" s="318"/>
      <c r="AP20" s="318"/>
      <c r="AQ20" s="318"/>
      <c r="AR20" s="318"/>
      <c r="AS20" s="318"/>
      <c r="AT20" s="318"/>
      <c r="AU20" s="318"/>
      <c r="AV20" s="318"/>
      <c r="AW20" s="318"/>
      <c r="AX20" s="318"/>
      <c r="AY20" s="318"/>
      <c r="AZ20" s="318"/>
      <c r="BA20" s="318"/>
      <c r="BB20" s="318"/>
      <c r="BC20" s="318"/>
      <c r="BD20" s="318"/>
      <c r="BE20" s="318"/>
      <c r="BF20" s="318"/>
      <c r="BG20" s="318"/>
      <c r="BH20" s="318"/>
    </row>
    <row r="21" spans="1:60" outlineLevel="1" x14ac:dyDescent="0.2">
      <c r="A21" s="319">
        <v>13</v>
      </c>
      <c r="B21" s="319" t="s">
        <v>696</v>
      </c>
      <c r="C21" s="313" t="s">
        <v>697</v>
      </c>
      <c r="D21" s="314" t="s">
        <v>270</v>
      </c>
      <c r="E21" s="315">
        <v>10</v>
      </c>
      <c r="F21" s="316"/>
      <c r="G21" s="316">
        <f t="shared" si="1"/>
        <v>0</v>
      </c>
      <c r="H21" s="316"/>
      <c r="I21" s="316"/>
      <c r="J21" s="316"/>
      <c r="K21" s="316"/>
      <c r="L21" s="316"/>
      <c r="M21" s="316"/>
      <c r="N21" s="316"/>
      <c r="O21" s="316"/>
      <c r="P21" s="316"/>
      <c r="Q21" s="316"/>
      <c r="R21" s="316"/>
      <c r="S21" s="316"/>
      <c r="T21" s="317"/>
      <c r="U21" s="316"/>
      <c r="V21" s="318"/>
      <c r="W21" s="318"/>
      <c r="X21" s="318"/>
      <c r="Y21" s="318"/>
      <c r="Z21" s="318"/>
      <c r="AA21" s="318"/>
      <c r="AB21" s="318"/>
      <c r="AC21" s="318"/>
      <c r="AD21" s="318"/>
      <c r="AE21" s="318"/>
      <c r="AF21" s="318"/>
      <c r="AG21" s="318"/>
      <c r="AH21" s="318"/>
      <c r="AI21" s="318"/>
      <c r="AJ21" s="318"/>
      <c r="AK21" s="318"/>
      <c r="AL21" s="318"/>
      <c r="AM21" s="318"/>
      <c r="AN21" s="318"/>
      <c r="AO21" s="318"/>
      <c r="AP21" s="318"/>
      <c r="AQ21" s="318"/>
      <c r="AR21" s="318"/>
      <c r="AS21" s="318"/>
      <c r="AT21" s="318"/>
      <c r="AU21" s="318"/>
      <c r="AV21" s="318"/>
      <c r="AW21" s="318"/>
      <c r="AX21" s="318"/>
      <c r="AY21" s="318"/>
      <c r="AZ21" s="318"/>
      <c r="BA21" s="318"/>
      <c r="BB21" s="318"/>
      <c r="BC21" s="318"/>
      <c r="BD21" s="318"/>
      <c r="BE21" s="318"/>
      <c r="BF21" s="318"/>
      <c r="BG21" s="318"/>
      <c r="BH21" s="318"/>
    </row>
    <row r="22" spans="1:60" outlineLevel="1" x14ac:dyDescent="0.2">
      <c r="A22" s="319">
        <v>14</v>
      </c>
      <c r="B22" s="319" t="s">
        <v>698</v>
      </c>
      <c r="C22" s="313" t="s">
        <v>699</v>
      </c>
      <c r="D22" s="314" t="s">
        <v>270</v>
      </c>
      <c r="E22" s="315">
        <v>10</v>
      </c>
      <c r="F22" s="316"/>
      <c r="G22" s="316">
        <f t="shared" si="1"/>
        <v>0</v>
      </c>
      <c r="H22" s="316"/>
      <c r="I22" s="316"/>
      <c r="J22" s="316"/>
      <c r="K22" s="316"/>
      <c r="L22" s="316"/>
      <c r="M22" s="316"/>
      <c r="N22" s="316"/>
      <c r="O22" s="316"/>
      <c r="P22" s="316"/>
      <c r="Q22" s="316"/>
      <c r="R22" s="316"/>
      <c r="S22" s="316"/>
      <c r="T22" s="317"/>
      <c r="U22" s="316"/>
      <c r="V22" s="318"/>
      <c r="W22" s="318"/>
      <c r="X22" s="318"/>
      <c r="Y22" s="318"/>
      <c r="Z22" s="318"/>
      <c r="AA22" s="318"/>
      <c r="AB22" s="318"/>
      <c r="AC22" s="318"/>
      <c r="AD22" s="318"/>
      <c r="AE22" s="318"/>
      <c r="AF22" s="318"/>
      <c r="AG22" s="318"/>
      <c r="AH22" s="318"/>
      <c r="AI22" s="318"/>
      <c r="AJ22" s="318"/>
      <c r="AK22" s="318"/>
      <c r="AL22" s="318"/>
      <c r="AM22" s="318"/>
      <c r="AN22" s="318"/>
      <c r="AO22" s="318"/>
      <c r="AP22" s="318"/>
      <c r="AQ22" s="318"/>
      <c r="AR22" s="318"/>
      <c r="AS22" s="318"/>
      <c r="AT22" s="318"/>
      <c r="AU22" s="318"/>
      <c r="AV22" s="318"/>
      <c r="AW22" s="318"/>
      <c r="AX22" s="318"/>
      <c r="AY22" s="318"/>
      <c r="AZ22" s="318"/>
      <c r="BA22" s="318"/>
      <c r="BB22" s="318"/>
      <c r="BC22" s="318"/>
      <c r="BD22" s="318"/>
      <c r="BE22" s="318"/>
      <c r="BF22" s="318"/>
      <c r="BG22" s="318"/>
      <c r="BH22" s="318"/>
    </row>
    <row r="23" spans="1:60" outlineLevel="1" x14ac:dyDescent="0.2">
      <c r="A23" s="319">
        <v>15</v>
      </c>
      <c r="B23" s="319" t="s">
        <v>700</v>
      </c>
      <c r="C23" s="313" t="s">
        <v>701</v>
      </c>
      <c r="D23" s="314" t="s">
        <v>270</v>
      </c>
      <c r="E23" s="315">
        <v>14</v>
      </c>
      <c r="F23" s="316"/>
      <c r="G23" s="316">
        <f t="shared" si="1"/>
        <v>0</v>
      </c>
      <c r="H23" s="316"/>
      <c r="I23" s="316"/>
      <c r="J23" s="316"/>
      <c r="K23" s="316"/>
      <c r="L23" s="316"/>
      <c r="M23" s="316"/>
      <c r="N23" s="316"/>
      <c r="O23" s="316"/>
      <c r="P23" s="316"/>
      <c r="Q23" s="316"/>
      <c r="R23" s="316"/>
      <c r="S23" s="316"/>
      <c r="T23" s="317"/>
      <c r="U23" s="316"/>
      <c r="V23" s="318"/>
      <c r="W23" s="318"/>
      <c r="X23" s="318"/>
      <c r="Y23" s="318"/>
      <c r="Z23" s="318"/>
      <c r="AA23" s="318"/>
      <c r="AB23" s="318"/>
      <c r="AC23" s="318"/>
      <c r="AD23" s="318"/>
      <c r="AE23" s="318"/>
      <c r="AF23" s="318"/>
      <c r="AG23" s="318"/>
      <c r="AH23" s="318"/>
      <c r="AI23" s="318"/>
      <c r="AJ23" s="318"/>
      <c r="AK23" s="318"/>
      <c r="AL23" s="318"/>
      <c r="AM23" s="318"/>
      <c r="AN23" s="318"/>
      <c r="AO23" s="318"/>
      <c r="AP23" s="318"/>
      <c r="AQ23" s="318"/>
      <c r="AR23" s="318"/>
      <c r="AS23" s="318"/>
      <c r="AT23" s="318"/>
      <c r="AU23" s="318"/>
      <c r="AV23" s="318"/>
      <c r="AW23" s="318"/>
      <c r="AX23" s="318"/>
      <c r="AY23" s="318"/>
      <c r="AZ23" s="318"/>
      <c r="BA23" s="318"/>
      <c r="BB23" s="318"/>
      <c r="BC23" s="318"/>
      <c r="BD23" s="318"/>
      <c r="BE23" s="318"/>
      <c r="BF23" s="318"/>
      <c r="BG23" s="318"/>
      <c r="BH23" s="318"/>
    </row>
    <row r="24" spans="1:60" outlineLevel="1" x14ac:dyDescent="0.2">
      <c r="A24" s="319">
        <v>16</v>
      </c>
      <c r="B24" s="319" t="s">
        <v>702</v>
      </c>
      <c r="C24" s="313" t="s">
        <v>703</v>
      </c>
      <c r="D24" s="314" t="s">
        <v>270</v>
      </c>
      <c r="E24" s="315">
        <v>6</v>
      </c>
      <c r="F24" s="316"/>
      <c r="G24" s="316">
        <f t="shared" si="1"/>
        <v>0</v>
      </c>
      <c r="H24" s="316"/>
      <c r="I24" s="316"/>
      <c r="J24" s="316"/>
      <c r="K24" s="316"/>
      <c r="L24" s="316"/>
      <c r="M24" s="316"/>
      <c r="N24" s="316"/>
      <c r="O24" s="316"/>
      <c r="P24" s="316"/>
      <c r="Q24" s="316"/>
      <c r="R24" s="316"/>
      <c r="S24" s="316"/>
      <c r="T24" s="317"/>
      <c r="U24" s="316"/>
      <c r="V24" s="318"/>
      <c r="W24" s="318"/>
      <c r="X24" s="318"/>
      <c r="Y24" s="318"/>
      <c r="Z24" s="318"/>
      <c r="AA24" s="318"/>
      <c r="AB24" s="318"/>
      <c r="AC24" s="318"/>
      <c r="AD24" s="318"/>
      <c r="AE24" s="318"/>
      <c r="AF24" s="318"/>
      <c r="AG24" s="318"/>
      <c r="AH24" s="318"/>
      <c r="AI24" s="318"/>
      <c r="AJ24" s="318"/>
      <c r="AK24" s="318"/>
      <c r="AL24" s="318"/>
      <c r="AM24" s="318"/>
      <c r="AN24" s="318"/>
      <c r="AO24" s="318"/>
      <c r="AP24" s="318"/>
      <c r="AQ24" s="318"/>
      <c r="AR24" s="318"/>
      <c r="AS24" s="318"/>
      <c r="AT24" s="318"/>
      <c r="AU24" s="318"/>
      <c r="AV24" s="318"/>
      <c r="AW24" s="318"/>
      <c r="AX24" s="318"/>
      <c r="AY24" s="318"/>
      <c r="AZ24" s="318"/>
      <c r="BA24" s="318"/>
      <c r="BB24" s="318"/>
      <c r="BC24" s="318"/>
      <c r="BD24" s="318"/>
      <c r="BE24" s="318"/>
      <c r="BF24" s="318"/>
      <c r="BG24" s="318"/>
      <c r="BH24" s="318"/>
    </row>
    <row r="25" spans="1:60" outlineLevel="1" x14ac:dyDescent="0.2">
      <c r="A25" s="319">
        <v>17</v>
      </c>
      <c r="B25" s="319" t="s">
        <v>704</v>
      </c>
      <c r="C25" s="313" t="s">
        <v>705</v>
      </c>
      <c r="D25" s="314" t="s">
        <v>184</v>
      </c>
      <c r="E25" s="315">
        <v>100</v>
      </c>
      <c r="F25" s="316"/>
      <c r="G25" s="316">
        <f t="shared" si="1"/>
        <v>0</v>
      </c>
      <c r="H25" s="316"/>
      <c r="I25" s="316"/>
      <c r="J25" s="316"/>
      <c r="K25" s="316"/>
      <c r="L25" s="316"/>
      <c r="M25" s="316"/>
      <c r="N25" s="316"/>
      <c r="O25" s="316"/>
      <c r="P25" s="316"/>
      <c r="Q25" s="316"/>
      <c r="R25" s="316"/>
      <c r="S25" s="316"/>
      <c r="T25" s="317"/>
      <c r="U25" s="316"/>
      <c r="V25" s="318"/>
      <c r="W25" s="318"/>
      <c r="X25" s="318"/>
      <c r="Y25" s="318"/>
      <c r="Z25" s="318"/>
      <c r="AA25" s="318"/>
      <c r="AB25" s="318"/>
      <c r="AC25" s="318"/>
      <c r="AD25" s="318"/>
      <c r="AE25" s="318"/>
      <c r="AF25" s="318"/>
      <c r="AG25" s="318"/>
      <c r="AH25" s="318"/>
      <c r="AI25" s="318"/>
      <c r="AJ25" s="318"/>
      <c r="AK25" s="318"/>
      <c r="AL25" s="318"/>
      <c r="AM25" s="318"/>
      <c r="AN25" s="318"/>
      <c r="AO25" s="318"/>
      <c r="AP25" s="318"/>
      <c r="AQ25" s="318"/>
      <c r="AR25" s="318"/>
      <c r="AS25" s="318"/>
      <c r="AT25" s="318"/>
      <c r="AU25" s="318"/>
      <c r="AV25" s="318"/>
      <c r="AW25" s="318"/>
      <c r="AX25" s="318"/>
      <c r="AY25" s="318"/>
      <c r="AZ25" s="318"/>
      <c r="BA25" s="318"/>
      <c r="BB25" s="318"/>
      <c r="BC25" s="318"/>
      <c r="BD25" s="318"/>
      <c r="BE25" s="318"/>
      <c r="BF25" s="318"/>
      <c r="BG25" s="318"/>
      <c r="BH25" s="318"/>
    </row>
    <row r="26" spans="1:60" outlineLevel="1" x14ac:dyDescent="0.2">
      <c r="A26" s="319">
        <v>18</v>
      </c>
      <c r="B26" s="319" t="s">
        <v>706</v>
      </c>
      <c r="C26" s="313" t="s">
        <v>707</v>
      </c>
      <c r="D26" s="314" t="s">
        <v>184</v>
      </c>
      <c r="E26" s="315">
        <v>6</v>
      </c>
      <c r="F26" s="316"/>
      <c r="G26" s="316">
        <f t="shared" si="1"/>
        <v>0</v>
      </c>
      <c r="H26" s="316"/>
      <c r="I26" s="316"/>
      <c r="J26" s="316"/>
      <c r="K26" s="316"/>
      <c r="L26" s="316"/>
      <c r="M26" s="316"/>
      <c r="N26" s="316"/>
      <c r="O26" s="316"/>
      <c r="P26" s="316"/>
      <c r="Q26" s="316"/>
      <c r="R26" s="316"/>
      <c r="S26" s="316"/>
      <c r="T26" s="317"/>
      <c r="U26" s="316"/>
      <c r="V26" s="318"/>
      <c r="W26" s="318"/>
      <c r="X26" s="318"/>
      <c r="Y26" s="318"/>
      <c r="Z26" s="318"/>
      <c r="AA26" s="318"/>
      <c r="AB26" s="318"/>
      <c r="AC26" s="318"/>
      <c r="AD26" s="318"/>
      <c r="AE26" s="318"/>
      <c r="AF26" s="318"/>
      <c r="AG26" s="318"/>
      <c r="AH26" s="318"/>
      <c r="AI26" s="318"/>
      <c r="AJ26" s="318"/>
      <c r="AK26" s="318"/>
      <c r="AL26" s="318"/>
      <c r="AM26" s="318"/>
      <c r="AN26" s="318"/>
      <c r="AO26" s="318"/>
      <c r="AP26" s="318"/>
      <c r="AQ26" s="318"/>
      <c r="AR26" s="318"/>
      <c r="AS26" s="318"/>
      <c r="AT26" s="318"/>
      <c r="AU26" s="318"/>
      <c r="AV26" s="318"/>
      <c r="AW26" s="318"/>
      <c r="AX26" s="318"/>
      <c r="AY26" s="318"/>
      <c r="AZ26" s="318"/>
      <c r="BA26" s="318"/>
      <c r="BB26" s="318"/>
      <c r="BC26" s="318"/>
      <c r="BD26" s="318"/>
      <c r="BE26" s="318"/>
      <c r="BF26" s="318"/>
      <c r="BG26" s="318"/>
      <c r="BH26" s="318"/>
    </row>
    <row r="27" spans="1:60" outlineLevel="1" x14ac:dyDescent="0.2">
      <c r="A27" s="319">
        <v>19</v>
      </c>
      <c r="B27" s="319" t="s">
        <v>708</v>
      </c>
      <c r="C27" s="313" t="s">
        <v>709</v>
      </c>
      <c r="D27" s="314" t="s">
        <v>184</v>
      </c>
      <c r="E27" s="315">
        <v>50</v>
      </c>
      <c r="F27" s="316"/>
      <c r="G27" s="316">
        <f t="shared" si="1"/>
        <v>0</v>
      </c>
      <c r="H27" s="316"/>
      <c r="I27" s="316"/>
      <c r="J27" s="316"/>
      <c r="K27" s="316"/>
      <c r="L27" s="316"/>
      <c r="M27" s="316"/>
      <c r="N27" s="316"/>
      <c r="O27" s="316"/>
      <c r="P27" s="316"/>
      <c r="Q27" s="316"/>
      <c r="R27" s="316"/>
      <c r="S27" s="316"/>
      <c r="T27" s="317"/>
      <c r="U27" s="316"/>
      <c r="V27" s="318"/>
      <c r="W27" s="318"/>
      <c r="X27" s="318"/>
      <c r="Y27" s="318"/>
      <c r="Z27" s="318"/>
      <c r="AA27" s="318"/>
      <c r="AB27" s="318"/>
      <c r="AC27" s="318"/>
      <c r="AD27" s="318"/>
      <c r="AE27" s="318"/>
      <c r="AF27" s="318"/>
      <c r="AG27" s="318"/>
      <c r="AH27" s="318"/>
      <c r="AI27" s="318"/>
      <c r="AJ27" s="318"/>
      <c r="AK27" s="318"/>
      <c r="AL27" s="318"/>
      <c r="AM27" s="318"/>
      <c r="AN27" s="318"/>
      <c r="AO27" s="318"/>
      <c r="AP27" s="318"/>
      <c r="AQ27" s="318"/>
      <c r="AR27" s="318"/>
      <c r="AS27" s="318"/>
      <c r="AT27" s="318"/>
      <c r="AU27" s="318"/>
      <c r="AV27" s="318"/>
      <c r="AW27" s="318"/>
      <c r="AX27" s="318"/>
      <c r="AY27" s="318"/>
      <c r="AZ27" s="318"/>
      <c r="BA27" s="318"/>
      <c r="BB27" s="318"/>
      <c r="BC27" s="318"/>
      <c r="BD27" s="318"/>
      <c r="BE27" s="318"/>
      <c r="BF27" s="318"/>
      <c r="BG27" s="318"/>
      <c r="BH27" s="318"/>
    </row>
    <row r="28" spans="1:60" outlineLevel="1" x14ac:dyDescent="0.2">
      <c r="A28" s="319">
        <v>20</v>
      </c>
      <c r="B28" s="319" t="s">
        <v>710</v>
      </c>
      <c r="C28" s="313" t="s">
        <v>711</v>
      </c>
      <c r="D28" s="314" t="s">
        <v>184</v>
      </c>
      <c r="E28" s="315">
        <v>100</v>
      </c>
      <c r="F28" s="316"/>
      <c r="G28" s="316">
        <f t="shared" si="1"/>
        <v>0</v>
      </c>
      <c r="H28" s="316"/>
      <c r="I28" s="316"/>
      <c r="J28" s="316"/>
      <c r="K28" s="316"/>
      <c r="L28" s="316"/>
      <c r="M28" s="316"/>
      <c r="N28" s="316"/>
      <c r="O28" s="316"/>
      <c r="P28" s="316"/>
      <c r="Q28" s="316"/>
      <c r="R28" s="316"/>
      <c r="S28" s="316"/>
      <c r="T28" s="317"/>
      <c r="U28" s="316"/>
      <c r="V28" s="318"/>
      <c r="W28" s="318"/>
      <c r="X28" s="318"/>
      <c r="Y28" s="318"/>
      <c r="Z28" s="318"/>
      <c r="AA28" s="318"/>
      <c r="AB28" s="318"/>
      <c r="AC28" s="318"/>
      <c r="AD28" s="318"/>
      <c r="AE28" s="318"/>
      <c r="AF28" s="318"/>
      <c r="AG28" s="318"/>
      <c r="AH28" s="318"/>
      <c r="AI28" s="318"/>
      <c r="AJ28" s="318"/>
      <c r="AK28" s="318"/>
      <c r="AL28" s="318"/>
      <c r="AM28" s="318"/>
      <c r="AN28" s="318"/>
      <c r="AO28" s="318"/>
      <c r="AP28" s="318"/>
      <c r="AQ28" s="318"/>
      <c r="AR28" s="318"/>
      <c r="AS28" s="318"/>
      <c r="AT28" s="318"/>
      <c r="AU28" s="318"/>
      <c r="AV28" s="318"/>
      <c r="AW28" s="318"/>
      <c r="AX28" s="318"/>
      <c r="AY28" s="318"/>
      <c r="AZ28" s="318"/>
      <c r="BA28" s="318"/>
      <c r="BB28" s="318"/>
      <c r="BC28" s="318"/>
      <c r="BD28" s="318"/>
      <c r="BE28" s="318"/>
      <c r="BF28" s="318"/>
      <c r="BG28" s="318"/>
      <c r="BH28" s="318"/>
    </row>
    <row r="29" spans="1:60" outlineLevel="1" x14ac:dyDescent="0.2">
      <c r="A29" s="319">
        <v>21</v>
      </c>
      <c r="B29" s="319" t="s">
        <v>712</v>
      </c>
      <c r="C29" s="313" t="s">
        <v>713</v>
      </c>
      <c r="D29" s="314" t="s">
        <v>184</v>
      </c>
      <c r="E29" s="315">
        <v>4</v>
      </c>
      <c r="F29" s="316"/>
      <c r="G29" s="316">
        <f t="shared" si="1"/>
        <v>0</v>
      </c>
      <c r="H29" s="316"/>
      <c r="I29" s="316"/>
      <c r="J29" s="316"/>
      <c r="K29" s="316"/>
      <c r="L29" s="316"/>
      <c r="M29" s="316"/>
      <c r="N29" s="316"/>
      <c r="O29" s="316"/>
      <c r="P29" s="316"/>
      <c r="Q29" s="316"/>
      <c r="R29" s="316"/>
      <c r="S29" s="316"/>
      <c r="T29" s="317"/>
      <c r="U29" s="316"/>
      <c r="V29" s="318"/>
      <c r="W29" s="318"/>
      <c r="X29" s="318"/>
      <c r="Y29" s="318"/>
      <c r="Z29" s="318"/>
      <c r="AA29" s="318"/>
      <c r="AB29" s="318"/>
      <c r="AC29" s="318"/>
      <c r="AD29" s="318"/>
      <c r="AE29" s="318"/>
      <c r="AF29" s="318"/>
      <c r="AG29" s="318"/>
      <c r="AH29" s="318"/>
      <c r="AI29" s="318"/>
      <c r="AJ29" s="318"/>
      <c r="AK29" s="318"/>
      <c r="AL29" s="318"/>
      <c r="AM29" s="318"/>
      <c r="AN29" s="318"/>
      <c r="AO29" s="318"/>
      <c r="AP29" s="318"/>
      <c r="AQ29" s="318"/>
      <c r="AR29" s="318"/>
      <c r="AS29" s="318"/>
      <c r="AT29" s="318"/>
      <c r="AU29" s="318"/>
      <c r="AV29" s="318"/>
      <c r="AW29" s="318"/>
      <c r="AX29" s="318"/>
      <c r="AY29" s="318"/>
      <c r="AZ29" s="318"/>
      <c r="BA29" s="318"/>
      <c r="BB29" s="318"/>
      <c r="BC29" s="318"/>
      <c r="BD29" s="318"/>
      <c r="BE29" s="318"/>
      <c r="BF29" s="318"/>
      <c r="BG29" s="318"/>
      <c r="BH29" s="318"/>
    </row>
    <row r="30" spans="1:60" outlineLevel="1" x14ac:dyDescent="0.2">
      <c r="A30" s="319">
        <v>22</v>
      </c>
      <c r="B30" s="319" t="s">
        <v>714</v>
      </c>
      <c r="C30" s="313" t="s">
        <v>715</v>
      </c>
      <c r="D30" s="314" t="s">
        <v>184</v>
      </c>
      <c r="E30" s="315">
        <v>10</v>
      </c>
      <c r="F30" s="316"/>
      <c r="G30" s="316">
        <f t="shared" si="1"/>
        <v>0</v>
      </c>
      <c r="H30" s="316"/>
      <c r="I30" s="316"/>
      <c r="J30" s="316"/>
      <c r="K30" s="316"/>
      <c r="L30" s="316"/>
      <c r="M30" s="316"/>
      <c r="N30" s="316"/>
      <c r="O30" s="316"/>
      <c r="P30" s="316"/>
      <c r="Q30" s="316"/>
      <c r="R30" s="316"/>
      <c r="S30" s="316"/>
      <c r="T30" s="317"/>
      <c r="U30" s="316"/>
      <c r="V30" s="318"/>
      <c r="W30" s="318"/>
      <c r="X30" s="318"/>
      <c r="Y30" s="318"/>
      <c r="Z30" s="318"/>
      <c r="AA30" s="318"/>
      <c r="AB30" s="318"/>
      <c r="AC30" s="318"/>
      <c r="AD30" s="318"/>
      <c r="AE30" s="318"/>
      <c r="AF30" s="318"/>
      <c r="AG30" s="318"/>
      <c r="AH30" s="318"/>
      <c r="AI30" s="318"/>
      <c r="AJ30" s="318"/>
      <c r="AK30" s="318"/>
      <c r="AL30" s="318"/>
      <c r="AM30" s="318"/>
      <c r="AN30" s="318"/>
      <c r="AO30" s="318"/>
      <c r="AP30" s="318"/>
      <c r="AQ30" s="318"/>
      <c r="AR30" s="318"/>
      <c r="AS30" s="318"/>
      <c r="AT30" s="318"/>
      <c r="AU30" s="318"/>
      <c r="AV30" s="318"/>
      <c r="AW30" s="318"/>
      <c r="AX30" s="318"/>
      <c r="AY30" s="318"/>
      <c r="AZ30" s="318"/>
      <c r="BA30" s="318"/>
      <c r="BB30" s="318"/>
      <c r="BC30" s="318"/>
      <c r="BD30" s="318"/>
      <c r="BE30" s="318"/>
      <c r="BF30" s="318"/>
      <c r="BG30" s="318"/>
      <c r="BH30" s="318"/>
    </row>
    <row r="31" spans="1:60" outlineLevel="1" x14ac:dyDescent="0.2">
      <c r="A31" s="319">
        <v>23</v>
      </c>
      <c r="B31" s="319" t="s">
        <v>716</v>
      </c>
      <c r="C31" s="313" t="s">
        <v>717</v>
      </c>
      <c r="D31" s="314" t="s">
        <v>270</v>
      </c>
      <c r="E31" s="315">
        <v>30</v>
      </c>
      <c r="F31" s="316"/>
      <c r="G31" s="316">
        <f t="shared" si="1"/>
        <v>0</v>
      </c>
      <c r="H31" s="316"/>
      <c r="I31" s="316"/>
      <c r="J31" s="316"/>
      <c r="K31" s="316"/>
      <c r="L31" s="316"/>
      <c r="M31" s="316"/>
      <c r="N31" s="316"/>
      <c r="O31" s="316"/>
      <c r="P31" s="316"/>
      <c r="Q31" s="316"/>
      <c r="R31" s="316"/>
      <c r="S31" s="316"/>
      <c r="T31" s="317"/>
      <c r="U31" s="316"/>
      <c r="V31" s="318"/>
      <c r="W31" s="318"/>
      <c r="X31" s="318"/>
      <c r="Y31" s="318"/>
      <c r="Z31" s="318"/>
      <c r="AA31" s="318"/>
      <c r="AB31" s="318"/>
      <c r="AC31" s="318"/>
      <c r="AD31" s="318"/>
      <c r="AE31" s="318"/>
      <c r="AF31" s="318"/>
      <c r="AG31" s="318"/>
      <c r="AH31" s="318"/>
      <c r="AI31" s="318"/>
      <c r="AJ31" s="318"/>
      <c r="AK31" s="318"/>
      <c r="AL31" s="318"/>
      <c r="AM31" s="318"/>
      <c r="AN31" s="318"/>
      <c r="AO31" s="318"/>
      <c r="AP31" s="318"/>
      <c r="AQ31" s="318"/>
      <c r="AR31" s="318"/>
      <c r="AS31" s="318"/>
      <c r="AT31" s="318"/>
      <c r="AU31" s="318"/>
      <c r="AV31" s="318"/>
      <c r="AW31" s="318"/>
      <c r="AX31" s="318"/>
      <c r="AY31" s="318"/>
      <c r="AZ31" s="318"/>
      <c r="BA31" s="318"/>
      <c r="BB31" s="318"/>
      <c r="BC31" s="318"/>
      <c r="BD31" s="318"/>
      <c r="BE31" s="318"/>
      <c r="BF31" s="318"/>
      <c r="BG31" s="318"/>
      <c r="BH31" s="318"/>
    </row>
    <row r="32" spans="1:60" outlineLevel="1" x14ac:dyDescent="0.2">
      <c r="A32" s="319">
        <v>24</v>
      </c>
      <c r="B32" s="319" t="s">
        <v>718</v>
      </c>
      <c r="C32" s="313" t="s">
        <v>719</v>
      </c>
      <c r="D32" s="314" t="s">
        <v>270</v>
      </c>
      <c r="E32" s="315">
        <v>20</v>
      </c>
      <c r="F32" s="316"/>
      <c r="G32" s="316">
        <f t="shared" si="1"/>
        <v>0</v>
      </c>
      <c r="H32" s="316"/>
      <c r="I32" s="316"/>
      <c r="J32" s="316"/>
      <c r="K32" s="316"/>
      <c r="L32" s="316"/>
      <c r="M32" s="316"/>
      <c r="N32" s="316"/>
      <c r="O32" s="316"/>
      <c r="P32" s="316"/>
      <c r="Q32" s="316"/>
      <c r="R32" s="316"/>
      <c r="S32" s="316"/>
      <c r="T32" s="317"/>
      <c r="U32" s="316"/>
      <c r="V32" s="318"/>
      <c r="W32" s="318"/>
      <c r="X32" s="318"/>
      <c r="Y32" s="318"/>
      <c r="Z32" s="318"/>
      <c r="AA32" s="318"/>
      <c r="AB32" s="318"/>
      <c r="AC32" s="318"/>
      <c r="AD32" s="318"/>
      <c r="AE32" s="318"/>
      <c r="AF32" s="318"/>
      <c r="AG32" s="318"/>
      <c r="AH32" s="318"/>
      <c r="AI32" s="318"/>
      <c r="AJ32" s="318"/>
      <c r="AK32" s="318"/>
      <c r="AL32" s="318"/>
      <c r="AM32" s="318"/>
      <c r="AN32" s="318"/>
      <c r="AO32" s="318"/>
      <c r="AP32" s="318"/>
      <c r="AQ32" s="318"/>
      <c r="AR32" s="318"/>
      <c r="AS32" s="318"/>
      <c r="AT32" s="318"/>
      <c r="AU32" s="318"/>
      <c r="AV32" s="318"/>
      <c r="AW32" s="318"/>
      <c r="AX32" s="318"/>
      <c r="AY32" s="318"/>
      <c r="AZ32" s="318"/>
      <c r="BA32" s="318"/>
      <c r="BB32" s="318"/>
      <c r="BC32" s="318"/>
      <c r="BD32" s="318"/>
      <c r="BE32" s="318"/>
      <c r="BF32" s="318"/>
      <c r="BG32" s="318"/>
      <c r="BH32" s="318"/>
    </row>
    <row r="33" spans="1:60" outlineLevel="1" x14ac:dyDescent="0.2">
      <c r="A33" s="319">
        <v>25</v>
      </c>
      <c r="B33" s="319" t="s">
        <v>720</v>
      </c>
      <c r="C33" s="313" t="s">
        <v>721</v>
      </c>
      <c r="D33" s="314" t="s">
        <v>270</v>
      </c>
      <c r="E33" s="315">
        <v>20</v>
      </c>
      <c r="F33" s="316"/>
      <c r="G33" s="316">
        <f t="shared" si="1"/>
        <v>0</v>
      </c>
      <c r="H33" s="316"/>
      <c r="I33" s="316"/>
      <c r="J33" s="316"/>
      <c r="K33" s="316"/>
      <c r="L33" s="316"/>
      <c r="M33" s="316"/>
      <c r="N33" s="316"/>
      <c r="O33" s="316"/>
      <c r="P33" s="316"/>
      <c r="Q33" s="316"/>
      <c r="R33" s="316"/>
      <c r="S33" s="316"/>
      <c r="T33" s="317"/>
      <c r="U33" s="316"/>
      <c r="V33" s="318"/>
      <c r="W33" s="318"/>
      <c r="X33" s="318"/>
      <c r="Y33" s="318"/>
      <c r="Z33" s="318"/>
      <c r="AA33" s="318"/>
      <c r="AB33" s="318"/>
      <c r="AC33" s="318"/>
      <c r="AD33" s="318"/>
      <c r="AE33" s="318"/>
      <c r="AF33" s="318"/>
      <c r="AG33" s="318"/>
      <c r="AH33" s="318"/>
      <c r="AI33" s="318"/>
      <c r="AJ33" s="318"/>
      <c r="AK33" s="318"/>
      <c r="AL33" s="318"/>
      <c r="AM33" s="318"/>
      <c r="AN33" s="318"/>
      <c r="AO33" s="318"/>
      <c r="AP33" s="318"/>
      <c r="AQ33" s="318"/>
      <c r="AR33" s="318"/>
      <c r="AS33" s="318"/>
      <c r="AT33" s="318"/>
      <c r="AU33" s="318"/>
      <c r="AV33" s="318"/>
      <c r="AW33" s="318"/>
      <c r="AX33" s="318"/>
      <c r="AY33" s="318"/>
      <c r="AZ33" s="318"/>
      <c r="BA33" s="318"/>
      <c r="BB33" s="318"/>
      <c r="BC33" s="318"/>
      <c r="BD33" s="318"/>
      <c r="BE33" s="318"/>
      <c r="BF33" s="318"/>
      <c r="BG33" s="318"/>
      <c r="BH33" s="318"/>
    </row>
    <row r="34" spans="1:60" outlineLevel="1" x14ac:dyDescent="0.2">
      <c r="A34" s="319">
        <v>26</v>
      </c>
      <c r="B34" s="319" t="s">
        <v>722</v>
      </c>
      <c r="C34" s="313" t="s">
        <v>723</v>
      </c>
      <c r="D34" s="314" t="s">
        <v>270</v>
      </c>
      <c r="E34" s="315">
        <v>10</v>
      </c>
      <c r="F34" s="316"/>
      <c r="G34" s="316">
        <f t="shared" si="1"/>
        <v>0</v>
      </c>
      <c r="H34" s="316"/>
      <c r="I34" s="316"/>
      <c r="J34" s="316"/>
      <c r="K34" s="316"/>
      <c r="L34" s="316"/>
      <c r="M34" s="316"/>
      <c r="N34" s="316"/>
      <c r="O34" s="316"/>
      <c r="P34" s="316"/>
      <c r="Q34" s="316"/>
      <c r="R34" s="316"/>
      <c r="S34" s="316"/>
      <c r="T34" s="317"/>
      <c r="U34" s="316"/>
      <c r="V34" s="318"/>
      <c r="W34" s="318"/>
      <c r="X34" s="318"/>
      <c r="Y34" s="318"/>
      <c r="Z34" s="318"/>
      <c r="AA34" s="318"/>
      <c r="AB34" s="318"/>
      <c r="AC34" s="318"/>
      <c r="AD34" s="318"/>
      <c r="AE34" s="318"/>
      <c r="AF34" s="318"/>
      <c r="AG34" s="318"/>
      <c r="AH34" s="318"/>
      <c r="AI34" s="318"/>
      <c r="AJ34" s="318"/>
      <c r="AK34" s="318"/>
      <c r="AL34" s="318"/>
      <c r="AM34" s="318"/>
      <c r="AN34" s="318"/>
      <c r="AO34" s="318"/>
      <c r="AP34" s="318"/>
      <c r="AQ34" s="318"/>
      <c r="AR34" s="318"/>
      <c r="AS34" s="318"/>
      <c r="AT34" s="318"/>
      <c r="AU34" s="318"/>
      <c r="AV34" s="318"/>
      <c r="AW34" s="318"/>
      <c r="AX34" s="318"/>
      <c r="AY34" s="318"/>
      <c r="AZ34" s="318"/>
      <c r="BA34" s="318"/>
      <c r="BB34" s="318"/>
      <c r="BC34" s="318"/>
      <c r="BD34" s="318"/>
      <c r="BE34" s="318"/>
      <c r="BF34" s="318"/>
      <c r="BG34" s="318"/>
      <c r="BH34" s="318"/>
    </row>
    <row r="35" spans="1:60" outlineLevel="1" x14ac:dyDescent="0.2">
      <c r="A35" s="319">
        <v>27</v>
      </c>
      <c r="B35" s="319" t="s">
        <v>724</v>
      </c>
      <c r="C35" s="313" t="s">
        <v>725</v>
      </c>
      <c r="D35" s="314" t="s">
        <v>270</v>
      </c>
      <c r="E35" s="315">
        <v>55</v>
      </c>
      <c r="F35" s="316"/>
      <c r="G35" s="316">
        <f t="shared" si="1"/>
        <v>0</v>
      </c>
      <c r="H35" s="316"/>
      <c r="I35" s="316"/>
      <c r="J35" s="316"/>
      <c r="K35" s="316"/>
      <c r="L35" s="316"/>
      <c r="M35" s="316"/>
      <c r="N35" s="316"/>
      <c r="O35" s="316"/>
      <c r="P35" s="316"/>
      <c r="Q35" s="316"/>
      <c r="R35" s="316"/>
      <c r="S35" s="316"/>
      <c r="T35" s="317"/>
      <c r="U35" s="316"/>
      <c r="V35" s="318"/>
      <c r="W35" s="318"/>
      <c r="X35" s="318"/>
      <c r="Y35" s="318"/>
      <c r="Z35" s="318"/>
      <c r="AA35" s="318"/>
      <c r="AB35" s="318"/>
      <c r="AC35" s="318"/>
      <c r="AD35" s="318"/>
      <c r="AE35" s="318"/>
      <c r="AF35" s="318"/>
      <c r="AG35" s="318"/>
      <c r="AH35" s="318"/>
      <c r="AI35" s="318"/>
      <c r="AJ35" s="318"/>
      <c r="AK35" s="318"/>
      <c r="AL35" s="318"/>
      <c r="AM35" s="318"/>
      <c r="AN35" s="318"/>
      <c r="AO35" s="318"/>
      <c r="AP35" s="318"/>
      <c r="AQ35" s="318"/>
      <c r="AR35" s="318"/>
      <c r="AS35" s="318"/>
      <c r="AT35" s="318"/>
      <c r="AU35" s="318"/>
      <c r="AV35" s="318"/>
      <c r="AW35" s="318"/>
      <c r="AX35" s="318"/>
      <c r="AY35" s="318"/>
      <c r="AZ35" s="318"/>
      <c r="BA35" s="318"/>
      <c r="BB35" s="318"/>
      <c r="BC35" s="318"/>
      <c r="BD35" s="318"/>
      <c r="BE35" s="318"/>
      <c r="BF35" s="318"/>
      <c r="BG35" s="318"/>
      <c r="BH35" s="318"/>
    </row>
    <row r="36" spans="1:60" outlineLevel="1" x14ac:dyDescent="0.2">
      <c r="A36" s="319">
        <v>28</v>
      </c>
      <c r="B36" s="319" t="s">
        <v>726</v>
      </c>
      <c r="C36" s="313" t="s">
        <v>727</v>
      </c>
      <c r="D36" s="314" t="s">
        <v>270</v>
      </c>
      <c r="E36" s="315">
        <v>20</v>
      </c>
      <c r="F36" s="316"/>
      <c r="G36" s="316">
        <f t="shared" si="1"/>
        <v>0</v>
      </c>
      <c r="H36" s="316"/>
      <c r="I36" s="316"/>
      <c r="J36" s="316"/>
      <c r="K36" s="316"/>
      <c r="L36" s="316"/>
      <c r="M36" s="316"/>
      <c r="N36" s="316"/>
      <c r="O36" s="316"/>
      <c r="P36" s="316"/>
      <c r="Q36" s="316"/>
      <c r="R36" s="316"/>
      <c r="S36" s="316"/>
      <c r="T36" s="317"/>
      <c r="U36" s="316"/>
      <c r="V36" s="318"/>
      <c r="W36" s="318"/>
      <c r="X36" s="318"/>
      <c r="Y36" s="318"/>
      <c r="Z36" s="318"/>
      <c r="AA36" s="318"/>
      <c r="AB36" s="318"/>
      <c r="AC36" s="318"/>
      <c r="AD36" s="318"/>
      <c r="AE36" s="318"/>
      <c r="AF36" s="318"/>
      <c r="AG36" s="318"/>
      <c r="AH36" s="318"/>
      <c r="AI36" s="318"/>
      <c r="AJ36" s="318"/>
      <c r="AK36" s="318"/>
      <c r="AL36" s="318"/>
      <c r="AM36" s="318"/>
      <c r="AN36" s="318"/>
      <c r="AO36" s="318"/>
      <c r="AP36" s="318"/>
      <c r="AQ36" s="318"/>
      <c r="AR36" s="318"/>
      <c r="AS36" s="318"/>
      <c r="AT36" s="318"/>
      <c r="AU36" s="318"/>
      <c r="AV36" s="318"/>
      <c r="AW36" s="318"/>
      <c r="AX36" s="318"/>
      <c r="AY36" s="318"/>
      <c r="AZ36" s="318"/>
      <c r="BA36" s="318"/>
      <c r="BB36" s="318"/>
      <c r="BC36" s="318"/>
      <c r="BD36" s="318"/>
      <c r="BE36" s="318"/>
      <c r="BF36" s="318"/>
      <c r="BG36" s="318"/>
      <c r="BH36" s="318"/>
    </row>
    <row r="37" spans="1:60" outlineLevel="1" x14ac:dyDescent="0.2">
      <c r="A37" s="319">
        <v>29</v>
      </c>
      <c r="B37" s="319" t="s">
        <v>728</v>
      </c>
      <c r="C37" s="313" t="s">
        <v>729</v>
      </c>
      <c r="D37" s="314" t="s">
        <v>270</v>
      </c>
      <c r="E37" s="315">
        <v>20</v>
      </c>
      <c r="F37" s="316"/>
      <c r="G37" s="316">
        <f t="shared" si="1"/>
        <v>0</v>
      </c>
      <c r="H37" s="316"/>
      <c r="I37" s="316"/>
      <c r="J37" s="316"/>
      <c r="K37" s="316"/>
      <c r="L37" s="316"/>
      <c r="M37" s="316"/>
      <c r="N37" s="316"/>
      <c r="O37" s="316"/>
      <c r="P37" s="316"/>
      <c r="Q37" s="316"/>
      <c r="R37" s="316"/>
      <c r="S37" s="316"/>
      <c r="T37" s="317"/>
      <c r="U37" s="316"/>
      <c r="V37" s="318"/>
      <c r="W37" s="318"/>
      <c r="X37" s="318"/>
      <c r="Y37" s="318"/>
      <c r="Z37" s="318"/>
      <c r="AA37" s="318"/>
      <c r="AB37" s="318"/>
      <c r="AC37" s="318"/>
      <c r="AD37" s="318"/>
      <c r="AE37" s="318"/>
      <c r="AF37" s="318"/>
      <c r="AG37" s="318"/>
      <c r="AH37" s="318"/>
      <c r="AI37" s="318"/>
      <c r="AJ37" s="318"/>
      <c r="AK37" s="318"/>
      <c r="AL37" s="318"/>
      <c r="AM37" s="318"/>
      <c r="AN37" s="318"/>
      <c r="AO37" s="318"/>
      <c r="AP37" s="318"/>
      <c r="AQ37" s="318"/>
      <c r="AR37" s="318"/>
      <c r="AS37" s="318"/>
      <c r="AT37" s="318"/>
      <c r="AU37" s="318"/>
      <c r="AV37" s="318"/>
      <c r="AW37" s="318"/>
      <c r="AX37" s="318"/>
      <c r="AY37" s="318"/>
      <c r="AZ37" s="318"/>
      <c r="BA37" s="318"/>
      <c r="BB37" s="318"/>
      <c r="BC37" s="318"/>
      <c r="BD37" s="318"/>
      <c r="BE37" s="318"/>
      <c r="BF37" s="318"/>
      <c r="BG37" s="318"/>
      <c r="BH37" s="318"/>
    </row>
    <row r="38" spans="1:60" outlineLevel="1" x14ac:dyDescent="0.2">
      <c r="A38" s="319">
        <v>30</v>
      </c>
      <c r="B38" s="319" t="s">
        <v>730</v>
      </c>
      <c r="C38" s="313" t="s">
        <v>731</v>
      </c>
      <c r="D38" s="314" t="s">
        <v>270</v>
      </c>
      <c r="E38" s="315">
        <v>15</v>
      </c>
      <c r="F38" s="316"/>
      <c r="G38" s="316">
        <f t="shared" si="1"/>
        <v>0</v>
      </c>
      <c r="H38" s="316"/>
      <c r="I38" s="316"/>
      <c r="J38" s="316"/>
      <c r="K38" s="316"/>
      <c r="L38" s="316"/>
      <c r="M38" s="316"/>
      <c r="N38" s="316"/>
      <c r="O38" s="316"/>
      <c r="P38" s="316"/>
      <c r="Q38" s="316"/>
      <c r="R38" s="316"/>
      <c r="S38" s="316"/>
      <c r="T38" s="317"/>
      <c r="U38" s="316"/>
      <c r="V38" s="318"/>
      <c r="W38" s="318"/>
      <c r="X38" s="318"/>
      <c r="Y38" s="318"/>
      <c r="Z38" s="318"/>
      <c r="AA38" s="318"/>
      <c r="AB38" s="318"/>
      <c r="AC38" s="318"/>
      <c r="AD38" s="318"/>
      <c r="AE38" s="318"/>
      <c r="AF38" s="318"/>
      <c r="AG38" s="318"/>
      <c r="AH38" s="318"/>
      <c r="AI38" s="318"/>
      <c r="AJ38" s="318"/>
      <c r="AK38" s="318"/>
      <c r="AL38" s="318"/>
      <c r="AM38" s="318"/>
      <c r="AN38" s="318"/>
      <c r="AO38" s="318"/>
      <c r="AP38" s="318"/>
      <c r="AQ38" s="318"/>
      <c r="AR38" s="318"/>
      <c r="AS38" s="318"/>
      <c r="AT38" s="318"/>
      <c r="AU38" s="318"/>
      <c r="AV38" s="318"/>
      <c r="AW38" s="318"/>
      <c r="AX38" s="318"/>
      <c r="AY38" s="318"/>
      <c r="AZ38" s="318"/>
      <c r="BA38" s="318"/>
      <c r="BB38" s="318"/>
      <c r="BC38" s="318"/>
      <c r="BD38" s="318"/>
      <c r="BE38" s="318"/>
      <c r="BF38" s="318"/>
      <c r="BG38" s="318"/>
      <c r="BH38" s="318"/>
    </row>
    <row r="39" spans="1:60" outlineLevel="1" x14ac:dyDescent="0.2">
      <c r="A39" s="319">
        <v>31</v>
      </c>
      <c r="B39" s="319" t="s">
        <v>732</v>
      </c>
      <c r="C39" s="313" t="s">
        <v>733</v>
      </c>
      <c r="D39" s="314" t="s">
        <v>270</v>
      </c>
      <c r="E39" s="315">
        <v>55</v>
      </c>
      <c r="F39" s="316"/>
      <c r="G39" s="316">
        <f t="shared" si="1"/>
        <v>0</v>
      </c>
      <c r="H39" s="316"/>
      <c r="I39" s="316"/>
      <c r="J39" s="316"/>
      <c r="K39" s="316"/>
      <c r="L39" s="316"/>
      <c r="M39" s="316"/>
      <c r="N39" s="316"/>
      <c r="O39" s="316"/>
      <c r="P39" s="316"/>
      <c r="Q39" s="316"/>
      <c r="R39" s="316"/>
      <c r="S39" s="316"/>
      <c r="T39" s="317"/>
      <c r="U39" s="316"/>
      <c r="V39" s="318"/>
      <c r="W39" s="318"/>
      <c r="X39" s="318"/>
      <c r="Y39" s="318"/>
      <c r="Z39" s="318"/>
      <c r="AA39" s="318"/>
      <c r="AB39" s="318"/>
      <c r="AC39" s="318"/>
      <c r="AD39" s="318"/>
      <c r="AE39" s="318"/>
      <c r="AF39" s="318"/>
      <c r="AG39" s="318"/>
      <c r="AH39" s="318"/>
      <c r="AI39" s="318"/>
      <c r="AJ39" s="318"/>
      <c r="AK39" s="318"/>
      <c r="AL39" s="318"/>
      <c r="AM39" s="318"/>
      <c r="AN39" s="318"/>
      <c r="AO39" s="318"/>
      <c r="AP39" s="318"/>
      <c r="AQ39" s="318"/>
      <c r="AR39" s="318"/>
      <c r="AS39" s="318"/>
      <c r="AT39" s="318"/>
      <c r="AU39" s="318"/>
      <c r="AV39" s="318"/>
      <c r="AW39" s="318"/>
      <c r="AX39" s="318"/>
      <c r="AY39" s="318"/>
      <c r="AZ39" s="318"/>
      <c r="BA39" s="318"/>
      <c r="BB39" s="318"/>
      <c r="BC39" s="318"/>
      <c r="BD39" s="318"/>
      <c r="BE39" s="318"/>
      <c r="BF39" s="318"/>
      <c r="BG39" s="318"/>
      <c r="BH39" s="318"/>
    </row>
    <row r="40" spans="1:60" outlineLevel="1" x14ac:dyDescent="0.2">
      <c r="A40" s="319">
        <v>32</v>
      </c>
      <c r="B40" s="319" t="s">
        <v>734</v>
      </c>
      <c r="C40" s="313" t="s">
        <v>735</v>
      </c>
      <c r="D40" s="314" t="s">
        <v>184</v>
      </c>
      <c r="E40" s="315">
        <v>16</v>
      </c>
      <c r="F40" s="316"/>
      <c r="G40" s="316">
        <f t="shared" si="1"/>
        <v>0</v>
      </c>
      <c r="H40" s="316">
        <v>0</v>
      </c>
      <c r="I40" s="316">
        <f>ROUND(E40*H40,2)</f>
        <v>0</v>
      </c>
      <c r="J40" s="316">
        <v>100</v>
      </c>
      <c r="K40" s="316">
        <f>ROUND(E40*J40,2)</f>
        <v>1600</v>
      </c>
      <c r="L40" s="316">
        <v>21</v>
      </c>
      <c r="M40" s="316">
        <f>G40*(1+L40/100)</f>
        <v>0</v>
      </c>
      <c r="N40" s="316">
        <v>0</v>
      </c>
      <c r="O40" s="316">
        <f>ROUND(E40*N40,2)</f>
        <v>0</v>
      </c>
      <c r="P40" s="316">
        <v>0</v>
      </c>
      <c r="Q40" s="316">
        <f>ROUND(E40*P40,2)</f>
        <v>0</v>
      </c>
      <c r="R40" s="316"/>
      <c r="S40" s="316"/>
      <c r="T40" s="317">
        <v>0</v>
      </c>
      <c r="U40" s="316">
        <f>ROUND(E40*T40,2)</f>
        <v>0</v>
      </c>
      <c r="V40" s="318"/>
      <c r="W40" s="318"/>
      <c r="X40" s="318"/>
      <c r="Y40" s="318"/>
      <c r="Z40" s="318"/>
      <c r="AA40" s="318"/>
      <c r="AB40" s="318"/>
      <c r="AC40" s="318"/>
      <c r="AD40" s="318"/>
      <c r="AE40" s="318" t="s">
        <v>736</v>
      </c>
      <c r="AF40" s="318"/>
      <c r="AG40" s="318"/>
      <c r="AH40" s="318"/>
      <c r="AI40" s="318"/>
      <c r="AJ40" s="318"/>
      <c r="AK40" s="318"/>
      <c r="AL40" s="318"/>
      <c r="AM40" s="318"/>
      <c r="AN40" s="318"/>
      <c r="AO40" s="318"/>
      <c r="AP40" s="318"/>
      <c r="AQ40" s="318"/>
      <c r="AR40" s="318"/>
      <c r="AS40" s="318"/>
      <c r="AT40" s="318"/>
      <c r="AU40" s="318"/>
      <c r="AV40" s="318"/>
      <c r="AW40" s="318"/>
      <c r="AX40" s="318"/>
      <c r="AY40" s="318"/>
      <c r="AZ40" s="318"/>
      <c r="BA40" s="318"/>
      <c r="BB40" s="318"/>
      <c r="BC40" s="318"/>
      <c r="BD40" s="318"/>
      <c r="BE40" s="318"/>
      <c r="BF40" s="318"/>
      <c r="BG40" s="318"/>
      <c r="BH40" s="318"/>
    </row>
    <row r="41" spans="1:60" outlineLevel="1" x14ac:dyDescent="0.2">
      <c r="A41" s="319">
        <v>33</v>
      </c>
      <c r="B41" s="319" t="s">
        <v>737</v>
      </c>
      <c r="C41" s="313" t="s">
        <v>738</v>
      </c>
      <c r="D41" s="314" t="s">
        <v>184</v>
      </c>
      <c r="E41" s="315">
        <v>16</v>
      </c>
      <c r="F41" s="316"/>
      <c r="G41" s="316">
        <f t="shared" si="1"/>
        <v>0</v>
      </c>
      <c r="H41" s="316"/>
      <c r="I41" s="316"/>
      <c r="J41" s="316"/>
      <c r="K41" s="316"/>
      <c r="L41" s="316"/>
      <c r="M41" s="316"/>
      <c r="N41" s="316"/>
      <c r="O41" s="316"/>
      <c r="P41" s="316"/>
      <c r="Q41" s="316"/>
      <c r="R41" s="316"/>
      <c r="S41" s="316"/>
      <c r="T41" s="317"/>
      <c r="U41" s="316"/>
      <c r="V41" s="318"/>
      <c r="W41" s="318"/>
      <c r="X41" s="318"/>
      <c r="Y41" s="318"/>
      <c r="Z41" s="318"/>
      <c r="AA41" s="318"/>
      <c r="AB41" s="318"/>
      <c r="AC41" s="318"/>
      <c r="AD41" s="318"/>
      <c r="AE41" s="318"/>
      <c r="AF41" s="318"/>
      <c r="AG41" s="318"/>
      <c r="AH41" s="318"/>
      <c r="AI41" s="318"/>
      <c r="AJ41" s="318"/>
      <c r="AK41" s="318"/>
      <c r="AL41" s="318"/>
      <c r="AM41" s="318"/>
      <c r="AN41" s="318"/>
      <c r="AO41" s="318"/>
      <c r="AP41" s="318"/>
      <c r="AQ41" s="318"/>
      <c r="AR41" s="318"/>
      <c r="AS41" s="318"/>
      <c r="AT41" s="318"/>
      <c r="AU41" s="318"/>
      <c r="AV41" s="318"/>
      <c r="AW41" s="318"/>
      <c r="AX41" s="318"/>
      <c r="AY41" s="318"/>
      <c r="AZ41" s="318"/>
      <c r="BA41" s="318"/>
      <c r="BB41" s="318"/>
      <c r="BC41" s="318"/>
      <c r="BD41" s="318"/>
      <c r="BE41" s="318"/>
      <c r="BF41" s="318"/>
      <c r="BG41" s="318"/>
      <c r="BH41" s="318"/>
    </row>
    <row r="42" spans="1:60" ht="22.5" outlineLevel="1" x14ac:dyDescent="0.2">
      <c r="A42" s="319">
        <v>34</v>
      </c>
      <c r="B42" s="319" t="s">
        <v>739</v>
      </c>
      <c r="C42" s="313" t="s">
        <v>740</v>
      </c>
      <c r="D42" s="314" t="s">
        <v>582</v>
      </c>
      <c r="E42" s="315">
        <v>2</v>
      </c>
      <c r="F42" s="316"/>
      <c r="G42" s="316">
        <f t="shared" si="1"/>
        <v>0</v>
      </c>
      <c r="H42" s="316"/>
      <c r="I42" s="316"/>
      <c r="J42" s="316"/>
      <c r="K42" s="316"/>
      <c r="L42" s="316"/>
      <c r="M42" s="316"/>
      <c r="N42" s="316"/>
      <c r="O42" s="316"/>
      <c r="P42" s="316"/>
      <c r="Q42" s="316"/>
      <c r="R42" s="316"/>
      <c r="S42" s="316"/>
      <c r="T42" s="317"/>
      <c r="U42" s="316"/>
      <c r="V42" s="318"/>
      <c r="W42" s="318"/>
      <c r="X42" s="318"/>
      <c r="Y42" s="318"/>
      <c r="Z42" s="318"/>
      <c r="AA42" s="318"/>
      <c r="AB42" s="318"/>
      <c r="AC42" s="318"/>
      <c r="AD42" s="318"/>
      <c r="AE42" s="318"/>
      <c r="AF42" s="318"/>
      <c r="AG42" s="318"/>
      <c r="AH42" s="318"/>
      <c r="AI42" s="318"/>
      <c r="AJ42" s="318"/>
      <c r="AK42" s="318"/>
      <c r="AL42" s="318"/>
      <c r="AM42" s="318"/>
      <c r="AN42" s="318"/>
      <c r="AO42" s="318"/>
      <c r="AP42" s="318"/>
      <c r="AQ42" s="318"/>
      <c r="AR42" s="318"/>
      <c r="AS42" s="318"/>
      <c r="AT42" s="318"/>
      <c r="AU42" s="318"/>
      <c r="AV42" s="318"/>
      <c r="AW42" s="318"/>
      <c r="AX42" s="318"/>
      <c r="AY42" s="318"/>
      <c r="AZ42" s="318"/>
      <c r="BA42" s="318"/>
      <c r="BB42" s="318"/>
      <c r="BC42" s="318"/>
      <c r="BD42" s="318"/>
      <c r="BE42" s="318"/>
      <c r="BF42" s="318"/>
      <c r="BG42" s="318"/>
      <c r="BH42" s="318"/>
    </row>
    <row r="43" spans="1:60" outlineLevel="1" x14ac:dyDescent="0.2">
      <c r="A43" s="319">
        <v>35</v>
      </c>
      <c r="B43" s="319" t="s">
        <v>741</v>
      </c>
      <c r="C43" s="313" t="s">
        <v>742</v>
      </c>
      <c r="D43" s="314" t="s">
        <v>743</v>
      </c>
      <c r="E43" s="315">
        <v>5</v>
      </c>
      <c r="F43" s="316"/>
      <c r="G43" s="316">
        <f t="shared" si="1"/>
        <v>0</v>
      </c>
      <c r="H43" s="316"/>
      <c r="I43" s="316"/>
      <c r="J43" s="316"/>
      <c r="K43" s="316"/>
      <c r="L43" s="316"/>
      <c r="M43" s="316"/>
      <c r="N43" s="316"/>
      <c r="O43" s="316"/>
      <c r="P43" s="316"/>
      <c r="Q43" s="316"/>
      <c r="R43" s="316"/>
      <c r="S43" s="316"/>
      <c r="T43" s="317"/>
      <c r="U43" s="316"/>
      <c r="V43" s="318"/>
      <c r="W43" s="318"/>
      <c r="X43" s="318"/>
      <c r="Y43" s="318"/>
      <c r="Z43" s="318"/>
      <c r="AA43" s="318"/>
      <c r="AB43" s="318"/>
      <c r="AC43" s="318"/>
      <c r="AD43" s="318"/>
      <c r="AE43" s="318"/>
      <c r="AF43" s="318"/>
      <c r="AG43" s="318"/>
      <c r="AH43" s="318"/>
      <c r="AI43" s="318"/>
      <c r="AJ43" s="318"/>
      <c r="AK43" s="318"/>
      <c r="AL43" s="318"/>
      <c r="AM43" s="318"/>
      <c r="AN43" s="318"/>
      <c r="AO43" s="318"/>
      <c r="AP43" s="318"/>
      <c r="AQ43" s="318"/>
      <c r="AR43" s="318"/>
      <c r="AS43" s="318"/>
      <c r="AT43" s="318"/>
      <c r="AU43" s="318"/>
      <c r="AV43" s="318"/>
      <c r="AW43" s="318"/>
      <c r="AX43" s="318"/>
      <c r="AY43" s="318"/>
      <c r="AZ43" s="318"/>
      <c r="BA43" s="318"/>
      <c r="BB43" s="318"/>
      <c r="BC43" s="318"/>
      <c r="BD43" s="318"/>
      <c r="BE43" s="318"/>
      <c r="BF43" s="318"/>
      <c r="BG43" s="318"/>
      <c r="BH43" s="318"/>
    </row>
    <row r="44" spans="1:60" outlineLevel="1" x14ac:dyDescent="0.2">
      <c r="A44" s="319"/>
      <c r="B44" s="319"/>
      <c r="C44" s="313"/>
      <c r="D44" s="314"/>
      <c r="E44" s="315"/>
      <c r="F44" s="316"/>
      <c r="G44" s="316"/>
      <c r="H44" s="316"/>
      <c r="I44" s="316"/>
      <c r="J44" s="316"/>
      <c r="K44" s="316"/>
      <c r="L44" s="316"/>
      <c r="M44" s="316"/>
      <c r="N44" s="316"/>
      <c r="O44" s="316"/>
      <c r="P44" s="316"/>
      <c r="Q44" s="316"/>
      <c r="R44" s="316"/>
      <c r="S44" s="316"/>
      <c r="T44" s="317"/>
      <c r="U44" s="316"/>
      <c r="V44" s="318"/>
      <c r="W44" s="318"/>
      <c r="X44" s="318"/>
      <c r="Y44" s="318"/>
      <c r="Z44" s="318"/>
      <c r="AA44" s="318"/>
      <c r="AB44" s="318"/>
      <c r="AC44" s="318"/>
      <c r="AD44" s="318"/>
      <c r="AE44" s="318"/>
      <c r="AF44" s="318"/>
      <c r="AG44" s="318"/>
      <c r="AH44" s="318"/>
      <c r="AI44" s="318"/>
      <c r="AJ44" s="318"/>
      <c r="AK44" s="318"/>
      <c r="AL44" s="318"/>
      <c r="AM44" s="318"/>
      <c r="AN44" s="318"/>
      <c r="AO44" s="318"/>
      <c r="AP44" s="318"/>
      <c r="AQ44" s="318"/>
      <c r="AR44" s="318"/>
      <c r="AS44" s="318"/>
      <c r="AT44" s="318"/>
      <c r="AU44" s="318"/>
      <c r="AV44" s="318"/>
      <c r="AW44" s="318"/>
      <c r="AX44" s="318"/>
      <c r="AY44" s="318"/>
      <c r="AZ44" s="318"/>
      <c r="BA44" s="318"/>
      <c r="BB44" s="318"/>
      <c r="BC44" s="318"/>
      <c r="BD44" s="318"/>
      <c r="BE44" s="318"/>
      <c r="BF44" s="318"/>
      <c r="BG44" s="318"/>
      <c r="BH44" s="318"/>
    </row>
    <row r="45" spans="1:60" outlineLevel="1" x14ac:dyDescent="0.2">
      <c r="A45" s="319">
        <v>36</v>
      </c>
      <c r="B45" s="319" t="s">
        <v>744</v>
      </c>
      <c r="C45" s="313" t="s">
        <v>745</v>
      </c>
      <c r="D45" s="314" t="s">
        <v>270</v>
      </c>
      <c r="E45" s="320">
        <v>80</v>
      </c>
      <c r="F45" s="316"/>
      <c r="G45" s="316">
        <f t="shared" ref="G45:G51" si="2">E45*F45</f>
        <v>0</v>
      </c>
      <c r="H45" s="316">
        <v>0</v>
      </c>
      <c r="I45" s="316">
        <f>ROUND(E45*H45,2)</f>
        <v>0</v>
      </c>
      <c r="J45" s="316">
        <v>1300</v>
      </c>
      <c r="K45" s="316">
        <f>ROUND(E45*J45,2)</f>
        <v>104000</v>
      </c>
      <c r="L45" s="316">
        <v>21</v>
      </c>
      <c r="M45" s="316">
        <f>G45*(1+L45/100)</f>
        <v>0</v>
      </c>
      <c r="N45" s="316">
        <v>0</v>
      </c>
      <c r="O45" s="316">
        <f>ROUND(E45*N45,2)</f>
        <v>0</v>
      </c>
      <c r="P45" s="316">
        <v>0</v>
      </c>
      <c r="Q45" s="316">
        <f>ROUND(E45*P45,2)</f>
        <v>0</v>
      </c>
      <c r="R45" s="316"/>
      <c r="S45" s="316"/>
      <c r="T45" s="317">
        <v>0</v>
      </c>
      <c r="U45" s="316">
        <f>ROUND(E45*T45,2)</f>
        <v>0</v>
      </c>
      <c r="V45" s="318"/>
      <c r="W45" s="318"/>
      <c r="X45" s="318"/>
      <c r="Y45" s="318"/>
      <c r="Z45" s="318"/>
      <c r="AA45" s="318"/>
      <c r="AB45" s="318"/>
      <c r="AC45" s="318"/>
      <c r="AD45" s="318"/>
      <c r="AE45" s="318" t="s">
        <v>736</v>
      </c>
      <c r="AF45" s="318"/>
      <c r="AG45" s="318"/>
      <c r="AH45" s="318"/>
      <c r="AI45" s="318"/>
      <c r="AJ45" s="318"/>
      <c r="AK45" s="318"/>
      <c r="AL45" s="318"/>
      <c r="AM45" s="318"/>
      <c r="AN45" s="318"/>
      <c r="AO45" s="318"/>
      <c r="AP45" s="318"/>
      <c r="AQ45" s="318"/>
      <c r="AR45" s="318"/>
      <c r="AS45" s="318"/>
      <c r="AT45" s="318"/>
      <c r="AU45" s="318"/>
      <c r="AV45" s="318"/>
      <c r="AW45" s="318"/>
      <c r="AX45" s="318"/>
      <c r="AY45" s="318"/>
      <c r="AZ45" s="318"/>
      <c r="BA45" s="318"/>
      <c r="BB45" s="318"/>
      <c r="BC45" s="318"/>
      <c r="BD45" s="318"/>
      <c r="BE45" s="318"/>
      <c r="BF45" s="318"/>
      <c r="BG45" s="318"/>
      <c r="BH45" s="318"/>
    </row>
    <row r="46" spans="1:60" outlineLevel="1" x14ac:dyDescent="0.2">
      <c r="A46" s="319">
        <v>37</v>
      </c>
      <c r="B46" s="319" t="s">
        <v>746</v>
      </c>
      <c r="C46" s="313" t="s">
        <v>747</v>
      </c>
      <c r="D46" s="314" t="s">
        <v>270</v>
      </c>
      <c r="E46" s="320">
        <v>20</v>
      </c>
      <c r="F46" s="316"/>
      <c r="G46" s="316">
        <f t="shared" si="2"/>
        <v>0</v>
      </c>
      <c r="H46" s="316">
        <v>0</v>
      </c>
      <c r="I46" s="316">
        <f>ROUND(E46*H46,2)</f>
        <v>0</v>
      </c>
      <c r="J46" s="316">
        <v>2300</v>
      </c>
      <c r="K46" s="316">
        <f>ROUND(E46*J46,2)</f>
        <v>46000</v>
      </c>
      <c r="L46" s="316">
        <v>21</v>
      </c>
      <c r="M46" s="316">
        <f>G46*(1+L46/100)</f>
        <v>0</v>
      </c>
      <c r="N46" s="316">
        <v>0</v>
      </c>
      <c r="O46" s="316">
        <f>ROUND(E46*N46,2)</f>
        <v>0</v>
      </c>
      <c r="P46" s="316">
        <v>0</v>
      </c>
      <c r="Q46" s="316">
        <f>ROUND(E46*P46,2)</f>
        <v>0</v>
      </c>
      <c r="R46" s="316"/>
      <c r="S46" s="316"/>
      <c r="T46" s="317">
        <v>0</v>
      </c>
      <c r="U46" s="316">
        <f>ROUND(E46*T46,2)</f>
        <v>0</v>
      </c>
      <c r="V46" s="318"/>
      <c r="W46" s="318"/>
      <c r="X46" s="318"/>
      <c r="Y46" s="318"/>
      <c r="Z46" s="318"/>
      <c r="AA46" s="318"/>
      <c r="AB46" s="318"/>
      <c r="AC46" s="318"/>
      <c r="AD46" s="318"/>
      <c r="AE46" s="318" t="s">
        <v>736</v>
      </c>
      <c r="AF46" s="318"/>
      <c r="AG46" s="318"/>
      <c r="AH46" s="318"/>
      <c r="AI46" s="318"/>
      <c r="AJ46" s="318"/>
      <c r="AK46" s="318"/>
      <c r="AL46" s="318"/>
      <c r="AM46" s="318"/>
      <c r="AN46" s="318"/>
      <c r="AO46" s="318"/>
      <c r="AP46" s="318"/>
      <c r="AQ46" s="318"/>
      <c r="AR46" s="318"/>
      <c r="AS46" s="318"/>
      <c r="AT46" s="318"/>
      <c r="AU46" s="318"/>
      <c r="AV46" s="318"/>
      <c r="AW46" s="318"/>
      <c r="AX46" s="318"/>
      <c r="AY46" s="318"/>
      <c r="AZ46" s="318"/>
      <c r="BA46" s="318"/>
      <c r="BB46" s="318"/>
      <c r="BC46" s="318"/>
      <c r="BD46" s="318"/>
      <c r="BE46" s="318"/>
      <c r="BF46" s="318"/>
      <c r="BG46" s="318"/>
      <c r="BH46" s="318"/>
    </row>
    <row r="47" spans="1:60" ht="22.5" outlineLevel="1" x14ac:dyDescent="0.2">
      <c r="A47" s="319">
        <v>38</v>
      </c>
      <c r="B47" s="319" t="s">
        <v>748</v>
      </c>
      <c r="C47" s="313" t="s">
        <v>749</v>
      </c>
      <c r="D47" s="314" t="s">
        <v>184</v>
      </c>
      <c r="E47" s="320">
        <v>2</v>
      </c>
      <c r="F47" s="316"/>
      <c r="G47" s="316">
        <f t="shared" si="2"/>
        <v>0</v>
      </c>
      <c r="H47" s="316"/>
      <c r="I47" s="316"/>
      <c r="J47" s="316"/>
      <c r="K47" s="316"/>
      <c r="L47" s="316"/>
      <c r="M47" s="316"/>
      <c r="N47" s="316"/>
      <c r="O47" s="316"/>
      <c r="P47" s="316"/>
      <c r="Q47" s="316"/>
      <c r="R47" s="316"/>
      <c r="S47" s="316"/>
      <c r="T47" s="317"/>
      <c r="U47" s="316"/>
      <c r="V47" s="318"/>
      <c r="W47" s="318"/>
      <c r="X47" s="318"/>
      <c r="Y47" s="318"/>
      <c r="Z47" s="318"/>
      <c r="AA47" s="318"/>
      <c r="AB47" s="318"/>
      <c r="AC47" s="318"/>
      <c r="AD47" s="318"/>
      <c r="AE47" s="318"/>
      <c r="AF47" s="318"/>
      <c r="AG47" s="318"/>
      <c r="AH47" s="318"/>
      <c r="AI47" s="318"/>
      <c r="AJ47" s="318"/>
      <c r="AK47" s="318"/>
      <c r="AL47" s="318"/>
      <c r="AM47" s="318"/>
      <c r="AN47" s="318"/>
      <c r="AO47" s="318"/>
      <c r="AP47" s="318"/>
      <c r="AQ47" s="318"/>
      <c r="AR47" s="318"/>
      <c r="AS47" s="318"/>
      <c r="AT47" s="318"/>
      <c r="AU47" s="318"/>
      <c r="AV47" s="318"/>
      <c r="AW47" s="318"/>
      <c r="AX47" s="318"/>
      <c r="AY47" s="318"/>
      <c r="AZ47" s="318"/>
      <c r="BA47" s="318"/>
      <c r="BB47" s="318"/>
      <c r="BC47" s="318"/>
      <c r="BD47" s="318"/>
      <c r="BE47" s="318"/>
      <c r="BF47" s="318"/>
      <c r="BG47" s="318"/>
      <c r="BH47" s="318"/>
    </row>
    <row r="48" spans="1:60" outlineLevel="1" x14ac:dyDescent="0.2">
      <c r="A48" s="319">
        <v>39</v>
      </c>
      <c r="B48" s="319" t="s">
        <v>750</v>
      </c>
      <c r="C48" s="313" t="s">
        <v>751</v>
      </c>
      <c r="D48" s="314" t="s">
        <v>184</v>
      </c>
      <c r="E48" s="320">
        <v>16</v>
      </c>
      <c r="F48" s="316"/>
      <c r="G48" s="316">
        <f t="shared" si="2"/>
        <v>0</v>
      </c>
      <c r="H48" s="316">
        <v>0</v>
      </c>
      <c r="I48" s="316">
        <f>ROUND(E48*H48,2)</f>
        <v>0</v>
      </c>
      <c r="J48" s="316">
        <v>756</v>
      </c>
      <c r="K48" s="316">
        <f>ROUND(E48*J48,2)</f>
        <v>12096</v>
      </c>
      <c r="L48" s="316">
        <v>21</v>
      </c>
      <c r="M48" s="316">
        <f>G48*(1+L48/100)</f>
        <v>0</v>
      </c>
      <c r="N48" s="316">
        <v>0</v>
      </c>
      <c r="O48" s="316">
        <f>ROUND(E48*N48,2)</f>
        <v>0</v>
      </c>
      <c r="P48" s="316">
        <v>0</v>
      </c>
      <c r="Q48" s="316">
        <f>ROUND(E48*P48,2)</f>
        <v>0</v>
      </c>
      <c r="R48" s="316"/>
      <c r="S48" s="316"/>
      <c r="T48" s="317">
        <v>0</v>
      </c>
      <c r="U48" s="316">
        <f>ROUND(E48*T48,2)</f>
        <v>0</v>
      </c>
      <c r="V48" s="318"/>
      <c r="W48" s="318"/>
      <c r="X48" s="318"/>
      <c r="Y48" s="318"/>
      <c r="Z48" s="318"/>
      <c r="AA48" s="318"/>
      <c r="AB48" s="318"/>
      <c r="AC48" s="318"/>
      <c r="AD48" s="318"/>
      <c r="AE48" s="318" t="s">
        <v>736</v>
      </c>
      <c r="AF48" s="318"/>
      <c r="AG48" s="318"/>
      <c r="AH48" s="318"/>
      <c r="AI48" s="318"/>
      <c r="AJ48" s="318"/>
      <c r="AK48" s="318"/>
      <c r="AL48" s="318"/>
      <c r="AM48" s="318"/>
      <c r="AN48" s="318"/>
      <c r="AO48" s="318"/>
      <c r="AP48" s="318"/>
      <c r="AQ48" s="318"/>
      <c r="AR48" s="318"/>
      <c r="AS48" s="318"/>
      <c r="AT48" s="318"/>
      <c r="AU48" s="318"/>
      <c r="AV48" s="318"/>
      <c r="AW48" s="318"/>
      <c r="AX48" s="318"/>
      <c r="AY48" s="318"/>
      <c r="AZ48" s="318"/>
      <c r="BA48" s="318"/>
      <c r="BB48" s="318"/>
      <c r="BC48" s="318"/>
      <c r="BD48" s="318"/>
      <c r="BE48" s="318"/>
      <c r="BF48" s="318"/>
      <c r="BG48" s="318"/>
      <c r="BH48" s="318"/>
    </row>
    <row r="49" spans="1:60" outlineLevel="1" x14ac:dyDescent="0.2">
      <c r="A49" s="319">
        <v>40</v>
      </c>
      <c r="B49" s="319" t="s">
        <v>752</v>
      </c>
      <c r="C49" s="313" t="s">
        <v>753</v>
      </c>
      <c r="D49" s="314" t="s">
        <v>184</v>
      </c>
      <c r="E49" s="320">
        <v>10</v>
      </c>
      <c r="F49" s="316"/>
      <c r="G49" s="316">
        <f t="shared" si="2"/>
        <v>0</v>
      </c>
      <c r="H49" s="316"/>
      <c r="I49" s="316"/>
      <c r="J49" s="316"/>
      <c r="K49" s="316"/>
      <c r="L49" s="316"/>
      <c r="M49" s="316"/>
      <c r="N49" s="316"/>
      <c r="O49" s="316"/>
      <c r="P49" s="316"/>
      <c r="Q49" s="316"/>
      <c r="R49" s="316"/>
      <c r="S49" s="316"/>
      <c r="T49" s="317"/>
      <c r="U49" s="316"/>
      <c r="V49" s="318"/>
      <c r="W49" s="318"/>
      <c r="X49" s="318"/>
      <c r="Y49" s="318"/>
      <c r="Z49" s="318"/>
      <c r="AA49" s="318"/>
      <c r="AB49" s="318"/>
      <c r="AC49" s="318"/>
      <c r="AD49" s="318"/>
      <c r="AE49" s="318"/>
      <c r="AF49" s="318"/>
      <c r="AG49" s="318"/>
      <c r="AH49" s="318"/>
      <c r="AI49" s="318"/>
      <c r="AJ49" s="318"/>
      <c r="AK49" s="318"/>
      <c r="AL49" s="318"/>
      <c r="AM49" s="318"/>
      <c r="AN49" s="318"/>
      <c r="AO49" s="318"/>
      <c r="AP49" s="318"/>
      <c r="AQ49" s="318"/>
      <c r="AR49" s="318"/>
      <c r="AS49" s="318"/>
      <c r="AT49" s="318"/>
      <c r="AU49" s="318"/>
      <c r="AV49" s="318"/>
      <c r="AW49" s="318"/>
      <c r="AX49" s="318"/>
      <c r="AY49" s="318"/>
      <c r="AZ49" s="318"/>
      <c r="BA49" s="318"/>
      <c r="BB49" s="318"/>
      <c r="BC49" s="318"/>
      <c r="BD49" s="318"/>
      <c r="BE49" s="318"/>
      <c r="BF49" s="318"/>
      <c r="BG49" s="318"/>
      <c r="BH49" s="318"/>
    </row>
    <row r="50" spans="1:60" outlineLevel="1" x14ac:dyDescent="0.2">
      <c r="A50" s="319">
        <v>41</v>
      </c>
      <c r="B50" s="319" t="s">
        <v>754</v>
      </c>
      <c r="C50" s="313" t="s">
        <v>755</v>
      </c>
      <c r="D50" s="314" t="s">
        <v>184</v>
      </c>
      <c r="E50" s="320">
        <v>10</v>
      </c>
      <c r="F50" s="316"/>
      <c r="G50" s="316">
        <f t="shared" si="2"/>
        <v>0</v>
      </c>
      <c r="H50" s="316"/>
      <c r="I50" s="316"/>
      <c r="J50" s="316"/>
      <c r="K50" s="316"/>
      <c r="L50" s="316"/>
      <c r="M50" s="316"/>
      <c r="N50" s="316"/>
      <c r="O50" s="316"/>
      <c r="P50" s="316"/>
      <c r="Q50" s="316"/>
      <c r="R50" s="316"/>
      <c r="S50" s="316"/>
      <c r="T50" s="317"/>
      <c r="U50" s="316"/>
      <c r="V50" s="318"/>
      <c r="W50" s="318"/>
      <c r="X50" s="318"/>
      <c r="Y50" s="318"/>
      <c r="Z50" s="318"/>
      <c r="AA50" s="318"/>
      <c r="AB50" s="318"/>
      <c r="AC50" s="318"/>
      <c r="AD50" s="318"/>
      <c r="AE50" s="318"/>
      <c r="AF50" s="318"/>
      <c r="AG50" s="318"/>
      <c r="AH50" s="318"/>
      <c r="AI50" s="318"/>
      <c r="AJ50" s="318"/>
      <c r="AK50" s="318"/>
      <c r="AL50" s="318"/>
      <c r="AM50" s="318"/>
      <c r="AN50" s="318"/>
      <c r="AO50" s="318"/>
      <c r="AP50" s="318"/>
      <c r="AQ50" s="318"/>
      <c r="AR50" s="318"/>
      <c r="AS50" s="318"/>
      <c r="AT50" s="318"/>
      <c r="AU50" s="318"/>
      <c r="AV50" s="318"/>
      <c r="AW50" s="318"/>
      <c r="AX50" s="318"/>
      <c r="AY50" s="318"/>
      <c r="AZ50" s="318"/>
      <c r="BA50" s="318"/>
      <c r="BB50" s="318"/>
      <c r="BC50" s="318"/>
      <c r="BD50" s="318"/>
      <c r="BE50" s="318"/>
      <c r="BF50" s="318"/>
      <c r="BG50" s="318"/>
      <c r="BH50" s="318"/>
    </row>
    <row r="51" spans="1:60" outlineLevel="1" x14ac:dyDescent="0.2">
      <c r="A51" s="319">
        <v>42</v>
      </c>
      <c r="B51" s="319" t="s">
        <v>756</v>
      </c>
      <c r="C51" s="313" t="s">
        <v>757</v>
      </c>
      <c r="D51" s="314" t="s">
        <v>170</v>
      </c>
      <c r="E51" s="320">
        <v>1</v>
      </c>
      <c r="F51" s="316"/>
      <c r="G51" s="316">
        <f t="shared" si="2"/>
        <v>0</v>
      </c>
      <c r="H51" s="316"/>
      <c r="I51" s="316"/>
      <c r="J51" s="316"/>
      <c r="K51" s="316"/>
      <c r="L51" s="316"/>
      <c r="M51" s="316"/>
      <c r="N51" s="316"/>
      <c r="O51" s="316"/>
      <c r="P51" s="316"/>
      <c r="Q51" s="316"/>
      <c r="R51" s="316"/>
      <c r="S51" s="316"/>
      <c r="T51" s="317"/>
      <c r="U51" s="316"/>
      <c r="V51" s="318"/>
      <c r="W51" s="318"/>
      <c r="X51" s="318"/>
      <c r="Y51" s="318"/>
      <c r="Z51" s="318"/>
      <c r="AA51" s="318"/>
      <c r="AB51" s="318"/>
      <c r="AC51" s="318"/>
      <c r="AD51" s="318"/>
      <c r="AE51" s="318"/>
      <c r="AF51" s="318"/>
      <c r="AG51" s="318"/>
      <c r="AH51" s="318"/>
      <c r="AI51" s="318"/>
      <c r="AJ51" s="318"/>
      <c r="AK51" s="318"/>
      <c r="AL51" s="318"/>
      <c r="AM51" s="318"/>
      <c r="AN51" s="318"/>
      <c r="AO51" s="318"/>
      <c r="AP51" s="318"/>
      <c r="AQ51" s="318"/>
      <c r="AR51" s="318"/>
      <c r="AS51" s="318"/>
      <c r="AT51" s="318"/>
      <c r="AU51" s="318"/>
      <c r="AV51" s="318"/>
      <c r="AW51" s="318"/>
      <c r="AX51" s="318"/>
      <c r="AY51" s="318"/>
      <c r="AZ51" s="318"/>
      <c r="BA51" s="318"/>
      <c r="BB51" s="318"/>
      <c r="BC51" s="318"/>
      <c r="BD51" s="318"/>
      <c r="BE51" s="318"/>
      <c r="BF51" s="318"/>
      <c r="BG51" s="318"/>
      <c r="BH51" s="318"/>
    </row>
    <row r="52" spans="1:60" outlineLevel="1" x14ac:dyDescent="0.2">
      <c r="A52" s="319"/>
      <c r="B52" s="319"/>
      <c r="C52" s="313"/>
      <c r="D52" s="314"/>
      <c r="E52" s="315"/>
      <c r="F52" s="316"/>
      <c r="G52" s="316"/>
      <c r="H52" s="316"/>
      <c r="I52" s="316"/>
      <c r="J52" s="316"/>
      <c r="K52" s="316"/>
      <c r="L52" s="316"/>
      <c r="M52" s="316"/>
      <c r="N52" s="316"/>
      <c r="O52" s="316"/>
      <c r="P52" s="316"/>
      <c r="Q52" s="316"/>
      <c r="R52" s="316"/>
      <c r="S52" s="316"/>
      <c r="T52" s="317"/>
      <c r="U52" s="316"/>
      <c r="V52" s="318"/>
      <c r="W52" s="318"/>
      <c r="X52" s="318"/>
      <c r="Y52" s="318"/>
      <c r="Z52" s="318"/>
      <c r="AA52" s="318"/>
      <c r="AB52" s="318"/>
      <c r="AC52" s="318"/>
      <c r="AD52" s="318"/>
      <c r="AE52" s="318"/>
      <c r="AF52" s="318"/>
      <c r="AG52" s="318"/>
      <c r="AH52" s="318"/>
      <c r="AI52" s="318"/>
      <c r="AJ52" s="318"/>
      <c r="AK52" s="318"/>
      <c r="AL52" s="318"/>
      <c r="AM52" s="318"/>
      <c r="AN52" s="318"/>
      <c r="AO52" s="318"/>
      <c r="AP52" s="318"/>
      <c r="AQ52" s="318"/>
      <c r="AR52" s="318"/>
      <c r="AS52" s="318"/>
      <c r="AT52" s="318"/>
      <c r="AU52" s="318"/>
      <c r="AV52" s="318"/>
      <c r="AW52" s="318"/>
      <c r="AX52" s="318"/>
      <c r="AY52" s="318"/>
      <c r="AZ52" s="318"/>
      <c r="BA52" s="318"/>
      <c r="BB52" s="318"/>
      <c r="BC52" s="318"/>
      <c r="BD52" s="318"/>
      <c r="BE52" s="318"/>
      <c r="BF52" s="318"/>
      <c r="BG52" s="318"/>
      <c r="BH52" s="318"/>
    </row>
    <row r="53" spans="1:60" outlineLevel="1" x14ac:dyDescent="0.2">
      <c r="A53" s="319">
        <v>43</v>
      </c>
      <c r="B53" s="319" t="s">
        <v>758</v>
      </c>
      <c r="C53" s="313" t="s">
        <v>759</v>
      </c>
      <c r="D53" s="314" t="s">
        <v>170</v>
      </c>
      <c r="E53" s="315">
        <v>1</v>
      </c>
      <c r="F53" s="316"/>
      <c r="G53" s="316">
        <f t="shared" ref="G53:G64" si="3">E53*F53</f>
        <v>0</v>
      </c>
      <c r="H53" s="316"/>
      <c r="I53" s="316"/>
      <c r="J53" s="316"/>
      <c r="K53" s="316"/>
      <c r="L53" s="316"/>
      <c r="M53" s="316"/>
      <c r="N53" s="316"/>
      <c r="O53" s="316"/>
      <c r="P53" s="316"/>
      <c r="Q53" s="316"/>
      <c r="R53" s="316"/>
      <c r="S53" s="316"/>
      <c r="T53" s="317"/>
      <c r="U53" s="316"/>
      <c r="V53" s="318"/>
      <c r="W53" s="318"/>
      <c r="X53" s="318"/>
      <c r="Y53" s="318"/>
      <c r="Z53" s="318"/>
      <c r="AA53" s="318"/>
      <c r="AB53" s="318"/>
      <c r="AC53" s="318"/>
      <c r="AD53" s="318"/>
      <c r="AE53" s="318"/>
      <c r="AF53" s="318"/>
      <c r="AG53" s="318"/>
      <c r="AH53" s="318"/>
      <c r="AI53" s="318"/>
      <c r="AJ53" s="318"/>
      <c r="AK53" s="318"/>
      <c r="AL53" s="318"/>
      <c r="AM53" s="318"/>
      <c r="AN53" s="318"/>
      <c r="AO53" s="318"/>
      <c r="AP53" s="318"/>
      <c r="AQ53" s="318"/>
      <c r="AR53" s="318"/>
      <c r="AS53" s="318"/>
      <c r="AT53" s="318"/>
      <c r="AU53" s="318"/>
      <c r="AV53" s="318"/>
      <c r="AW53" s="318"/>
      <c r="AX53" s="318"/>
      <c r="AY53" s="318"/>
      <c r="AZ53" s="318"/>
      <c r="BA53" s="318"/>
      <c r="BB53" s="318"/>
      <c r="BC53" s="318"/>
      <c r="BD53" s="318"/>
      <c r="BE53" s="318"/>
      <c r="BF53" s="318"/>
      <c r="BG53" s="318"/>
      <c r="BH53" s="318"/>
    </row>
    <row r="54" spans="1:60" outlineLevel="1" x14ac:dyDescent="0.2">
      <c r="A54" s="319">
        <v>44</v>
      </c>
      <c r="B54" s="319" t="s">
        <v>760</v>
      </c>
      <c r="C54" s="313" t="s">
        <v>761</v>
      </c>
      <c r="D54" s="314" t="s">
        <v>762</v>
      </c>
      <c r="E54" s="315">
        <v>16</v>
      </c>
      <c r="F54" s="316"/>
      <c r="G54" s="316">
        <f t="shared" si="3"/>
        <v>0</v>
      </c>
      <c r="H54" s="316"/>
      <c r="I54" s="316"/>
      <c r="J54" s="316"/>
      <c r="K54" s="316"/>
      <c r="L54" s="316"/>
      <c r="M54" s="316"/>
      <c r="N54" s="316"/>
      <c r="O54" s="316"/>
      <c r="P54" s="316"/>
      <c r="Q54" s="316"/>
      <c r="R54" s="316"/>
      <c r="S54" s="316"/>
      <c r="T54" s="317"/>
      <c r="U54" s="316"/>
      <c r="V54" s="318"/>
      <c r="W54" s="318"/>
      <c r="X54" s="318"/>
      <c r="Y54" s="318"/>
      <c r="Z54" s="318"/>
      <c r="AA54" s="318"/>
      <c r="AB54" s="318"/>
      <c r="AC54" s="318"/>
      <c r="AD54" s="318"/>
      <c r="AE54" s="318"/>
      <c r="AF54" s="318"/>
      <c r="AG54" s="318"/>
      <c r="AH54" s="318"/>
      <c r="AI54" s="318"/>
      <c r="AJ54" s="318"/>
      <c r="AK54" s="318"/>
      <c r="AL54" s="318"/>
      <c r="AM54" s="318"/>
      <c r="AN54" s="318"/>
      <c r="AO54" s="318"/>
      <c r="AP54" s="318"/>
      <c r="AQ54" s="318"/>
      <c r="AR54" s="318"/>
      <c r="AS54" s="318"/>
      <c r="AT54" s="318"/>
      <c r="AU54" s="318"/>
      <c r="AV54" s="318"/>
      <c r="AW54" s="318"/>
      <c r="AX54" s="318"/>
      <c r="AY54" s="318"/>
      <c r="AZ54" s="318"/>
      <c r="BA54" s="318"/>
      <c r="BB54" s="318"/>
      <c r="BC54" s="318"/>
      <c r="BD54" s="318"/>
      <c r="BE54" s="318"/>
      <c r="BF54" s="318"/>
      <c r="BG54" s="318"/>
      <c r="BH54" s="318"/>
    </row>
    <row r="55" spans="1:60" outlineLevel="1" x14ac:dyDescent="0.2">
      <c r="A55" s="319">
        <v>45</v>
      </c>
      <c r="B55" s="319" t="s">
        <v>763</v>
      </c>
      <c r="C55" s="313" t="s">
        <v>764</v>
      </c>
      <c r="D55" s="314" t="s">
        <v>762</v>
      </c>
      <c r="E55" s="315">
        <v>8</v>
      </c>
      <c r="F55" s="316"/>
      <c r="G55" s="316">
        <f t="shared" si="3"/>
        <v>0</v>
      </c>
      <c r="H55" s="316"/>
      <c r="I55" s="316"/>
      <c r="J55" s="316"/>
      <c r="K55" s="316"/>
      <c r="L55" s="316"/>
      <c r="M55" s="316"/>
      <c r="N55" s="316"/>
      <c r="O55" s="316"/>
      <c r="P55" s="316"/>
      <c r="Q55" s="316"/>
      <c r="R55" s="316"/>
      <c r="S55" s="316"/>
      <c r="T55" s="317"/>
      <c r="U55" s="316"/>
      <c r="V55" s="318"/>
      <c r="W55" s="318"/>
      <c r="X55" s="318"/>
      <c r="Y55" s="318"/>
      <c r="Z55" s="318"/>
      <c r="AA55" s="318"/>
      <c r="AB55" s="318"/>
      <c r="AC55" s="318"/>
      <c r="AD55" s="318"/>
      <c r="AE55" s="318"/>
      <c r="AF55" s="318"/>
      <c r="AG55" s="318"/>
      <c r="AH55" s="318"/>
      <c r="AI55" s="318"/>
      <c r="AJ55" s="318"/>
      <c r="AK55" s="318"/>
      <c r="AL55" s="318"/>
      <c r="AM55" s="318"/>
      <c r="AN55" s="318"/>
      <c r="AO55" s="318"/>
      <c r="AP55" s="318"/>
      <c r="AQ55" s="318"/>
      <c r="AR55" s="318"/>
      <c r="AS55" s="318"/>
      <c r="AT55" s="318"/>
      <c r="AU55" s="318"/>
      <c r="AV55" s="318"/>
      <c r="AW55" s="318"/>
      <c r="AX55" s="318"/>
      <c r="AY55" s="318"/>
      <c r="AZ55" s="318"/>
      <c r="BA55" s="318"/>
      <c r="BB55" s="318"/>
      <c r="BC55" s="318"/>
      <c r="BD55" s="318"/>
      <c r="BE55" s="318"/>
      <c r="BF55" s="318"/>
      <c r="BG55" s="318"/>
      <c r="BH55" s="318"/>
    </row>
    <row r="56" spans="1:60" outlineLevel="1" x14ac:dyDescent="0.2">
      <c r="A56" s="319">
        <v>46</v>
      </c>
      <c r="B56" s="319" t="s">
        <v>765</v>
      </c>
      <c r="C56" s="313" t="s">
        <v>766</v>
      </c>
      <c r="D56" s="314" t="s">
        <v>767</v>
      </c>
      <c r="E56" s="315">
        <v>18</v>
      </c>
      <c r="F56" s="316"/>
      <c r="G56" s="316">
        <f t="shared" si="3"/>
        <v>0</v>
      </c>
      <c r="H56" s="316"/>
      <c r="I56" s="316"/>
      <c r="J56" s="316"/>
      <c r="K56" s="316"/>
      <c r="L56" s="316"/>
      <c r="M56" s="316"/>
      <c r="N56" s="316"/>
      <c r="O56" s="316"/>
      <c r="P56" s="316"/>
      <c r="Q56" s="316"/>
      <c r="R56" s="316"/>
      <c r="S56" s="316"/>
      <c r="T56" s="317"/>
      <c r="U56" s="316"/>
      <c r="V56" s="318"/>
      <c r="W56" s="318"/>
      <c r="X56" s="318"/>
      <c r="Y56" s="318"/>
      <c r="Z56" s="318"/>
      <c r="AA56" s="318"/>
      <c r="AB56" s="318"/>
      <c r="AC56" s="318"/>
      <c r="AD56" s="318"/>
      <c r="AE56" s="318"/>
      <c r="AF56" s="318"/>
      <c r="AG56" s="318"/>
      <c r="AH56" s="318"/>
      <c r="AI56" s="318"/>
      <c r="AJ56" s="318"/>
      <c r="AK56" s="318"/>
      <c r="AL56" s="318"/>
      <c r="AM56" s="318"/>
      <c r="AN56" s="318"/>
      <c r="AO56" s="318"/>
      <c r="AP56" s="318"/>
      <c r="AQ56" s="318"/>
      <c r="AR56" s="318"/>
      <c r="AS56" s="318"/>
      <c r="AT56" s="318"/>
      <c r="AU56" s="318"/>
      <c r="AV56" s="318"/>
      <c r="AW56" s="318"/>
      <c r="AX56" s="318"/>
      <c r="AY56" s="318"/>
      <c r="AZ56" s="318"/>
      <c r="BA56" s="318"/>
      <c r="BB56" s="318"/>
      <c r="BC56" s="318"/>
      <c r="BD56" s="318"/>
      <c r="BE56" s="318"/>
      <c r="BF56" s="318"/>
      <c r="BG56" s="318"/>
      <c r="BH56" s="318"/>
    </row>
    <row r="57" spans="1:60" outlineLevel="1" x14ac:dyDescent="0.2">
      <c r="A57" s="319">
        <v>47</v>
      </c>
      <c r="B57" s="319" t="s">
        <v>768</v>
      </c>
      <c r="C57" s="313" t="s">
        <v>769</v>
      </c>
      <c r="D57" s="314" t="s">
        <v>767</v>
      </c>
      <c r="E57" s="315">
        <v>18</v>
      </c>
      <c r="F57" s="316"/>
      <c r="G57" s="316">
        <f t="shared" si="3"/>
        <v>0</v>
      </c>
      <c r="H57" s="316"/>
      <c r="I57" s="316"/>
      <c r="J57" s="316"/>
      <c r="K57" s="316"/>
      <c r="L57" s="316"/>
      <c r="M57" s="316"/>
      <c r="N57" s="316"/>
      <c r="O57" s="316"/>
      <c r="P57" s="316"/>
      <c r="Q57" s="316"/>
      <c r="R57" s="316"/>
      <c r="S57" s="316"/>
      <c r="T57" s="317"/>
      <c r="U57" s="316"/>
      <c r="V57" s="318"/>
      <c r="W57" s="318"/>
      <c r="X57" s="318"/>
      <c r="Y57" s="318"/>
      <c r="Z57" s="318"/>
      <c r="AA57" s="318"/>
      <c r="AB57" s="318"/>
      <c r="AC57" s="318"/>
      <c r="AD57" s="318"/>
      <c r="AE57" s="318"/>
      <c r="AF57" s="318"/>
      <c r="AG57" s="318"/>
      <c r="AH57" s="318"/>
      <c r="AI57" s="318"/>
      <c r="AJ57" s="318"/>
      <c r="AK57" s="318"/>
      <c r="AL57" s="318"/>
      <c r="AM57" s="318"/>
      <c r="AN57" s="318"/>
      <c r="AO57" s="318"/>
      <c r="AP57" s="318"/>
      <c r="AQ57" s="318"/>
      <c r="AR57" s="318"/>
      <c r="AS57" s="318"/>
      <c r="AT57" s="318"/>
      <c r="AU57" s="318"/>
      <c r="AV57" s="318"/>
      <c r="AW57" s="318"/>
      <c r="AX57" s="318"/>
      <c r="AY57" s="318"/>
      <c r="AZ57" s="318"/>
      <c r="BA57" s="318"/>
      <c r="BB57" s="318"/>
      <c r="BC57" s="318"/>
      <c r="BD57" s="318"/>
      <c r="BE57" s="318"/>
      <c r="BF57" s="318"/>
      <c r="BG57" s="318"/>
      <c r="BH57" s="318"/>
    </row>
    <row r="58" spans="1:60" outlineLevel="1" x14ac:dyDescent="0.2">
      <c r="A58" s="319">
        <v>48</v>
      </c>
      <c r="B58" s="319" t="s">
        <v>770</v>
      </c>
      <c r="C58" s="313" t="s">
        <v>771</v>
      </c>
      <c r="D58" s="314" t="s">
        <v>170</v>
      </c>
      <c r="E58" s="315">
        <v>1</v>
      </c>
      <c r="F58" s="316"/>
      <c r="G58" s="316">
        <f t="shared" si="3"/>
        <v>0</v>
      </c>
      <c r="H58" s="316"/>
      <c r="I58" s="316"/>
      <c r="J58" s="316"/>
      <c r="K58" s="316"/>
      <c r="L58" s="316"/>
      <c r="M58" s="316"/>
      <c r="N58" s="316"/>
      <c r="O58" s="316"/>
      <c r="P58" s="316"/>
      <c r="Q58" s="316"/>
      <c r="R58" s="316"/>
      <c r="S58" s="316"/>
      <c r="T58" s="317"/>
      <c r="U58" s="316"/>
      <c r="V58" s="318"/>
      <c r="W58" s="318"/>
      <c r="X58" s="318"/>
      <c r="Y58" s="318"/>
      <c r="Z58" s="318"/>
      <c r="AA58" s="318"/>
      <c r="AB58" s="318"/>
      <c r="AC58" s="318"/>
      <c r="AD58" s="318"/>
      <c r="AE58" s="318"/>
      <c r="AF58" s="318"/>
      <c r="AG58" s="318"/>
      <c r="AH58" s="318"/>
      <c r="AI58" s="318"/>
      <c r="AJ58" s="318"/>
      <c r="AK58" s="318"/>
      <c r="AL58" s="318"/>
      <c r="AM58" s="318"/>
      <c r="AN58" s="318"/>
      <c r="AO58" s="318"/>
      <c r="AP58" s="318"/>
      <c r="AQ58" s="318"/>
      <c r="AR58" s="318"/>
      <c r="AS58" s="318"/>
      <c r="AT58" s="318"/>
      <c r="AU58" s="318"/>
      <c r="AV58" s="318"/>
      <c r="AW58" s="318"/>
      <c r="AX58" s="318"/>
      <c r="AY58" s="318"/>
      <c r="AZ58" s="318"/>
      <c r="BA58" s="318"/>
      <c r="BB58" s="318"/>
      <c r="BC58" s="318"/>
      <c r="BD58" s="318"/>
      <c r="BE58" s="318"/>
      <c r="BF58" s="318"/>
      <c r="BG58" s="318"/>
      <c r="BH58" s="318"/>
    </row>
    <row r="59" spans="1:60" ht="22.5" outlineLevel="1" x14ac:dyDescent="0.2">
      <c r="A59" s="319">
        <v>49</v>
      </c>
      <c r="B59" s="319" t="s">
        <v>772</v>
      </c>
      <c r="C59" s="313" t="s">
        <v>773</v>
      </c>
      <c r="D59" s="314" t="s">
        <v>762</v>
      </c>
      <c r="E59" s="315">
        <v>2</v>
      </c>
      <c r="F59" s="316"/>
      <c r="G59" s="316">
        <f t="shared" si="3"/>
        <v>0</v>
      </c>
      <c r="H59" s="316"/>
      <c r="I59" s="316"/>
      <c r="J59" s="316"/>
      <c r="K59" s="316"/>
      <c r="L59" s="316"/>
      <c r="M59" s="316"/>
      <c r="N59" s="316"/>
      <c r="O59" s="316"/>
      <c r="P59" s="316"/>
      <c r="Q59" s="316"/>
      <c r="R59" s="316"/>
      <c r="S59" s="316"/>
      <c r="T59" s="317"/>
      <c r="U59" s="316"/>
      <c r="V59" s="318"/>
      <c r="W59" s="318"/>
      <c r="X59" s="318"/>
      <c r="Y59" s="318"/>
      <c r="Z59" s="318"/>
      <c r="AA59" s="318"/>
      <c r="AB59" s="318"/>
      <c r="AC59" s="318"/>
      <c r="AD59" s="318"/>
      <c r="AE59" s="318"/>
      <c r="AF59" s="318"/>
      <c r="AG59" s="318"/>
      <c r="AH59" s="318"/>
      <c r="AI59" s="318"/>
      <c r="AJ59" s="318"/>
      <c r="AK59" s="318"/>
      <c r="AL59" s="318"/>
      <c r="AM59" s="318"/>
      <c r="AN59" s="318"/>
      <c r="AO59" s="318"/>
      <c r="AP59" s="318"/>
      <c r="AQ59" s="318"/>
      <c r="AR59" s="318"/>
      <c r="AS59" s="318"/>
      <c r="AT59" s="318"/>
      <c r="AU59" s="318"/>
      <c r="AV59" s="318"/>
      <c r="AW59" s="318"/>
      <c r="AX59" s="318"/>
      <c r="AY59" s="318"/>
      <c r="AZ59" s="318"/>
      <c r="BA59" s="318"/>
      <c r="BB59" s="318"/>
      <c r="BC59" s="318"/>
      <c r="BD59" s="318"/>
      <c r="BE59" s="318"/>
      <c r="BF59" s="318"/>
      <c r="BG59" s="318"/>
      <c r="BH59" s="318"/>
    </row>
    <row r="60" spans="1:60" outlineLevel="1" x14ac:dyDescent="0.2">
      <c r="A60" s="319">
        <v>50</v>
      </c>
      <c r="B60" s="319" t="s">
        <v>774</v>
      </c>
      <c r="C60" s="313" t="s">
        <v>775</v>
      </c>
      <c r="D60" s="314" t="s">
        <v>170</v>
      </c>
      <c r="E60" s="315">
        <v>1</v>
      </c>
      <c r="F60" s="316"/>
      <c r="G60" s="316">
        <f t="shared" si="3"/>
        <v>0</v>
      </c>
      <c r="H60" s="316"/>
      <c r="I60" s="316"/>
      <c r="J60" s="316"/>
      <c r="K60" s="316"/>
      <c r="L60" s="316"/>
      <c r="M60" s="316"/>
      <c r="N60" s="316"/>
      <c r="O60" s="316"/>
      <c r="P60" s="316"/>
      <c r="Q60" s="316"/>
      <c r="R60" s="316"/>
      <c r="S60" s="316"/>
      <c r="T60" s="317"/>
      <c r="U60" s="316"/>
      <c r="V60" s="318"/>
      <c r="W60" s="318"/>
      <c r="X60" s="318"/>
      <c r="Y60" s="318"/>
      <c r="Z60" s="318"/>
      <c r="AA60" s="318"/>
      <c r="AB60" s="318"/>
      <c r="AC60" s="318"/>
      <c r="AD60" s="318"/>
      <c r="AE60" s="318"/>
      <c r="AF60" s="318"/>
      <c r="AG60" s="318"/>
      <c r="AH60" s="318"/>
      <c r="AI60" s="318"/>
      <c r="AJ60" s="318"/>
      <c r="AK60" s="318"/>
      <c r="AL60" s="318"/>
      <c r="AM60" s="318"/>
      <c r="AN60" s="318"/>
      <c r="AO60" s="318"/>
      <c r="AP60" s="318"/>
      <c r="AQ60" s="318"/>
      <c r="AR60" s="318"/>
      <c r="AS60" s="318"/>
      <c r="AT60" s="318"/>
      <c r="AU60" s="318"/>
      <c r="AV60" s="318"/>
      <c r="AW60" s="318"/>
      <c r="AX60" s="318"/>
      <c r="AY60" s="318"/>
      <c r="AZ60" s="318"/>
      <c r="BA60" s="318"/>
      <c r="BB60" s="318"/>
      <c r="BC60" s="318"/>
      <c r="BD60" s="318"/>
      <c r="BE60" s="318"/>
      <c r="BF60" s="318"/>
      <c r="BG60" s="318"/>
      <c r="BH60" s="318"/>
    </row>
    <row r="61" spans="1:60" outlineLevel="1" x14ac:dyDescent="0.2">
      <c r="A61" s="319">
        <v>51</v>
      </c>
      <c r="B61" s="319" t="s">
        <v>776</v>
      </c>
      <c r="C61" s="313" t="s">
        <v>777</v>
      </c>
      <c r="D61" s="314" t="s">
        <v>170</v>
      </c>
      <c r="E61" s="315">
        <v>1</v>
      </c>
      <c r="F61" s="316"/>
      <c r="G61" s="316">
        <f t="shared" si="3"/>
        <v>0</v>
      </c>
      <c r="H61" s="316"/>
      <c r="I61" s="316"/>
      <c r="J61" s="316"/>
      <c r="K61" s="316"/>
      <c r="L61" s="316"/>
      <c r="M61" s="316"/>
      <c r="N61" s="316"/>
      <c r="O61" s="316"/>
      <c r="P61" s="316"/>
      <c r="Q61" s="316"/>
      <c r="R61" s="316"/>
      <c r="S61" s="316"/>
      <c r="T61" s="317"/>
      <c r="U61" s="316"/>
      <c r="V61" s="318"/>
      <c r="W61" s="318"/>
      <c r="X61" s="318"/>
      <c r="Y61" s="318"/>
      <c r="Z61" s="318"/>
      <c r="AA61" s="318"/>
      <c r="AB61" s="318"/>
      <c r="AC61" s="318"/>
      <c r="AD61" s="318"/>
      <c r="AE61" s="318"/>
      <c r="AF61" s="318"/>
      <c r="AG61" s="318"/>
      <c r="AH61" s="318"/>
      <c r="AI61" s="318"/>
      <c r="AJ61" s="318"/>
      <c r="AK61" s="318"/>
      <c r="AL61" s="318"/>
      <c r="AM61" s="318"/>
      <c r="AN61" s="318"/>
      <c r="AO61" s="318"/>
      <c r="AP61" s="318"/>
      <c r="AQ61" s="318"/>
      <c r="AR61" s="318"/>
      <c r="AS61" s="318"/>
      <c r="AT61" s="318"/>
      <c r="AU61" s="318"/>
      <c r="AV61" s="318"/>
      <c r="AW61" s="318"/>
      <c r="AX61" s="318"/>
      <c r="AY61" s="318"/>
      <c r="AZ61" s="318"/>
      <c r="BA61" s="318"/>
      <c r="BB61" s="318"/>
      <c r="BC61" s="318"/>
      <c r="BD61" s="318"/>
      <c r="BE61" s="318"/>
      <c r="BF61" s="318"/>
      <c r="BG61" s="318"/>
      <c r="BH61" s="318"/>
    </row>
    <row r="62" spans="1:60" outlineLevel="1" x14ac:dyDescent="0.2">
      <c r="A62" s="319">
        <v>52</v>
      </c>
      <c r="B62" s="319" t="s">
        <v>778</v>
      </c>
      <c r="C62" s="313" t="s">
        <v>779</v>
      </c>
      <c r="D62" s="314" t="s">
        <v>170</v>
      </c>
      <c r="E62" s="315">
        <v>3</v>
      </c>
      <c r="F62" s="316"/>
      <c r="G62" s="316">
        <f t="shared" si="3"/>
        <v>0</v>
      </c>
      <c r="H62" s="316"/>
      <c r="I62" s="316"/>
      <c r="J62" s="316"/>
      <c r="K62" s="316"/>
      <c r="L62" s="316"/>
      <c r="M62" s="316"/>
      <c r="N62" s="316"/>
      <c r="O62" s="316"/>
      <c r="P62" s="316"/>
      <c r="Q62" s="316"/>
      <c r="R62" s="316"/>
      <c r="S62" s="316"/>
      <c r="T62" s="317"/>
      <c r="U62" s="316"/>
      <c r="V62" s="318"/>
      <c r="W62" s="318"/>
      <c r="X62" s="318"/>
      <c r="Y62" s="318"/>
      <c r="Z62" s="318"/>
      <c r="AA62" s="318"/>
      <c r="AB62" s="318"/>
      <c r="AC62" s="318"/>
      <c r="AD62" s="318"/>
      <c r="AE62" s="318"/>
      <c r="AF62" s="318"/>
      <c r="AG62" s="318"/>
      <c r="AH62" s="318"/>
      <c r="AI62" s="318"/>
      <c r="AJ62" s="318"/>
      <c r="AK62" s="318"/>
      <c r="AL62" s="318"/>
      <c r="AM62" s="318"/>
      <c r="AN62" s="318"/>
      <c r="AO62" s="318"/>
      <c r="AP62" s="318"/>
      <c r="AQ62" s="318"/>
      <c r="AR62" s="318"/>
      <c r="AS62" s="318"/>
      <c r="AT62" s="318"/>
      <c r="AU62" s="318"/>
      <c r="AV62" s="318"/>
      <c r="AW62" s="318"/>
      <c r="AX62" s="318"/>
      <c r="AY62" s="318"/>
      <c r="AZ62" s="318"/>
      <c r="BA62" s="318"/>
      <c r="BB62" s="318"/>
      <c r="BC62" s="318"/>
      <c r="BD62" s="318"/>
      <c r="BE62" s="318"/>
      <c r="BF62" s="318"/>
      <c r="BG62" s="318"/>
      <c r="BH62" s="318"/>
    </row>
    <row r="63" spans="1:60" outlineLevel="1" x14ac:dyDescent="0.2">
      <c r="A63" s="319">
        <v>53</v>
      </c>
      <c r="B63" s="319" t="s">
        <v>780</v>
      </c>
      <c r="C63" s="313" t="s">
        <v>781</v>
      </c>
      <c r="D63" s="314" t="s">
        <v>170</v>
      </c>
      <c r="E63" s="315">
        <v>1</v>
      </c>
      <c r="F63" s="316"/>
      <c r="G63" s="316">
        <f t="shared" si="3"/>
        <v>0</v>
      </c>
      <c r="H63" s="316"/>
      <c r="I63" s="316"/>
      <c r="J63" s="316"/>
      <c r="K63" s="316"/>
      <c r="L63" s="316"/>
      <c r="M63" s="316"/>
      <c r="N63" s="316"/>
      <c r="O63" s="316"/>
      <c r="P63" s="316"/>
      <c r="Q63" s="316"/>
      <c r="R63" s="316"/>
      <c r="S63" s="316"/>
      <c r="T63" s="317"/>
      <c r="U63" s="316"/>
      <c r="V63" s="318"/>
      <c r="W63" s="318"/>
      <c r="X63" s="318"/>
      <c r="Y63" s="318"/>
      <c r="Z63" s="318"/>
      <c r="AA63" s="318"/>
      <c r="AB63" s="318"/>
      <c r="AC63" s="318"/>
      <c r="AD63" s="318"/>
      <c r="AE63" s="318"/>
      <c r="AF63" s="318"/>
      <c r="AG63" s="318"/>
      <c r="AH63" s="318"/>
      <c r="AI63" s="318"/>
      <c r="AJ63" s="318"/>
      <c r="AK63" s="318"/>
      <c r="AL63" s="318"/>
      <c r="AM63" s="318"/>
      <c r="AN63" s="318"/>
      <c r="AO63" s="318"/>
      <c r="AP63" s="318"/>
      <c r="AQ63" s="318"/>
      <c r="AR63" s="318"/>
      <c r="AS63" s="318"/>
      <c r="AT63" s="318"/>
      <c r="AU63" s="318"/>
      <c r="AV63" s="318"/>
      <c r="AW63" s="318"/>
      <c r="AX63" s="318"/>
      <c r="AY63" s="318"/>
      <c r="AZ63" s="318"/>
      <c r="BA63" s="318"/>
      <c r="BB63" s="318"/>
      <c r="BC63" s="318"/>
      <c r="BD63" s="318"/>
      <c r="BE63" s="318"/>
      <c r="BF63" s="318"/>
      <c r="BG63" s="318"/>
      <c r="BH63" s="318"/>
    </row>
    <row r="64" spans="1:60" outlineLevel="1" x14ac:dyDescent="0.2">
      <c r="A64" s="321">
        <v>54</v>
      </c>
      <c r="B64" s="321" t="s">
        <v>782</v>
      </c>
      <c r="C64" s="322" t="s">
        <v>783</v>
      </c>
      <c r="D64" s="323" t="s">
        <v>170</v>
      </c>
      <c r="E64" s="324">
        <v>1</v>
      </c>
      <c r="F64" s="325"/>
      <c r="G64" s="325">
        <f t="shared" si="3"/>
        <v>0</v>
      </c>
      <c r="H64" s="316">
        <v>0</v>
      </c>
      <c r="I64" s="316">
        <f>ROUND(E64*H64,2)</f>
        <v>0</v>
      </c>
      <c r="J64" s="316">
        <v>39260</v>
      </c>
      <c r="K64" s="316">
        <f>ROUND(E64*J64,2)</f>
        <v>39260</v>
      </c>
      <c r="L64" s="316">
        <v>21</v>
      </c>
      <c r="M64" s="316">
        <f>G64*(1+L64/100)</f>
        <v>0</v>
      </c>
      <c r="N64" s="316">
        <v>0</v>
      </c>
      <c r="O64" s="316">
        <f>ROUND(E64*N64,2)</f>
        <v>0</v>
      </c>
      <c r="P64" s="316">
        <v>0</v>
      </c>
      <c r="Q64" s="316">
        <f>ROUND(E64*P64,2)</f>
        <v>0</v>
      </c>
      <c r="R64" s="316"/>
      <c r="S64" s="316"/>
      <c r="T64" s="317">
        <v>0</v>
      </c>
      <c r="U64" s="316">
        <f>ROUND(E64*T64,2)</f>
        <v>0</v>
      </c>
      <c r="V64" s="318"/>
      <c r="W64" s="318"/>
      <c r="X64" s="318"/>
      <c r="Y64" s="318"/>
      <c r="Z64" s="318"/>
      <c r="AA64" s="318"/>
      <c r="AB64" s="318"/>
      <c r="AC64" s="318"/>
      <c r="AD64" s="318"/>
      <c r="AE64" s="318" t="s">
        <v>736</v>
      </c>
      <c r="AF64" s="318"/>
      <c r="AG64" s="318"/>
      <c r="AH64" s="318"/>
      <c r="AI64" s="318"/>
      <c r="AJ64" s="318"/>
      <c r="AK64" s="318"/>
      <c r="AL64" s="318"/>
      <c r="AM64" s="318"/>
      <c r="AN64" s="318"/>
      <c r="AO64" s="318"/>
      <c r="AP64" s="318"/>
      <c r="AQ64" s="318"/>
      <c r="AR64" s="318"/>
      <c r="AS64" s="318"/>
      <c r="AT64" s="318"/>
      <c r="AU64" s="318"/>
      <c r="AV64" s="318"/>
      <c r="AW64" s="318"/>
      <c r="AX64" s="318"/>
      <c r="AY64" s="318"/>
      <c r="AZ64" s="318"/>
      <c r="BA64" s="318"/>
      <c r="BB64" s="318"/>
      <c r="BC64" s="318"/>
      <c r="BD64" s="318"/>
      <c r="BE64" s="318"/>
      <c r="BF64" s="318"/>
      <c r="BG64" s="318"/>
      <c r="BH64" s="318"/>
    </row>
    <row r="65" spans="2:52" x14ac:dyDescent="0.2">
      <c r="C65" s="326"/>
      <c r="D65" s="299"/>
      <c r="AE65" t="s">
        <v>784</v>
      </c>
    </row>
    <row r="67" spans="2:52" x14ac:dyDescent="0.2">
      <c r="B67" s="296" t="s">
        <v>785</v>
      </c>
    </row>
    <row r="68" spans="2:52" s="327" customFormat="1" ht="26.1" customHeight="1" x14ac:dyDescent="0.2">
      <c r="B68" s="469" t="s">
        <v>786</v>
      </c>
      <c r="C68" s="469"/>
      <c r="D68" s="469"/>
      <c r="E68" s="469"/>
      <c r="F68" s="469"/>
      <c r="G68" s="469"/>
    </row>
    <row r="69" spans="2:52" s="327" customFormat="1" ht="26.1" customHeight="1" x14ac:dyDescent="0.2">
      <c r="B69" s="469" t="s">
        <v>787</v>
      </c>
      <c r="C69" s="469"/>
      <c r="D69" s="469"/>
      <c r="E69" s="469"/>
      <c r="F69" s="469"/>
      <c r="G69" s="469"/>
    </row>
    <row r="70" spans="2:52" x14ac:dyDescent="0.2">
      <c r="B70" t="s">
        <v>788</v>
      </c>
      <c r="C70"/>
      <c r="G70" s="328"/>
      <c r="I70" s="328"/>
      <c r="J70" s="328"/>
    </row>
    <row r="71" spans="2:52" ht="13.15" customHeight="1" x14ac:dyDescent="0.2">
      <c r="B71"/>
      <c r="C71" s="475" t="s">
        <v>789</v>
      </c>
      <c r="D71" s="475"/>
      <c r="E71" s="475"/>
      <c r="F71" s="475"/>
      <c r="G71" s="475"/>
      <c r="H71" s="475"/>
      <c r="I71" s="475"/>
      <c r="J71" s="475"/>
      <c r="K71" s="475"/>
      <c r="AZ71" s="329" t="str">
        <f t="shared" ref="AZ71:AZ76" si="4">C71</f>
        <v>DM: Dodávka, montáž, zapojení</v>
      </c>
    </row>
    <row r="72" spans="2:52" ht="13.15" customHeight="1" x14ac:dyDescent="0.2">
      <c r="B72"/>
      <c r="C72" s="475" t="s">
        <v>790</v>
      </c>
      <c r="D72" s="475"/>
      <c r="E72" s="475"/>
      <c r="F72" s="475"/>
      <c r="G72" s="475"/>
      <c r="H72" s="475"/>
      <c r="I72" s="475"/>
      <c r="J72" s="475"/>
      <c r="K72" s="475"/>
      <c r="AZ72" s="329" t="str">
        <f t="shared" si="4"/>
        <v>DM-RO: Dodávka, montáž, zapojení - v rozvaděči</v>
      </c>
    </row>
    <row r="73" spans="2:52" ht="13.15" customHeight="1" x14ac:dyDescent="0.2">
      <c r="B73"/>
      <c r="C73" s="475" t="s">
        <v>791</v>
      </c>
      <c r="D73" s="475"/>
      <c r="E73" s="475"/>
      <c r="F73" s="475"/>
      <c r="G73" s="475"/>
      <c r="H73" s="475"/>
      <c r="I73" s="475"/>
      <c r="J73" s="475"/>
      <c r="K73" s="475"/>
      <c r="AZ73" s="329" t="str">
        <f t="shared" si="4"/>
        <v>ROZV: Součást rozvaděče</v>
      </c>
    </row>
    <row r="74" spans="2:52" ht="13.15" customHeight="1" x14ac:dyDescent="0.2">
      <c r="B74"/>
      <c r="C74" s="475" t="s">
        <v>792</v>
      </c>
      <c r="D74" s="475"/>
      <c r="E74" s="475"/>
      <c r="F74" s="475"/>
      <c r="G74" s="475"/>
      <c r="H74" s="475"/>
      <c r="I74" s="475"/>
      <c r="J74" s="475"/>
      <c r="K74" s="475"/>
      <c r="AZ74" s="329" t="str">
        <f t="shared" si="4"/>
        <v>TECH: Dodávka součástí vystrojení technologie, elektro pouze zapojení</v>
      </c>
    </row>
    <row r="75" spans="2:52" ht="13.15" customHeight="1" x14ac:dyDescent="0.2">
      <c r="B75"/>
      <c r="C75" s="475" t="s">
        <v>793</v>
      </c>
      <c r="D75" s="475"/>
      <c r="E75" s="475"/>
      <c r="F75" s="475"/>
      <c r="G75" s="475"/>
      <c r="H75" s="475"/>
      <c r="I75" s="475"/>
      <c r="J75" s="475"/>
      <c r="K75" s="475"/>
      <c r="AZ75" s="329" t="str">
        <f t="shared" si="4"/>
        <v>ZP: Dodávka součástí vystrojení technologie, elektro zapojení a parametrizace</v>
      </c>
    </row>
    <row r="76" spans="2:52" ht="27" customHeight="1" x14ac:dyDescent="0.2">
      <c r="B76"/>
      <c r="C76" s="475" t="s">
        <v>794</v>
      </c>
      <c r="D76" s="475"/>
      <c r="E76" s="475"/>
      <c r="F76" s="475"/>
      <c r="G76" s="475"/>
      <c r="H76" s="475"/>
      <c r="I76" s="475"/>
      <c r="J76" s="475"/>
      <c r="K76" s="475"/>
      <c r="AZ76" s="329" t="str">
        <f t="shared" si="4"/>
        <v>Z: Pouze pro doplnění (dodávka, montáž ani zapojení není součástí dodávky části MaR ani ASŘTP)</v>
      </c>
    </row>
    <row r="77" spans="2:52" x14ac:dyDescent="0.2">
      <c r="B77" t="s">
        <v>795</v>
      </c>
      <c r="C77"/>
      <c r="G77" s="328"/>
      <c r="I77" s="328"/>
      <c r="J77" s="328"/>
    </row>
    <row r="78" spans="2:52" x14ac:dyDescent="0.2">
      <c r="B78"/>
      <c r="C78" t="s">
        <v>796</v>
      </c>
      <c r="F78" s="330"/>
      <c r="G78" s="331"/>
      <c r="H78" s="330"/>
      <c r="I78" s="331"/>
      <c r="J78" s="332"/>
    </row>
    <row r="79" spans="2:52" x14ac:dyDescent="0.2">
      <c r="B79"/>
      <c r="C79" t="s">
        <v>797</v>
      </c>
      <c r="F79" s="330"/>
      <c r="G79" s="331"/>
      <c r="H79" s="330"/>
      <c r="I79" s="331"/>
      <c r="J79" s="332"/>
    </row>
    <row r="80" spans="2:52" x14ac:dyDescent="0.2">
      <c r="B80"/>
      <c r="C80" t="s">
        <v>798</v>
      </c>
      <c r="F80" s="330"/>
      <c r="G80" s="331"/>
      <c r="H80" s="330"/>
      <c r="I80" s="331"/>
      <c r="J80" s="332"/>
    </row>
    <row r="81" spans="2:10" x14ac:dyDescent="0.2">
      <c r="B81"/>
      <c r="C81" t="s">
        <v>799</v>
      </c>
      <c r="F81" s="330"/>
      <c r="G81" s="331"/>
      <c r="H81" s="330"/>
      <c r="I81" s="331"/>
      <c r="J81" s="332"/>
    </row>
    <row r="82" spans="2:10" x14ac:dyDescent="0.2">
      <c r="B82"/>
      <c r="C82" t="s">
        <v>800</v>
      </c>
      <c r="G82" s="328"/>
      <c r="I82" s="328"/>
      <c r="J82" s="328"/>
    </row>
    <row r="83" spans="2:10" x14ac:dyDescent="0.2">
      <c r="B83"/>
      <c r="C83" t="s">
        <v>801</v>
      </c>
      <c r="G83" s="328"/>
      <c r="I83" s="328"/>
      <c r="J83" s="328"/>
    </row>
    <row r="84" spans="2:10" ht="37.5" customHeight="1" x14ac:dyDescent="0.2">
      <c r="B84" s="474" t="s">
        <v>802</v>
      </c>
      <c r="C84" s="474"/>
      <c r="D84" s="474"/>
      <c r="E84" s="474"/>
      <c r="F84" s="474"/>
      <c r="G84" s="474"/>
      <c r="I84" s="328"/>
      <c r="J84" s="328"/>
    </row>
  </sheetData>
  <mergeCells count="13">
    <mergeCell ref="B84:G84"/>
    <mergeCell ref="C71:K71"/>
    <mergeCell ref="C72:K72"/>
    <mergeCell ref="C73:K73"/>
    <mergeCell ref="C74:K74"/>
    <mergeCell ref="C75:K75"/>
    <mergeCell ref="C76:K76"/>
    <mergeCell ref="B69:G69"/>
    <mergeCell ref="A1:G1"/>
    <mergeCell ref="C2:G2"/>
    <mergeCell ref="C3:G3"/>
    <mergeCell ref="C4:G4"/>
    <mergeCell ref="B68:G68"/>
  </mergeCells>
  <pageMargins left="0.59027777777777801" right="0.39374999999999999" top="0.78749999999999998" bottom="0.78749999999999998" header="0.51180555555555496" footer="0.51180555555555496"/>
  <pageSetup paperSize="9" firstPageNumber="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1">
    <pageSetUpPr fitToPage="1"/>
  </sheetPr>
  <dimension ref="A1:BE72"/>
  <sheetViews>
    <sheetView workbookViewId="0">
      <selection activeCell="G13" sqref="G13:G20"/>
    </sheetView>
  </sheetViews>
  <sheetFormatPr defaultRowHeight="12.75" x14ac:dyDescent="0.2"/>
  <cols>
    <col min="1" max="1" width="5.85546875" style="1" customWidth="1"/>
    <col min="2" max="2" width="6.140625" style="1" customWidth="1"/>
    <col min="3" max="3" width="11.42578125" style="1" customWidth="1"/>
    <col min="4" max="4" width="15.85546875" style="1" customWidth="1"/>
    <col min="5" max="5" width="11.28515625" style="1" customWidth="1"/>
    <col min="6" max="6" width="10.85546875" style="1" customWidth="1"/>
    <col min="7" max="7" width="11" style="1" customWidth="1"/>
    <col min="8" max="8" width="7.5703125" style="1" bestFit="1" customWidth="1"/>
    <col min="9" max="9" width="10.7109375" style="1" customWidth="1"/>
    <col min="10" max="16384" width="9.140625" style="1"/>
  </cols>
  <sheetData>
    <row r="1" spans="1:57" ht="13.5" thickTop="1" x14ac:dyDescent="0.2">
      <c r="A1" s="395" t="s">
        <v>3</v>
      </c>
      <c r="B1" s="396"/>
      <c r="C1" s="402" t="s">
        <v>559</v>
      </c>
      <c r="D1" s="403"/>
      <c r="E1" s="403"/>
      <c r="F1" s="404"/>
      <c r="G1" s="171" t="s">
        <v>73</v>
      </c>
      <c r="H1" s="172" t="s">
        <v>104</v>
      </c>
      <c r="I1" s="173"/>
    </row>
    <row r="2" spans="1:57" ht="13.5" thickBot="1" x14ac:dyDescent="0.25">
      <c r="A2" s="397" t="s">
        <v>74</v>
      </c>
      <c r="B2" s="398"/>
      <c r="C2" s="174" t="s">
        <v>103</v>
      </c>
      <c r="D2" s="175"/>
      <c r="E2" s="176"/>
      <c r="F2" s="175"/>
      <c r="G2" s="399" t="s">
        <v>105</v>
      </c>
      <c r="H2" s="400"/>
      <c r="I2" s="401"/>
    </row>
    <row r="3" spans="1:57" ht="13.5" thickTop="1" x14ac:dyDescent="0.2">
      <c r="F3" s="112"/>
    </row>
    <row r="4" spans="1:57" ht="19.5" customHeight="1" x14ac:dyDescent="0.25">
      <c r="A4" s="177" t="s">
        <v>75</v>
      </c>
      <c r="B4" s="178"/>
      <c r="C4" s="178"/>
      <c r="D4" s="178"/>
      <c r="E4" s="179"/>
      <c r="F4" s="178"/>
      <c r="G4" s="178"/>
      <c r="H4" s="178"/>
      <c r="I4" s="178"/>
    </row>
    <row r="5" spans="1:57" ht="13.5" thickBot="1" x14ac:dyDescent="0.25"/>
    <row r="6" spans="1:57" s="112" customFormat="1" ht="13.5" thickBot="1" x14ac:dyDescent="0.25">
      <c r="A6" s="180"/>
      <c r="B6" s="181" t="s">
        <v>76</v>
      </c>
      <c r="C6" s="181"/>
      <c r="D6" s="182"/>
      <c r="E6" s="183" t="s">
        <v>24</v>
      </c>
      <c r="F6" s="184" t="s">
        <v>25</v>
      </c>
      <c r="G6" s="184" t="s">
        <v>26</v>
      </c>
      <c r="H6" s="184" t="s">
        <v>27</v>
      </c>
      <c r="I6" s="185" t="s">
        <v>28</v>
      </c>
    </row>
    <row r="7" spans="1:57" s="112" customFormat="1" ht="13.5" thickBot="1" x14ac:dyDescent="0.25">
      <c r="A7" s="273" t="str">
        <f>'00 SO00 Pol'!B7</f>
        <v>000</v>
      </c>
      <c r="B7" s="62" t="str">
        <f>'00 SO00 Pol'!C7</f>
        <v>Vedlejší a Ostatní náklady</v>
      </c>
      <c r="D7" s="186"/>
      <c r="E7" s="274">
        <f>'00 SO00 Pol'!BA28</f>
        <v>0</v>
      </c>
      <c r="F7" s="275">
        <f>'00 SO00 Pol'!BB28</f>
        <v>0</v>
      </c>
      <c r="G7" s="275">
        <f>'00 SO00 Pol'!BC28</f>
        <v>0</v>
      </c>
      <c r="H7" s="275">
        <f>'00 SO00 Pol'!BD28</f>
        <v>0</v>
      </c>
      <c r="I7" s="276">
        <f>'00 SO00 Pol'!BE28</f>
        <v>0</v>
      </c>
    </row>
    <row r="8" spans="1:57" s="14" customFormat="1" ht="13.5" thickBot="1" x14ac:dyDescent="0.25">
      <c r="A8" s="187"/>
      <c r="B8" s="188" t="s">
        <v>77</v>
      </c>
      <c r="C8" s="188"/>
      <c r="D8" s="189"/>
      <c r="E8" s="190">
        <f>SUM(E7:E7)</f>
        <v>0</v>
      </c>
      <c r="F8" s="191">
        <f>SUM(F7:F7)</f>
        <v>0</v>
      </c>
      <c r="G8" s="191">
        <f>SUM(G7:G7)</f>
        <v>0</v>
      </c>
      <c r="H8" s="191">
        <f>SUM(H7:H7)</f>
        <v>0</v>
      </c>
      <c r="I8" s="192">
        <f>SUM(I7:I7)</f>
        <v>0</v>
      </c>
    </row>
    <row r="9" spans="1:57" x14ac:dyDescent="0.2">
      <c r="A9" s="112"/>
      <c r="B9" s="112"/>
      <c r="C9" s="112"/>
      <c r="D9" s="112"/>
      <c r="E9" s="112"/>
      <c r="F9" s="112"/>
      <c r="G9" s="112"/>
      <c r="H9" s="112"/>
      <c r="I9" s="112"/>
    </row>
    <row r="10" spans="1:57" ht="19.5" customHeight="1" x14ac:dyDescent="0.25">
      <c r="A10" s="178" t="s">
        <v>78</v>
      </c>
      <c r="B10" s="178"/>
      <c r="C10" s="178"/>
      <c r="D10" s="178"/>
      <c r="E10" s="178"/>
      <c r="F10" s="178"/>
      <c r="G10" s="193"/>
      <c r="H10" s="178"/>
      <c r="I10" s="178"/>
      <c r="BA10" s="118"/>
      <c r="BB10" s="118"/>
      <c r="BC10" s="118"/>
      <c r="BD10" s="118"/>
      <c r="BE10" s="118"/>
    </row>
    <row r="11" spans="1:57" ht="13.5" thickBot="1" x14ac:dyDescent="0.25"/>
    <row r="12" spans="1:57" x14ac:dyDescent="0.2">
      <c r="A12" s="147" t="s">
        <v>79</v>
      </c>
      <c r="B12" s="148"/>
      <c r="C12" s="148"/>
      <c r="D12" s="194"/>
      <c r="E12" s="195" t="s">
        <v>80</v>
      </c>
      <c r="F12" s="196" t="s">
        <v>13</v>
      </c>
      <c r="G12" s="197" t="s">
        <v>81</v>
      </c>
      <c r="H12" s="198"/>
      <c r="I12" s="199" t="s">
        <v>80</v>
      </c>
    </row>
    <row r="13" spans="1:57" x14ac:dyDescent="0.2">
      <c r="A13" s="141" t="s">
        <v>150</v>
      </c>
      <c r="B13" s="132"/>
      <c r="C13" s="132"/>
      <c r="D13" s="200"/>
      <c r="E13" s="201">
        <v>0</v>
      </c>
      <c r="F13" s="202">
        <v>0</v>
      </c>
      <c r="G13" s="203"/>
      <c r="H13" s="204"/>
      <c r="I13" s="205">
        <f t="shared" ref="I13:I20" si="0">E13+F13*G13/100</f>
        <v>0</v>
      </c>
      <c r="BA13" s="1">
        <v>0</v>
      </c>
    </row>
    <row r="14" spans="1:57" x14ac:dyDescent="0.2">
      <c r="A14" s="141" t="s">
        <v>151</v>
      </c>
      <c r="B14" s="132"/>
      <c r="C14" s="132"/>
      <c r="D14" s="200"/>
      <c r="E14" s="201">
        <v>0</v>
      </c>
      <c r="F14" s="202">
        <v>0</v>
      </c>
      <c r="G14" s="203"/>
      <c r="H14" s="204"/>
      <c r="I14" s="205">
        <f t="shared" si="0"/>
        <v>0</v>
      </c>
      <c r="BA14" s="1">
        <v>0</v>
      </c>
    </row>
    <row r="15" spans="1:57" x14ac:dyDescent="0.2">
      <c r="A15" s="141" t="s">
        <v>152</v>
      </c>
      <c r="B15" s="132"/>
      <c r="C15" s="132"/>
      <c r="D15" s="200"/>
      <c r="E15" s="201">
        <v>0</v>
      </c>
      <c r="F15" s="202">
        <v>0</v>
      </c>
      <c r="G15" s="203"/>
      <c r="H15" s="204"/>
      <c r="I15" s="205">
        <f t="shared" si="0"/>
        <v>0</v>
      </c>
      <c r="BA15" s="1">
        <v>0</v>
      </c>
    </row>
    <row r="16" spans="1:57" x14ac:dyDescent="0.2">
      <c r="A16" s="141" t="s">
        <v>153</v>
      </c>
      <c r="B16" s="132"/>
      <c r="C16" s="132"/>
      <c r="D16" s="200"/>
      <c r="E16" s="201">
        <v>0</v>
      </c>
      <c r="F16" s="202">
        <v>0</v>
      </c>
      <c r="G16" s="203"/>
      <c r="H16" s="204"/>
      <c r="I16" s="205">
        <f t="shared" si="0"/>
        <v>0</v>
      </c>
      <c r="BA16" s="1">
        <v>0</v>
      </c>
    </row>
    <row r="17" spans="1:53" x14ac:dyDescent="0.2">
      <c r="A17" s="141" t="s">
        <v>154</v>
      </c>
      <c r="B17" s="132"/>
      <c r="C17" s="132"/>
      <c r="D17" s="200"/>
      <c r="E17" s="201">
        <v>0</v>
      </c>
      <c r="F17" s="202">
        <v>0</v>
      </c>
      <c r="G17" s="203"/>
      <c r="H17" s="204"/>
      <c r="I17" s="205">
        <f t="shared" si="0"/>
        <v>0</v>
      </c>
      <c r="BA17" s="1">
        <v>1</v>
      </c>
    </row>
    <row r="18" spans="1:53" x14ac:dyDescent="0.2">
      <c r="A18" s="141" t="s">
        <v>155</v>
      </c>
      <c r="B18" s="132"/>
      <c r="C18" s="132"/>
      <c r="D18" s="200"/>
      <c r="E18" s="201">
        <v>0</v>
      </c>
      <c r="F18" s="202">
        <v>0</v>
      </c>
      <c r="G18" s="203"/>
      <c r="H18" s="204"/>
      <c r="I18" s="205">
        <f t="shared" si="0"/>
        <v>0</v>
      </c>
      <c r="BA18" s="1">
        <v>1</v>
      </c>
    </row>
    <row r="19" spans="1:53" x14ac:dyDescent="0.2">
      <c r="A19" s="141" t="s">
        <v>156</v>
      </c>
      <c r="B19" s="132"/>
      <c r="C19" s="132"/>
      <c r="D19" s="200"/>
      <c r="E19" s="201">
        <v>0</v>
      </c>
      <c r="F19" s="202">
        <v>0</v>
      </c>
      <c r="G19" s="203"/>
      <c r="H19" s="204"/>
      <c r="I19" s="205">
        <f t="shared" si="0"/>
        <v>0</v>
      </c>
      <c r="BA19" s="1">
        <v>2</v>
      </c>
    </row>
    <row r="20" spans="1:53" x14ac:dyDescent="0.2">
      <c r="A20" s="141" t="s">
        <v>157</v>
      </c>
      <c r="B20" s="132"/>
      <c r="C20" s="132"/>
      <c r="D20" s="200"/>
      <c r="E20" s="201">
        <v>0</v>
      </c>
      <c r="F20" s="202">
        <v>0</v>
      </c>
      <c r="G20" s="203"/>
      <c r="H20" s="204"/>
      <c r="I20" s="205">
        <f t="shared" si="0"/>
        <v>0</v>
      </c>
      <c r="BA20" s="1">
        <v>2</v>
      </c>
    </row>
    <row r="21" spans="1:53" ht="13.5" thickBot="1" x14ac:dyDescent="0.25">
      <c r="A21" s="206"/>
      <c r="B21" s="207" t="s">
        <v>82</v>
      </c>
      <c r="C21" s="208"/>
      <c r="D21" s="209"/>
      <c r="E21" s="210"/>
      <c r="F21" s="211"/>
      <c r="G21" s="211"/>
      <c r="H21" s="393">
        <f>SUM(I13:I20)</f>
        <v>0</v>
      </c>
      <c r="I21" s="394"/>
    </row>
    <row r="23" spans="1:53" x14ac:dyDescent="0.2">
      <c r="B23" s="14"/>
      <c r="F23" s="212"/>
      <c r="G23" s="213"/>
      <c r="H23" s="213"/>
      <c r="I23" s="46"/>
    </row>
    <row r="24" spans="1:53" x14ac:dyDescent="0.2">
      <c r="F24" s="212"/>
      <c r="G24" s="213"/>
      <c r="H24" s="213"/>
      <c r="I24" s="46"/>
    </row>
    <row r="25" spans="1:53" x14ac:dyDescent="0.2">
      <c r="F25" s="212"/>
      <c r="G25" s="213"/>
      <c r="H25" s="213"/>
      <c r="I25" s="46"/>
    </row>
    <row r="26" spans="1:53" x14ac:dyDescent="0.2">
      <c r="F26" s="212"/>
      <c r="G26" s="213"/>
      <c r="H26" s="213"/>
      <c r="I26" s="46"/>
    </row>
    <row r="27" spans="1:53" x14ac:dyDescent="0.2">
      <c r="F27" s="212"/>
      <c r="G27" s="213"/>
      <c r="H27" s="213"/>
      <c r="I27" s="46"/>
    </row>
    <row r="28" spans="1:53" x14ac:dyDescent="0.2">
      <c r="F28" s="212"/>
      <c r="G28" s="213"/>
      <c r="H28" s="213"/>
      <c r="I28" s="46"/>
    </row>
    <row r="29" spans="1:53" x14ac:dyDescent="0.2">
      <c r="F29" s="212"/>
      <c r="G29" s="213"/>
      <c r="H29" s="213"/>
      <c r="I29" s="46"/>
    </row>
    <row r="30" spans="1:53" x14ac:dyDescent="0.2">
      <c r="F30" s="212"/>
      <c r="G30" s="213"/>
      <c r="H30" s="213"/>
      <c r="I30" s="46"/>
    </row>
    <row r="31" spans="1:53" x14ac:dyDescent="0.2">
      <c r="F31" s="212"/>
      <c r="G31" s="213"/>
      <c r="H31" s="213"/>
      <c r="I31" s="46"/>
    </row>
    <row r="32" spans="1:53" x14ac:dyDescent="0.2">
      <c r="F32" s="212"/>
      <c r="G32" s="213"/>
      <c r="H32" s="213"/>
      <c r="I32" s="46"/>
    </row>
    <row r="33" spans="6:9" x14ac:dyDescent="0.2">
      <c r="F33" s="212"/>
      <c r="G33" s="213"/>
      <c r="H33" s="213"/>
      <c r="I33" s="46"/>
    </row>
    <row r="34" spans="6:9" x14ac:dyDescent="0.2">
      <c r="F34" s="212"/>
      <c r="G34" s="213"/>
      <c r="H34" s="213"/>
      <c r="I34" s="46"/>
    </row>
    <row r="35" spans="6:9" x14ac:dyDescent="0.2">
      <c r="F35" s="212"/>
      <c r="G35" s="213"/>
      <c r="H35" s="213"/>
      <c r="I35" s="46"/>
    </row>
    <row r="36" spans="6:9" x14ac:dyDescent="0.2">
      <c r="F36" s="212"/>
      <c r="G36" s="213"/>
      <c r="H36" s="213"/>
      <c r="I36" s="46"/>
    </row>
    <row r="37" spans="6:9" x14ac:dyDescent="0.2">
      <c r="F37" s="212"/>
      <c r="G37" s="213"/>
      <c r="H37" s="213"/>
      <c r="I37" s="46"/>
    </row>
    <row r="38" spans="6:9" x14ac:dyDescent="0.2">
      <c r="F38" s="212"/>
      <c r="G38" s="213"/>
      <c r="H38" s="213"/>
      <c r="I38" s="46"/>
    </row>
    <row r="39" spans="6:9" x14ac:dyDescent="0.2">
      <c r="F39" s="212"/>
      <c r="G39" s="213"/>
      <c r="H39" s="213"/>
      <c r="I39" s="46"/>
    </row>
    <row r="40" spans="6:9" x14ac:dyDescent="0.2">
      <c r="F40" s="212"/>
      <c r="G40" s="213"/>
      <c r="H40" s="213"/>
      <c r="I40" s="46"/>
    </row>
    <row r="41" spans="6:9" x14ac:dyDescent="0.2">
      <c r="F41" s="212"/>
      <c r="G41" s="213"/>
      <c r="H41" s="213"/>
      <c r="I41" s="46"/>
    </row>
    <row r="42" spans="6:9" x14ac:dyDescent="0.2">
      <c r="F42" s="212"/>
      <c r="G42" s="213"/>
      <c r="H42" s="213"/>
      <c r="I42" s="46"/>
    </row>
    <row r="43" spans="6:9" x14ac:dyDescent="0.2">
      <c r="F43" s="212"/>
      <c r="G43" s="213"/>
      <c r="H43" s="213"/>
      <c r="I43" s="46"/>
    </row>
    <row r="44" spans="6:9" x14ac:dyDescent="0.2">
      <c r="F44" s="212"/>
      <c r="G44" s="213"/>
      <c r="H44" s="213"/>
      <c r="I44" s="46"/>
    </row>
    <row r="45" spans="6:9" x14ac:dyDescent="0.2">
      <c r="F45" s="212"/>
      <c r="G45" s="213"/>
      <c r="H45" s="213"/>
      <c r="I45" s="46"/>
    </row>
    <row r="46" spans="6:9" x14ac:dyDescent="0.2">
      <c r="F46" s="212"/>
      <c r="G46" s="213"/>
      <c r="H46" s="213"/>
      <c r="I46" s="46"/>
    </row>
    <row r="47" spans="6:9" x14ac:dyDescent="0.2">
      <c r="F47" s="212"/>
      <c r="G47" s="213"/>
      <c r="H47" s="213"/>
      <c r="I47" s="46"/>
    </row>
    <row r="48" spans="6:9" x14ac:dyDescent="0.2">
      <c r="F48" s="212"/>
      <c r="G48" s="213"/>
      <c r="H48" s="213"/>
      <c r="I48" s="46"/>
    </row>
    <row r="49" spans="6:9" x14ac:dyDescent="0.2">
      <c r="F49" s="212"/>
      <c r="G49" s="213"/>
      <c r="H49" s="213"/>
      <c r="I49" s="46"/>
    </row>
    <row r="50" spans="6:9" x14ac:dyDescent="0.2">
      <c r="F50" s="212"/>
      <c r="G50" s="213"/>
      <c r="H50" s="213"/>
      <c r="I50" s="46"/>
    </row>
    <row r="51" spans="6:9" x14ac:dyDescent="0.2">
      <c r="F51" s="212"/>
      <c r="G51" s="213"/>
      <c r="H51" s="213"/>
      <c r="I51" s="46"/>
    </row>
    <row r="52" spans="6:9" x14ac:dyDescent="0.2">
      <c r="F52" s="212"/>
      <c r="G52" s="213"/>
      <c r="H52" s="213"/>
      <c r="I52" s="46"/>
    </row>
    <row r="53" spans="6:9" x14ac:dyDescent="0.2">
      <c r="F53" s="212"/>
      <c r="G53" s="213"/>
      <c r="H53" s="213"/>
      <c r="I53" s="46"/>
    </row>
    <row r="54" spans="6:9" x14ac:dyDescent="0.2">
      <c r="F54" s="212"/>
      <c r="G54" s="213"/>
      <c r="H54" s="213"/>
      <c r="I54" s="46"/>
    </row>
    <row r="55" spans="6:9" x14ac:dyDescent="0.2">
      <c r="F55" s="212"/>
      <c r="G55" s="213"/>
      <c r="H55" s="213"/>
      <c r="I55" s="46"/>
    </row>
    <row r="56" spans="6:9" x14ac:dyDescent="0.2">
      <c r="F56" s="212"/>
      <c r="G56" s="213"/>
      <c r="H56" s="213"/>
      <c r="I56" s="46"/>
    </row>
    <row r="57" spans="6:9" x14ac:dyDescent="0.2">
      <c r="F57" s="212"/>
      <c r="G57" s="213"/>
      <c r="H57" s="213"/>
      <c r="I57" s="46"/>
    </row>
    <row r="58" spans="6:9" x14ac:dyDescent="0.2">
      <c r="F58" s="212"/>
      <c r="G58" s="213"/>
      <c r="H58" s="213"/>
      <c r="I58" s="46"/>
    </row>
    <row r="59" spans="6:9" x14ac:dyDescent="0.2">
      <c r="F59" s="212"/>
      <c r="G59" s="213"/>
      <c r="H59" s="213"/>
      <c r="I59" s="46"/>
    </row>
    <row r="60" spans="6:9" x14ac:dyDescent="0.2">
      <c r="F60" s="212"/>
      <c r="G60" s="213"/>
      <c r="H60" s="213"/>
      <c r="I60" s="46"/>
    </row>
    <row r="61" spans="6:9" x14ac:dyDescent="0.2">
      <c r="F61" s="212"/>
      <c r="G61" s="213"/>
      <c r="H61" s="213"/>
      <c r="I61" s="46"/>
    </row>
    <row r="62" spans="6:9" x14ac:dyDescent="0.2">
      <c r="F62" s="212"/>
      <c r="G62" s="213"/>
      <c r="H62" s="213"/>
      <c r="I62" s="46"/>
    </row>
    <row r="63" spans="6:9" x14ac:dyDescent="0.2">
      <c r="F63" s="212"/>
      <c r="G63" s="213"/>
      <c r="H63" s="213"/>
      <c r="I63" s="46"/>
    </row>
    <row r="64" spans="6:9" x14ac:dyDescent="0.2">
      <c r="F64" s="212"/>
      <c r="G64" s="213"/>
      <c r="H64" s="213"/>
      <c r="I64" s="46"/>
    </row>
    <row r="65" spans="6:9" x14ac:dyDescent="0.2">
      <c r="F65" s="212"/>
      <c r="G65" s="213"/>
      <c r="H65" s="213"/>
      <c r="I65" s="46"/>
    </row>
    <row r="66" spans="6:9" x14ac:dyDescent="0.2">
      <c r="F66" s="212"/>
      <c r="G66" s="213"/>
      <c r="H66" s="213"/>
      <c r="I66" s="46"/>
    </row>
    <row r="67" spans="6:9" x14ac:dyDescent="0.2">
      <c r="F67" s="212"/>
      <c r="G67" s="213"/>
      <c r="H67" s="213"/>
      <c r="I67" s="46"/>
    </row>
    <row r="68" spans="6:9" x14ac:dyDescent="0.2">
      <c r="F68" s="212"/>
      <c r="G68" s="213"/>
      <c r="H68" s="213"/>
      <c r="I68" s="46"/>
    </row>
    <row r="69" spans="6:9" x14ac:dyDescent="0.2">
      <c r="F69" s="212"/>
      <c r="G69" s="213"/>
      <c r="H69" s="213"/>
      <c r="I69" s="46"/>
    </row>
    <row r="70" spans="6:9" x14ac:dyDescent="0.2">
      <c r="F70" s="212"/>
      <c r="G70" s="213"/>
      <c r="H70" s="213"/>
      <c r="I70" s="46"/>
    </row>
    <row r="71" spans="6:9" x14ac:dyDescent="0.2">
      <c r="F71" s="212"/>
      <c r="G71" s="213"/>
      <c r="H71" s="213"/>
      <c r="I71" s="46"/>
    </row>
    <row r="72" spans="6:9" x14ac:dyDescent="0.2">
      <c r="F72" s="212"/>
      <c r="G72" s="213"/>
      <c r="H72" s="213"/>
      <c r="I72" s="46"/>
    </row>
  </sheetData>
  <mergeCells count="5">
    <mergeCell ref="H21:I21"/>
    <mergeCell ref="A1:B1"/>
    <mergeCell ref="A2:B2"/>
    <mergeCell ref="G2:I2"/>
    <mergeCell ref="C1:F1"/>
  </mergeCells>
  <pageMargins left="0.39370078740157483" right="0.19685039370078741" top="0.39370078740157483" bottom="0.39370078740157483" header="0" footer="0.19685039370078741"/>
  <pageSetup paperSize="9" fitToHeight="9999" orientation="portrait" r:id="rId1"/>
  <headerFooter alignWithMargins="0">
    <oddFooter>&amp;R&amp;9Stránka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pageSetUpPr fitToPage="1"/>
  </sheetPr>
  <dimension ref="A1:CB101"/>
  <sheetViews>
    <sheetView showGridLines="0" showZeros="0" zoomScaleNormal="100" zoomScaleSheetLayoutView="100" workbookViewId="0">
      <selection activeCell="L35" sqref="L35"/>
    </sheetView>
  </sheetViews>
  <sheetFormatPr defaultRowHeight="12.75" x14ac:dyDescent="0.2"/>
  <cols>
    <col min="1" max="1" width="4.42578125" style="214" customWidth="1"/>
    <col min="2" max="2" width="11.5703125" style="214" customWidth="1"/>
    <col min="3" max="3" width="40.42578125" style="214" customWidth="1"/>
    <col min="4" max="4" width="5.5703125" style="214" customWidth="1"/>
    <col min="5" max="5" width="8.5703125" style="222" customWidth="1"/>
    <col min="6" max="6" width="9.85546875" style="214" customWidth="1"/>
    <col min="7" max="7" width="13.85546875" style="214" customWidth="1"/>
    <col min="8" max="8" width="11.7109375" style="214" hidden="1" customWidth="1"/>
    <col min="9" max="9" width="11.5703125" style="214" hidden="1" customWidth="1"/>
    <col min="10" max="10" width="11" style="214" hidden="1" customWidth="1"/>
    <col min="11" max="11" width="10.42578125" style="214" hidden="1" customWidth="1"/>
    <col min="12" max="12" width="75.42578125" style="214" customWidth="1"/>
    <col min="13" max="13" width="45.28515625" style="214" customWidth="1"/>
    <col min="14" max="16384" width="9.140625" style="214"/>
  </cols>
  <sheetData>
    <row r="1" spans="1:80" ht="15.75" x14ac:dyDescent="0.25">
      <c r="A1" s="405" t="s">
        <v>83</v>
      </c>
      <c r="B1" s="405"/>
      <c r="C1" s="405"/>
      <c r="D1" s="405"/>
      <c r="E1" s="405"/>
      <c r="F1" s="405"/>
      <c r="G1" s="405"/>
    </row>
    <row r="2" spans="1:80" ht="14.25" customHeight="1" thickBot="1" x14ac:dyDescent="0.25">
      <c r="B2" s="215"/>
      <c r="C2" s="216"/>
      <c r="D2" s="216"/>
      <c r="E2" s="217"/>
      <c r="F2" s="216"/>
      <c r="G2" s="216"/>
    </row>
    <row r="3" spans="1:80" ht="13.5" thickTop="1" x14ac:dyDescent="0.2">
      <c r="A3" s="395" t="s">
        <v>3</v>
      </c>
      <c r="B3" s="396"/>
      <c r="C3" s="402" t="s">
        <v>559</v>
      </c>
      <c r="D3" s="404"/>
      <c r="E3" s="218" t="s">
        <v>84</v>
      </c>
      <c r="F3" s="219" t="str">
        <f>'00 SO00 Rek'!H1</f>
        <v>SO00</v>
      </c>
      <c r="G3" s="220"/>
    </row>
    <row r="4" spans="1:80" ht="13.5" thickBot="1" x14ac:dyDescent="0.25">
      <c r="A4" s="406" t="s">
        <v>74</v>
      </c>
      <c r="B4" s="398"/>
      <c r="C4" s="174" t="s">
        <v>103</v>
      </c>
      <c r="D4" s="175"/>
      <c r="E4" s="407" t="str">
        <f>'00 SO00 Rek'!G2</f>
        <v>Vedlejší a Ostatní náklady</v>
      </c>
      <c r="F4" s="408"/>
      <c r="G4" s="409"/>
    </row>
    <row r="5" spans="1:80" ht="13.5" thickTop="1" x14ac:dyDescent="0.2">
      <c r="A5" s="221"/>
      <c r="G5" s="223"/>
    </row>
    <row r="6" spans="1:80" ht="27" customHeight="1" x14ac:dyDescent="0.2">
      <c r="A6" s="224" t="s">
        <v>85</v>
      </c>
      <c r="B6" s="225" t="s">
        <v>86</v>
      </c>
      <c r="C6" s="225" t="s">
        <v>87</v>
      </c>
      <c r="D6" s="225" t="s">
        <v>88</v>
      </c>
      <c r="E6" s="226" t="s">
        <v>89</v>
      </c>
      <c r="F6" s="225" t="s">
        <v>90</v>
      </c>
      <c r="G6" s="227" t="s">
        <v>91</v>
      </c>
      <c r="H6" s="228" t="s">
        <v>92</v>
      </c>
      <c r="I6" s="228" t="s">
        <v>93</v>
      </c>
      <c r="J6" s="228" t="s">
        <v>94</v>
      </c>
      <c r="K6" s="228" t="s">
        <v>95</v>
      </c>
    </row>
    <row r="7" spans="1:80" x14ac:dyDescent="0.2">
      <c r="A7" s="229" t="s">
        <v>96</v>
      </c>
      <c r="B7" s="230" t="s">
        <v>106</v>
      </c>
      <c r="C7" s="231" t="s">
        <v>105</v>
      </c>
      <c r="D7" s="232"/>
      <c r="E7" s="233"/>
      <c r="F7" s="233"/>
      <c r="G7" s="234"/>
      <c r="H7" s="235"/>
      <c r="I7" s="236"/>
      <c r="J7" s="237"/>
      <c r="K7" s="238"/>
      <c r="O7" s="239">
        <v>1</v>
      </c>
    </row>
    <row r="8" spans="1:80" x14ac:dyDescent="0.2">
      <c r="A8" s="240">
        <v>1</v>
      </c>
      <c r="B8" s="241" t="s">
        <v>108</v>
      </c>
      <c r="C8" s="242" t="s">
        <v>109</v>
      </c>
      <c r="D8" s="243" t="s">
        <v>110</v>
      </c>
      <c r="E8" s="244">
        <v>1</v>
      </c>
      <c r="F8" s="244"/>
      <c r="G8" s="245">
        <f t="shared" ref="G8:G27" si="0">E8*F8</f>
        <v>0</v>
      </c>
      <c r="H8" s="246">
        <v>0</v>
      </c>
      <c r="I8" s="247">
        <f t="shared" ref="I8:I27" si="1">E8*H8</f>
        <v>0</v>
      </c>
      <c r="J8" s="246"/>
      <c r="K8" s="247">
        <f t="shared" ref="K8:K27" si="2">E8*J8</f>
        <v>0</v>
      </c>
      <c r="O8" s="239">
        <v>2</v>
      </c>
      <c r="AA8" s="214">
        <v>12</v>
      </c>
      <c r="AB8" s="214">
        <v>0</v>
      </c>
      <c r="AC8" s="214">
        <v>5</v>
      </c>
      <c r="AZ8" s="214">
        <v>4</v>
      </c>
      <c r="BA8" s="214">
        <f t="shared" ref="BA8:BA27" si="3">IF(AZ8=1,G8,0)</f>
        <v>0</v>
      </c>
      <c r="BB8" s="214">
        <f t="shared" ref="BB8:BB27" si="4">IF(AZ8=2,G8,0)</f>
        <v>0</v>
      </c>
      <c r="BC8" s="214">
        <f t="shared" ref="BC8:BC27" si="5">IF(AZ8=3,G8,0)</f>
        <v>0</v>
      </c>
      <c r="BD8" s="214">
        <f t="shared" ref="BD8:BD27" si="6">IF(AZ8=4,G8,0)</f>
        <v>0</v>
      </c>
      <c r="BE8" s="214">
        <f t="shared" ref="BE8:BE27" si="7">IF(AZ8=5,G8,0)</f>
        <v>0</v>
      </c>
      <c r="CA8" s="239">
        <v>12</v>
      </c>
      <c r="CB8" s="239">
        <v>0</v>
      </c>
    </row>
    <row r="9" spans="1:80" x14ac:dyDescent="0.2">
      <c r="A9" s="240">
        <v>2</v>
      </c>
      <c r="B9" s="241" t="s">
        <v>111</v>
      </c>
      <c r="C9" s="242" t="s">
        <v>112</v>
      </c>
      <c r="D9" s="243" t="s">
        <v>110</v>
      </c>
      <c r="E9" s="244">
        <v>1</v>
      </c>
      <c r="F9" s="244"/>
      <c r="G9" s="245">
        <f t="shared" si="0"/>
        <v>0</v>
      </c>
      <c r="H9" s="246">
        <v>0</v>
      </c>
      <c r="I9" s="247">
        <f t="shared" si="1"/>
        <v>0</v>
      </c>
      <c r="J9" s="246"/>
      <c r="K9" s="247">
        <f t="shared" si="2"/>
        <v>0</v>
      </c>
      <c r="O9" s="239">
        <v>2</v>
      </c>
      <c r="AA9" s="214">
        <v>12</v>
      </c>
      <c r="AB9" s="214">
        <v>0</v>
      </c>
      <c r="AC9" s="214">
        <v>6</v>
      </c>
      <c r="AZ9" s="214">
        <v>4</v>
      </c>
      <c r="BA9" s="214">
        <f t="shared" si="3"/>
        <v>0</v>
      </c>
      <c r="BB9" s="214">
        <f t="shared" si="4"/>
        <v>0</v>
      </c>
      <c r="BC9" s="214">
        <f t="shared" si="5"/>
        <v>0</v>
      </c>
      <c r="BD9" s="214">
        <f t="shared" si="6"/>
        <v>0</v>
      </c>
      <c r="BE9" s="214">
        <f t="shared" si="7"/>
        <v>0</v>
      </c>
      <c r="CA9" s="239">
        <v>12</v>
      </c>
      <c r="CB9" s="239">
        <v>0</v>
      </c>
    </row>
    <row r="10" spans="1:80" x14ac:dyDescent="0.2">
      <c r="A10" s="240">
        <v>3</v>
      </c>
      <c r="B10" s="241" t="s">
        <v>113</v>
      </c>
      <c r="C10" s="242" t="s">
        <v>114</v>
      </c>
      <c r="D10" s="243" t="s">
        <v>110</v>
      </c>
      <c r="E10" s="244">
        <v>1</v>
      </c>
      <c r="F10" s="244"/>
      <c r="G10" s="245">
        <f t="shared" si="0"/>
        <v>0</v>
      </c>
      <c r="H10" s="246">
        <v>0</v>
      </c>
      <c r="I10" s="247">
        <f t="shared" si="1"/>
        <v>0</v>
      </c>
      <c r="J10" s="246"/>
      <c r="K10" s="247">
        <f t="shared" si="2"/>
        <v>0</v>
      </c>
      <c r="O10" s="239">
        <v>2</v>
      </c>
      <c r="AA10" s="214">
        <v>12</v>
      </c>
      <c r="AB10" s="214">
        <v>0</v>
      </c>
      <c r="AC10" s="214">
        <v>7</v>
      </c>
      <c r="AZ10" s="214">
        <v>4</v>
      </c>
      <c r="BA10" s="214">
        <f t="shared" si="3"/>
        <v>0</v>
      </c>
      <c r="BB10" s="214">
        <f t="shared" si="4"/>
        <v>0</v>
      </c>
      <c r="BC10" s="214">
        <f t="shared" si="5"/>
        <v>0</v>
      </c>
      <c r="BD10" s="214">
        <f t="shared" si="6"/>
        <v>0</v>
      </c>
      <c r="BE10" s="214">
        <f t="shared" si="7"/>
        <v>0</v>
      </c>
      <c r="CA10" s="239">
        <v>12</v>
      </c>
      <c r="CB10" s="239">
        <v>0</v>
      </c>
    </row>
    <row r="11" spans="1:80" x14ac:dyDescent="0.2">
      <c r="A11" s="240">
        <v>4</v>
      </c>
      <c r="B11" s="241" t="s">
        <v>115</v>
      </c>
      <c r="C11" s="242" t="s">
        <v>116</v>
      </c>
      <c r="D11" s="243" t="s">
        <v>110</v>
      </c>
      <c r="E11" s="244">
        <v>1</v>
      </c>
      <c r="F11" s="244"/>
      <c r="G11" s="245">
        <f t="shared" si="0"/>
        <v>0</v>
      </c>
      <c r="H11" s="246">
        <v>0</v>
      </c>
      <c r="I11" s="247">
        <f t="shared" si="1"/>
        <v>0</v>
      </c>
      <c r="J11" s="246"/>
      <c r="K11" s="247">
        <f t="shared" si="2"/>
        <v>0</v>
      </c>
      <c r="O11" s="239">
        <v>2</v>
      </c>
      <c r="AA11" s="214">
        <v>12</v>
      </c>
      <c r="AB11" s="214">
        <v>0</v>
      </c>
      <c r="AC11" s="214">
        <v>1</v>
      </c>
      <c r="AZ11" s="214">
        <v>4</v>
      </c>
      <c r="BA11" s="214">
        <f t="shared" si="3"/>
        <v>0</v>
      </c>
      <c r="BB11" s="214">
        <f t="shared" si="4"/>
        <v>0</v>
      </c>
      <c r="BC11" s="214">
        <f t="shared" si="5"/>
        <v>0</v>
      </c>
      <c r="BD11" s="214">
        <f t="shared" si="6"/>
        <v>0</v>
      </c>
      <c r="BE11" s="214">
        <f t="shared" si="7"/>
        <v>0</v>
      </c>
      <c r="CA11" s="239">
        <v>12</v>
      </c>
      <c r="CB11" s="239">
        <v>0</v>
      </c>
    </row>
    <row r="12" spans="1:80" x14ac:dyDescent="0.2">
      <c r="A12" s="240">
        <v>5</v>
      </c>
      <c r="B12" s="241" t="s">
        <v>117</v>
      </c>
      <c r="C12" s="242" t="s">
        <v>118</v>
      </c>
      <c r="D12" s="243" t="s">
        <v>110</v>
      </c>
      <c r="E12" s="244">
        <v>1</v>
      </c>
      <c r="F12" s="244"/>
      <c r="G12" s="245">
        <f t="shared" si="0"/>
        <v>0</v>
      </c>
      <c r="H12" s="246">
        <v>0</v>
      </c>
      <c r="I12" s="247">
        <f t="shared" si="1"/>
        <v>0</v>
      </c>
      <c r="J12" s="246"/>
      <c r="K12" s="247">
        <f t="shared" si="2"/>
        <v>0</v>
      </c>
      <c r="O12" s="239">
        <v>2</v>
      </c>
      <c r="AA12" s="214">
        <v>12</v>
      </c>
      <c r="AB12" s="214">
        <v>0</v>
      </c>
      <c r="AC12" s="214">
        <v>2</v>
      </c>
      <c r="AZ12" s="214">
        <v>4</v>
      </c>
      <c r="BA12" s="214">
        <f t="shared" si="3"/>
        <v>0</v>
      </c>
      <c r="BB12" s="214">
        <f t="shared" si="4"/>
        <v>0</v>
      </c>
      <c r="BC12" s="214">
        <f t="shared" si="5"/>
        <v>0</v>
      </c>
      <c r="BD12" s="214">
        <f t="shared" si="6"/>
        <v>0</v>
      </c>
      <c r="BE12" s="214">
        <f t="shared" si="7"/>
        <v>0</v>
      </c>
      <c r="CA12" s="239">
        <v>12</v>
      </c>
      <c r="CB12" s="239">
        <v>0</v>
      </c>
    </row>
    <row r="13" spans="1:80" x14ac:dyDescent="0.2">
      <c r="A13" s="240">
        <v>6</v>
      </c>
      <c r="B13" s="241" t="s">
        <v>119</v>
      </c>
      <c r="C13" s="242" t="s">
        <v>120</v>
      </c>
      <c r="D13" s="243" t="s">
        <v>110</v>
      </c>
      <c r="E13" s="244">
        <v>1</v>
      </c>
      <c r="F13" s="244"/>
      <c r="G13" s="245">
        <f t="shared" si="0"/>
        <v>0</v>
      </c>
      <c r="H13" s="246">
        <v>0</v>
      </c>
      <c r="I13" s="247">
        <f t="shared" si="1"/>
        <v>0</v>
      </c>
      <c r="J13" s="246"/>
      <c r="K13" s="247">
        <f t="shared" si="2"/>
        <v>0</v>
      </c>
      <c r="O13" s="239">
        <v>2</v>
      </c>
      <c r="AA13" s="214">
        <v>12</v>
      </c>
      <c r="AB13" s="214">
        <v>0</v>
      </c>
      <c r="AC13" s="214">
        <v>3</v>
      </c>
      <c r="AZ13" s="214">
        <v>4</v>
      </c>
      <c r="BA13" s="214">
        <f t="shared" si="3"/>
        <v>0</v>
      </c>
      <c r="BB13" s="214">
        <f t="shared" si="4"/>
        <v>0</v>
      </c>
      <c r="BC13" s="214">
        <f t="shared" si="5"/>
        <v>0</v>
      </c>
      <c r="BD13" s="214">
        <f t="shared" si="6"/>
        <v>0</v>
      </c>
      <c r="BE13" s="214">
        <f t="shared" si="7"/>
        <v>0</v>
      </c>
      <c r="CA13" s="239">
        <v>12</v>
      </c>
      <c r="CB13" s="239">
        <v>0</v>
      </c>
    </row>
    <row r="14" spans="1:80" x14ac:dyDescent="0.2">
      <c r="A14" s="240">
        <v>7</v>
      </c>
      <c r="B14" s="241" t="s">
        <v>121</v>
      </c>
      <c r="C14" s="242" t="s">
        <v>122</v>
      </c>
      <c r="D14" s="243" t="s">
        <v>110</v>
      </c>
      <c r="E14" s="244">
        <v>1</v>
      </c>
      <c r="F14" s="244"/>
      <c r="G14" s="245">
        <f t="shared" si="0"/>
        <v>0</v>
      </c>
      <c r="H14" s="246">
        <v>0</v>
      </c>
      <c r="I14" s="247">
        <f t="shared" si="1"/>
        <v>0</v>
      </c>
      <c r="J14" s="246"/>
      <c r="K14" s="247">
        <f t="shared" si="2"/>
        <v>0</v>
      </c>
      <c r="O14" s="239">
        <v>2</v>
      </c>
      <c r="AA14" s="214">
        <v>12</v>
      </c>
      <c r="AB14" s="214">
        <v>0</v>
      </c>
      <c r="AC14" s="214">
        <v>8</v>
      </c>
      <c r="AZ14" s="214">
        <v>4</v>
      </c>
      <c r="BA14" s="214">
        <f t="shared" si="3"/>
        <v>0</v>
      </c>
      <c r="BB14" s="214">
        <f t="shared" si="4"/>
        <v>0</v>
      </c>
      <c r="BC14" s="214">
        <f t="shared" si="5"/>
        <v>0</v>
      </c>
      <c r="BD14" s="214">
        <f t="shared" si="6"/>
        <v>0</v>
      </c>
      <c r="BE14" s="214">
        <f t="shared" si="7"/>
        <v>0</v>
      </c>
      <c r="CA14" s="239">
        <v>12</v>
      </c>
      <c r="CB14" s="239">
        <v>0</v>
      </c>
    </row>
    <row r="15" spans="1:80" x14ac:dyDescent="0.2">
      <c r="A15" s="240">
        <v>8</v>
      </c>
      <c r="B15" s="241" t="s">
        <v>123</v>
      </c>
      <c r="C15" s="242" t="s">
        <v>124</v>
      </c>
      <c r="D15" s="243" t="s">
        <v>110</v>
      </c>
      <c r="E15" s="244">
        <v>1</v>
      </c>
      <c r="F15" s="244"/>
      <c r="G15" s="245">
        <f t="shared" si="0"/>
        <v>0</v>
      </c>
      <c r="H15" s="246">
        <v>0</v>
      </c>
      <c r="I15" s="247">
        <f t="shared" si="1"/>
        <v>0</v>
      </c>
      <c r="J15" s="246"/>
      <c r="K15" s="247">
        <f t="shared" si="2"/>
        <v>0</v>
      </c>
      <c r="O15" s="239">
        <v>2</v>
      </c>
      <c r="AA15" s="214">
        <v>12</v>
      </c>
      <c r="AB15" s="214">
        <v>0</v>
      </c>
      <c r="AC15" s="214">
        <v>9</v>
      </c>
      <c r="AZ15" s="214">
        <v>4</v>
      </c>
      <c r="BA15" s="214">
        <f t="shared" si="3"/>
        <v>0</v>
      </c>
      <c r="BB15" s="214">
        <f t="shared" si="4"/>
        <v>0</v>
      </c>
      <c r="BC15" s="214">
        <f t="shared" si="5"/>
        <v>0</v>
      </c>
      <c r="BD15" s="214">
        <f t="shared" si="6"/>
        <v>0</v>
      </c>
      <c r="BE15" s="214">
        <f t="shared" si="7"/>
        <v>0</v>
      </c>
      <c r="CA15" s="239">
        <v>12</v>
      </c>
      <c r="CB15" s="239">
        <v>0</v>
      </c>
    </row>
    <row r="16" spans="1:80" x14ac:dyDescent="0.2">
      <c r="A16" s="240">
        <v>9</v>
      </c>
      <c r="B16" s="241" t="s">
        <v>125</v>
      </c>
      <c r="C16" s="242" t="s">
        <v>126</v>
      </c>
      <c r="D16" s="243" t="s">
        <v>110</v>
      </c>
      <c r="E16" s="244">
        <v>1</v>
      </c>
      <c r="F16" s="244"/>
      <c r="G16" s="245">
        <f t="shared" si="0"/>
        <v>0</v>
      </c>
      <c r="H16" s="246">
        <v>0</v>
      </c>
      <c r="I16" s="247">
        <f t="shared" si="1"/>
        <v>0</v>
      </c>
      <c r="J16" s="246"/>
      <c r="K16" s="247">
        <f t="shared" si="2"/>
        <v>0</v>
      </c>
      <c r="O16" s="239">
        <v>2</v>
      </c>
      <c r="AA16" s="214">
        <v>12</v>
      </c>
      <c r="AB16" s="214">
        <v>0</v>
      </c>
      <c r="AC16" s="214">
        <v>10</v>
      </c>
      <c r="AZ16" s="214">
        <v>4</v>
      </c>
      <c r="BA16" s="214">
        <f t="shared" si="3"/>
        <v>0</v>
      </c>
      <c r="BB16" s="214">
        <f t="shared" si="4"/>
        <v>0</v>
      </c>
      <c r="BC16" s="214">
        <f t="shared" si="5"/>
        <v>0</v>
      </c>
      <c r="BD16" s="214">
        <f t="shared" si="6"/>
        <v>0</v>
      </c>
      <c r="BE16" s="214">
        <f t="shared" si="7"/>
        <v>0</v>
      </c>
      <c r="CA16" s="239">
        <v>12</v>
      </c>
      <c r="CB16" s="239">
        <v>0</v>
      </c>
    </row>
    <row r="17" spans="1:80" x14ac:dyDescent="0.2">
      <c r="A17" s="240">
        <v>10</v>
      </c>
      <c r="B17" s="241" t="s">
        <v>127</v>
      </c>
      <c r="C17" s="242" t="s">
        <v>128</v>
      </c>
      <c r="D17" s="243" t="s">
        <v>110</v>
      </c>
      <c r="E17" s="244">
        <v>1</v>
      </c>
      <c r="F17" s="244"/>
      <c r="G17" s="245">
        <f t="shared" si="0"/>
        <v>0</v>
      </c>
      <c r="H17" s="246">
        <v>0</v>
      </c>
      <c r="I17" s="247">
        <f t="shared" si="1"/>
        <v>0</v>
      </c>
      <c r="J17" s="246"/>
      <c r="K17" s="247">
        <f t="shared" si="2"/>
        <v>0</v>
      </c>
      <c r="O17" s="239">
        <v>2</v>
      </c>
      <c r="AA17" s="214">
        <v>12</v>
      </c>
      <c r="AB17" s="214">
        <v>0</v>
      </c>
      <c r="AC17" s="214">
        <v>11</v>
      </c>
      <c r="AZ17" s="214">
        <v>4</v>
      </c>
      <c r="BA17" s="214">
        <f t="shared" si="3"/>
        <v>0</v>
      </c>
      <c r="BB17" s="214">
        <f t="shared" si="4"/>
        <v>0</v>
      </c>
      <c r="BC17" s="214">
        <f t="shared" si="5"/>
        <v>0</v>
      </c>
      <c r="BD17" s="214">
        <f t="shared" si="6"/>
        <v>0</v>
      </c>
      <c r="BE17" s="214">
        <f t="shared" si="7"/>
        <v>0</v>
      </c>
      <c r="CA17" s="239">
        <v>12</v>
      </c>
      <c r="CB17" s="239">
        <v>0</v>
      </c>
    </row>
    <row r="18" spans="1:80" x14ac:dyDescent="0.2">
      <c r="A18" s="240">
        <v>11</v>
      </c>
      <c r="B18" s="241" t="s">
        <v>129</v>
      </c>
      <c r="C18" s="242" t="s">
        <v>130</v>
      </c>
      <c r="D18" s="243" t="s">
        <v>110</v>
      </c>
      <c r="E18" s="244">
        <v>1</v>
      </c>
      <c r="F18" s="244"/>
      <c r="G18" s="245">
        <f t="shared" si="0"/>
        <v>0</v>
      </c>
      <c r="H18" s="246">
        <v>0</v>
      </c>
      <c r="I18" s="247">
        <f t="shared" si="1"/>
        <v>0</v>
      </c>
      <c r="J18" s="246"/>
      <c r="K18" s="247">
        <f t="shared" si="2"/>
        <v>0</v>
      </c>
      <c r="O18" s="239">
        <v>2</v>
      </c>
      <c r="AA18" s="214">
        <v>12</v>
      </c>
      <c r="AB18" s="214">
        <v>0</v>
      </c>
      <c r="AC18" s="214">
        <v>12</v>
      </c>
      <c r="AZ18" s="214">
        <v>4</v>
      </c>
      <c r="BA18" s="214">
        <f t="shared" si="3"/>
        <v>0</v>
      </c>
      <c r="BB18" s="214">
        <f t="shared" si="4"/>
        <v>0</v>
      </c>
      <c r="BC18" s="214">
        <f t="shared" si="5"/>
        <v>0</v>
      </c>
      <c r="BD18" s="214">
        <f t="shared" si="6"/>
        <v>0</v>
      </c>
      <c r="BE18" s="214">
        <f t="shared" si="7"/>
        <v>0</v>
      </c>
      <c r="CA18" s="239">
        <v>12</v>
      </c>
      <c r="CB18" s="239">
        <v>0</v>
      </c>
    </row>
    <row r="19" spans="1:80" x14ac:dyDescent="0.2">
      <c r="A19" s="240">
        <v>12</v>
      </c>
      <c r="B19" s="241" t="s">
        <v>131</v>
      </c>
      <c r="C19" s="242" t="s">
        <v>132</v>
      </c>
      <c r="D19" s="243" t="s">
        <v>110</v>
      </c>
      <c r="E19" s="244">
        <v>1</v>
      </c>
      <c r="F19" s="244"/>
      <c r="G19" s="245">
        <f t="shared" si="0"/>
        <v>0</v>
      </c>
      <c r="H19" s="246">
        <v>0</v>
      </c>
      <c r="I19" s="247">
        <f t="shared" si="1"/>
        <v>0</v>
      </c>
      <c r="J19" s="246"/>
      <c r="K19" s="247">
        <f t="shared" si="2"/>
        <v>0</v>
      </c>
      <c r="O19" s="239">
        <v>2</v>
      </c>
      <c r="AA19" s="214">
        <v>12</v>
      </c>
      <c r="AB19" s="214">
        <v>0</v>
      </c>
      <c r="AC19" s="214">
        <v>13</v>
      </c>
      <c r="AZ19" s="214">
        <v>4</v>
      </c>
      <c r="BA19" s="214">
        <f t="shared" si="3"/>
        <v>0</v>
      </c>
      <c r="BB19" s="214">
        <f t="shared" si="4"/>
        <v>0</v>
      </c>
      <c r="BC19" s="214">
        <f t="shared" si="5"/>
        <v>0</v>
      </c>
      <c r="BD19" s="214">
        <f t="shared" si="6"/>
        <v>0</v>
      </c>
      <c r="BE19" s="214">
        <f t="shared" si="7"/>
        <v>0</v>
      </c>
      <c r="CA19" s="239">
        <v>12</v>
      </c>
      <c r="CB19" s="239">
        <v>0</v>
      </c>
    </row>
    <row r="20" spans="1:80" x14ac:dyDescent="0.2">
      <c r="A20" s="240">
        <v>13</v>
      </c>
      <c r="B20" s="241" t="s">
        <v>133</v>
      </c>
      <c r="C20" s="242" t="s">
        <v>134</v>
      </c>
      <c r="D20" s="243" t="s">
        <v>110</v>
      </c>
      <c r="E20" s="244">
        <v>1</v>
      </c>
      <c r="F20" s="244"/>
      <c r="G20" s="245">
        <f t="shared" si="0"/>
        <v>0</v>
      </c>
      <c r="H20" s="246">
        <v>0</v>
      </c>
      <c r="I20" s="247">
        <f t="shared" si="1"/>
        <v>0</v>
      </c>
      <c r="J20" s="246"/>
      <c r="K20" s="247">
        <f t="shared" si="2"/>
        <v>0</v>
      </c>
      <c r="O20" s="239">
        <v>2</v>
      </c>
      <c r="AA20" s="214">
        <v>12</v>
      </c>
      <c r="AB20" s="214">
        <v>0</v>
      </c>
      <c r="AC20" s="214">
        <v>14</v>
      </c>
      <c r="AZ20" s="214">
        <v>4</v>
      </c>
      <c r="BA20" s="214">
        <f t="shared" si="3"/>
        <v>0</v>
      </c>
      <c r="BB20" s="214">
        <f t="shared" si="4"/>
        <v>0</v>
      </c>
      <c r="BC20" s="214">
        <f t="shared" si="5"/>
        <v>0</v>
      </c>
      <c r="BD20" s="214">
        <f t="shared" si="6"/>
        <v>0</v>
      </c>
      <c r="BE20" s="214">
        <f t="shared" si="7"/>
        <v>0</v>
      </c>
      <c r="CA20" s="239">
        <v>12</v>
      </c>
      <c r="CB20" s="239">
        <v>0</v>
      </c>
    </row>
    <row r="21" spans="1:80" x14ac:dyDescent="0.2">
      <c r="A21" s="240">
        <v>14</v>
      </c>
      <c r="B21" s="241" t="s">
        <v>135</v>
      </c>
      <c r="C21" s="242" t="s">
        <v>136</v>
      </c>
      <c r="D21" s="243" t="s">
        <v>110</v>
      </c>
      <c r="E21" s="244">
        <v>1</v>
      </c>
      <c r="F21" s="244"/>
      <c r="G21" s="245">
        <f t="shared" si="0"/>
        <v>0</v>
      </c>
      <c r="H21" s="246">
        <v>0</v>
      </c>
      <c r="I21" s="247">
        <f t="shared" si="1"/>
        <v>0</v>
      </c>
      <c r="J21" s="246"/>
      <c r="K21" s="247">
        <f t="shared" si="2"/>
        <v>0</v>
      </c>
      <c r="O21" s="239">
        <v>2</v>
      </c>
      <c r="AA21" s="214">
        <v>12</v>
      </c>
      <c r="AB21" s="214">
        <v>0</v>
      </c>
      <c r="AC21" s="214">
        <v>15</v>
      </c>
      <c r="AZ21" s="214">
        <v>4</v>
      </c>
      <c r="BA21" s="214">
        <f t="shared" si="3"/>
        <v>0</v>
      </c>
      <c r="BB21" s="214">
        <f t="shared" si="4"/>
        <v>0</v>
      </c>
      <c r="BC21" s="214">
        <f t="shared" si="5"/>
        <v>0</v>
      </c>
      <c r="BD21" s="214">
        <f t="shared" si="6"/>
        <v>0</v>
      </c>
      <c r="BE21" s="214">
        <f t="shared" si="7"/>
        <v>0</v>
      </c>
      <c r="CA21" s="239">
        <v>12</v>
      </c>
      <c r="CB21" s="239">
        <v>0</v>
      </c>
    </row>
    <row r="22" spans="1:80" x14ac:dyDescent="0.2">
      <c r="A22" s="240">
        <v>15</v>
      </c>
      <c r="B22" s="241" t="s">
        <v>137</v>
      </c>
      <c r="C22" s="242" t="s">
        <v>138</v>
      </c>
      <c r="D22" s="243" t="s">
        <v>110</v>
      </c>
      <c r="E22" s="244">
        <v>1</v>
      </c>
      <c r="F22" s="244"/>
      <c r="G22" s="245">
        <f t="shared" si="0"/>
        <v>0</v>
      </c>
      <c r="H22" s="246">
        <v>0</v>
      </c>
      <c r="I22" s="247">
        <f t="shared" si="1"/>
        <v>0</v>
      </c>
      <c r="J22" s="246"/>
      <c r="K22" s="247">
        <f t="shared" si="2"/>
        <v>0</v>
      </c>
      <c r="O22" s="239">
        <v>2</v>
      </c>
      <c r="AA22" s="214">
        <v>12</v>
      </c>
      <c r="AB22" s="214">
        <v>0</v>
      </c>
      <c r="AC22" s="214">
        <v>4</v>
      </c>
      <c r="AZ22" s="214">
        <v>4</v>
      </c>
      <c r="BA22" s="214">
        <f t="shared" si="3"/>
        <v>0</v>
      </c>
      <c r="BB22" s="214">
        <f t="shared" si="4"/>
        <v>0</v>
      </c>
      <c r="BC22" s="214">
        <f t="shared" si="5"/>
        <v>0</v>
      </c>
      <c r="BD22" s="214">
        <f t="shared" si="6"/>
        <v>0</v>
      </c>
      <c r="BE22" s="214">
        <f t="shared" si="7"/>
        <v>0</v>
      </c>
      <c r="CA22" s="239">
        <v>12</v>
      </c>
      <c r="CB22" s="239">
        <v>0</v>
      </c>
    </row>
    <row r="23" spans="1:80" x14ac:dyDescent="0.2">
      <c r="A23" s="240">
        <v>16</v>
      </c>
      <c r="B23" s="241" t="s">
        <v>139</v>
      </c>
      <c r="C23" s="242" t="s">
        <v>140</v>
      </c>
      <c r="D23" s="243" t="s">
        <v>110</v>
      </c>
      <c r="E23" s="244">
        <v>1</v>
      </c>
      <c r="F23" s="244"/>
      <c r="G23" s="245">
        <f t="shared" si="0"/>
        <v>0</v>
      </c>
      <c r="H23" s="246">
        <v>0</v>
      </c>
      <c r="I23" s="247">
        <f t="shared" si="1"/>
        <v>0</v>
      </c>
      <c r="J23" s="246"/>
      <c r="K23" s="247">
        <f t="shared" si="2"/>
        <v>0</v>
      </c>
      <c r="O23" s="239">
        <v>2</v>
      </c>
      <c r="AA23" s="214">
        <v>12</v>
      </c>
      <c r="AB23" s="214">
        <v>0</v>
      </c>
      <c r="AC23" s="214">
        <v>16</v>
      </c>
      <c r="AZ23" s="214">
        <v>4</v>
      </c>
      <c r="BA23" s="214">
        <f t="shared" si="3"/>
        <v>0</v>
      </c>
      <c r="BB23" s="214">
        <f t="shared" si="4"/>
        <v>0</v>
      </c>
      <c r="BC23" s="214">
        <f t="shared" si="5"/>
        <v>0</v>
      </c>
      <c r="BD23" s="214">
        <f t="shared" si="6"/>
        <v>0</v>
      </c>
      <c r="BE23" s="214">
        <f t="shared" si="7"/>
        <v>0</v>
      </c>
      <c r="CA23" s="239">
        <v>12</v>
      </c>
      <c r="CB23" s="239">
        <v>0</v>
      </c>
    </row>
    <row r="24" spans="1:80" x14ac:dyDescent="0.2">
      <c r="A24" s="240">
        <v>17</v>
      </c>
      <c r="B24" s="241" t="s">
        <v>141</v>
      </c>
      <c r="C24" s="242" t="s">
        <v>142</v>
      </c>
      <c r="D24" s="243" t="s">
        <v>110</v>
      </c>
      <c r="E24" s="244">
        <v>1</v>
      </c>
      <c r="F24" s="244"/>
      <c r="G24" s="245">
        <f t="shared" si="0"/>
        <v>0</v>
      </c>
      <c r="H24" s="246">
        <v>0</v>
      </c>
      <c r="I24" s="247">
        <f t="shared" si="1"/>
        <v>0</v>
      </c>
      <c r="J24" s="246"/>
      <c r="K24" s="247">
        <f t="shared" si="2"/>
        <v>0</v>
      </c>
      <c r="O24" s="239">
        <v>2</v>
      </c>
      <c r="AA24" s="214">
        <v>12</v>
      </c>
      <c r="AB24" s="214">
        <v>0</v>
      </c>
      <c r="AC24" s="214">
        <v>17</v>
      </c>
      <c r="AZ24" s="214">
        <v>4</v>
      </c>
      <c r="BA24" s="214">
        <f t="shared" si="3"/>
        <v>0</v>
      </c>
      <c r="BB24" s="214">
        <f t="shared" si="4"/>
        <v>0</v>
      </c>
      <c r="BC24" s="214">
        <f t="shared" si="5"/>
        <v>0</v>
      </c>
      <c r="BD24" s="214">
        <f t="shared" si="6"/>
        <v>0</v>
      </c>
      <c r="BE24" s="214">
        <f t="shared" si="7"/>
        <v>0</v>
      </c>
      <c r="CA24" s="239">
        <v>12</v>
      </c>
      <c r="CB24" s="239">
        <v>0</v>
      </c>
    </row>
    <row r="25" spans="1:80" x14ac:dyDescent="0.2">
      <c r="A25" s="240">
        <v>18</v>
      </c>
      <c r="B25" s="241" t="s">
        <v>143</v>
      </c>
      <c r="C25" s="242" t="s">
        <v>144</v>
      </c>
      <c r="D25" s="243" t="s">
        <v>110</v>
      </c>
      <c r="E25" s="244">
        <v>1</v>
      </c>
      <c r="F25" s="244"/>
      <c r="G25" s="245">
        <f t="shared" si="0"/>
        <v>0</v>
      </c>
      <c r="H25" s="246">
        <v>0</v>
      </c>
      <c r="I25" s="247">
        <f t="shared" si="1"/>
        <v>0</v>
      </c>
      <c r="J25" s="246"/>
      <c r="K25" s="247">
        <f t="shared" si="2"/>
        <v>0</v>
      </c>
      <c r="O25" s="239">
        <v>2</v>
      </c>
      <c r="AA25" s="214">
        <v>12</v>
      </c>
      <c r="AB25" s="214">
        <v>0</v>
      </c>
      <c r="AC25" s="214">
        <v>18</v>
      </c>
      <c r="AZ25" s="214">
        <v>4</v>
      </c>
      <c r="BA25" s="214">
        <f t="shared" si="3"/>
        <v>0</v>
      </c>
      <c r="BB25" s="214">
        <f t="shared" si="4"/>
        <v>0</v>
      </c>
      <c r="BC25" s="214">
        <f t="shared" si="5"/>
        <v>0</v>
      </c>
      <c r="BD25" s="214">
        <f t="shared" si="6"/>
        <v>0</v>
      </c>
      <c r="BE25" s="214">
        <f t="shared" si="7"/>
        <v>0</v>
      </c>
      <c r="CA25" s="239">
        <v>12</v>
      </c>
      <c r="CB25" s="239">
        <v>0</v>
      </c>
    </row>
    <row r="26" spans="1:80" x14ac:dyDescent="0.2">
      <c r="A26" s="240">
        <v>19</v>
      </c>
      <c r="B26" s="241" t="s">
        <v>145</v>
      </c>
      <c r="C26" s="242" t="s">
        <v>146</v>
      </c>
      <c r="D26" s="243" t="s">
        <v>147</v>
      </c>
      <c r="E26" s="244">
        <v>1</v>
      </c>
      <c r="F26" s="244"/>
      <c r="G26" s="245">
        <f t="shared" si="0"/>
        <v>0</v>
      </c>
      <c r="H26" s="246">
        <v>0</v>
      </c>
      <c r="I26" s="247">
        <f t="shared" si="1"/>
        <v>0</v>
      </c>
      <c r="J26" s="246"/>
      <c r="K26" s="247">
        <f t="shared" si="2"/>
        <v>0</v>
      </c>
      <c r="O26" s="239">
        <v>2</v>
      </c>
      <c r="AA26" s="214">
        <v>12</v>
      </c>
      <c r="AB26" s="214">
        <v>0</v>
      </c>
      <c r="AC26" s="214">
        <v>19</v>
      </c>
      <c r="AZ26" s="214">
        <v>4</v>
      </c>
      <c r="BA26" s="214">
        <f t="shared" si="3"/>
        <v>0</v>
      </c>
      <c r="BB26" s="214">
        <f t="shared" si="4"/>
        <v>0</v>
      </c>
      <c r="BC26" s="214">
        <f t="shared" si="5"/>
        <v>0</v>
      </c>
      <c r="BD26" s="214">
        <f t="shared" si="6"/>
        <v>0</v>
      </c>
      <c r="BE26" s="214">
        <f t="shared" si="7"/>
        <v>0</v>
      </c>
      <c r="CA26" s="239">
        <v>12</v>
      </c>
      <c r="CB26" s="239">
        <v>0</v>
      </c>
    </row>
    <row r="27" spans="1:80" x14ac:dyDescent="0.2">
      <c r="A27" s="240">
        <v>20</v>
      </c>
      <c r="B27" s="241" t="s">
        <v>148</v>
      </c>
      <c r="C27" s="242" t="s">
        <v>149</v>
      </c>
      <c r="D27" s="243" t="s">
        <v>110</v>
      </c>
      <c r="E27" s="244">
        <v>1</v>
      </c>
      <c r="F27" s="244"/>
      <c r="G27" s="245">
        <f t="shared" si="0"/>
        <v>0</v>
      </c>
      <c r="H27" s="246">
        <v>0</v>
      </c>
      <c r="I27" s="247">
        <f t="shared" si="1"/>
        <v>0</v>
      </c>
      <c r="J27" s="246"/>
      <c r="K27" s="247">
        <f t="shared" si="2"/>
        <v>0</v>
      </c>
      <c r="O27" s="239">
        <v>2</v>
      </c>
      <c r="AA27" s="214">
        <v>12</v>
      </c>
      <c r="AB27" s="214">
        <v>0</v>
      </c>
      <c r="AC27" s="214">
        <v>20</v>
      </c>
      <c r="AZ27" s="214">
        <v>4</v>
      </c>
      <c r="BA27" s="214">
        <f t="shared" si="3"/>
        <v>0</v>
      </c>
      <c r="BB27" s="214">
        <f t="shared" si="4"/>
        <v>0</v>
      </c>
      <c r="BC27" s="214">
        <f t="shared" si="5"/>
        <v>0</v>
      </c>
      <c r="BD27" s="214">
        <f t="shared" si="6"/>
        <v>0</v>
      </c>
      <c r="BE27" s="214">
        <f t="shared" si="7"/>
        <v>0</v>
      </c>
      <c r="CA27" s="239">
        <v>12</v>
      </c>
      <c r="CB27" s="239">
        <v>0</v>
      </c>
    </row>
    <row r="28" spans="1:80" x14ac:dyDescent="0.2">
      <c r="A28" s="257"/>
      <c r="B28" s="258" t="s">
        <v>99</v>
      </c>
      <c r="C28" s="259" t="s">
        <v>107</v>
      </c>
      <c r="D28" s="260"/>
      <c r="E28" s="261"/>
      <c r="F28" s="262"/>
      <c r="G28" s="263">
        <f>SUM(G7:G27)</f>
        <v>0</v>
      </c>
      <c r="H28" s="264"/>
      <c r="I28" s="265">
        <f>SUM(I7:I27)</f>
        <v>0</v>
      </c>
      <c r="J28" s="264"/>
      <c r="K28" s="265">
        <f>SUM(K7:K27)</f>
        <v>0</v>
      </c>
      <c r="O28" s="239">
        <v>4</v>
      </c>
      <c r="BA28" s="266">
        <f>SUM(BA7:BA27)</f>
        <v>0</v>
      </c>
      <c r="BB28" s="266">
        <f>SUM(BB7:BB27)</f>
        <v>0</v>
      </c>
      <c r="BC28" s="266">
        <f>SUM(BC7:BC27)</f>
        <v>0</v>
      </c>
      <c r="BD28" s="266">
        <f>SUM(BD7:BD27)</f>
        <v>0</v>
      </c>
      <c r="BE28" s="266">
        <f>SUM(BE7:BE27)</f>
        <v>0</v>
      </c>
    </row>
    <row r="29" spans="1:80" x14ac:dyDescent="0.2">
      <c r="E29" s="214"/>
    </row>
    <row r="30" spans="1:80" x14ac:dyDescent="0.2">
      <c r="E30" s="214"/>
    </row>
    <row r="31" spans="1:80" x14ac:dyDescent="0.2">
      <c r="E31" s="214"/>
    </row>
    <row r="32" spans="1:80" x14ac:dyDescent="0.2">
      <c r="E32" s="214"/>
    </row>
    <row r="33" spans="5:5" x14ac:dyDescent="0.2">
      <c r="E33" s="214"/>
    </row>
    <row r="34" spans="5:5" x14ac:dyDescent="0.2">
      <c r="E34" s="214"/>
    </row>
    <row r="35" spans="5:5" x14ac:dyDescent="0.2">
      <c r="E35" s="214"/>
    </row>
    <row r="36" spans="5:5" x14ac:dyDescent="0.2">
      <c r="E36" s="214"/>
    </row>
    <row r="37" spans="5:5" x14ac:dyDescent="0.2">
      <c r="E37" s="214"/>
    </row>
    <row r="38" spans="5:5" x14ac:dyDescent="0.2">
      <c r="E38" s="214"/>
    </row>
    <row r="39" spans="5:5" x14ac:dyDescent="0.2">
      <c r="E39" s="214"/>
    </row>
    <row r="40" spans="5:5" x14ac:dyDescent="0.2">
      <c r="E40" s="214"/>
    </row>
    <row r="41" spans="5:5" x14ac:dyDescent="0.2">
      <c r="E41" s="214"/>
    </row>
    <row r="42" spans="5:5" x14ac:dyDescent="0.2">
      <c r="E42" s="214"/>
    </row>
    <row r="43" spans="5:5" x14ac:dyDescent="0.2">
      <c r="E43" s="214"/>
    </row>
    <row r="44" spans="5:5" x14ac:dyDescent="0.2">
      <c r="E44" s="214"/>
    </row>
    <row r="45" spans="5:5" x14ac:dyDescent="0.2">
      <c r="E45" s="214"/>
    </row>
    <row r="46" spans="5:5" x14ac:dyDescent="0.2">
      <c r="E46" s="214"/>
    </row>
    <row r="47" spans="5:5" x14ac:dyDescent="0.2">
      <c r="E47" s="214"/>
    </row>
    <row r="48" spans="5:5" x14ac:dyDescent="0.2">
      <c r="E48" s="214"/>
    </row>
    <row r="49" spans="1:7" x14ac:dyDescent="0.2">
      <c r="E49" s="214"/>
    </row>
    <row r="50" spans="1:7" x14ac:dyDescent="0.2">
      <c r="E50" s="214"/>
    </row>
    <row r="51" spans="1:7" x14ac:dyDescent="0.2">
      <c r="E51" s="214"/>
    </row>
    <row r="52" spans="1:7" x14ac:dyDescent="0.2">
      <c r="A52" s="256"/>
      <c r="B52" s="256"/>
      <c r="C52" s="256"/>
      <c r="D52" s="256"/>
      <c r="E52" s="256"/>
      <c r="F52" s="256"/>
      <c r="G52" s="256"/>
    </row>
    <row r="53" spans="1:7" x14ac:dyDescent="0.2">
      <c r="A53" s="256"/>
      <c r="B53" s="256"/>
      <c r="C53" s="256"/>
      <c r="D53" s="256"/>
      <c r="E53" s="256"/>
      <c r="F53" s="256"/>
      <c r="G53" s="256"/>
    </row>
    <row r="54" spans="1:7" x14ac:dyDescent="0.2">
      <c r="A54" s="256"/>
      <c r="B54" s="256"/>
      <c r="C54" s="256"/>
      <c r="D54" s="256"/>
      <c r="E54" s="256"/>
      <c r="F54" s="256"/>
      <c r="G54" s="256"/>
    </row>
    <row r="55" spans="1:7" x14ac:dyDescent="0.2">
      <c r="A55" s="256"/>
      <c r="B55" s="256"/>
      <c r="C55" s="256"/>
      <c r="D55" s="256"/>
      <c r="E55" s="256"/>
      <c r="F55" s="256"/>
      <c r="G55" s="256"/>
    </row>
    <row r="56" spans="1:7" x14ac:dyDescent="0.2">
      <c r="E56" s="214"/>
    </row>
    <row r="57" spans="1:7" x14ac:dyDescent="0.2">
      <c r="E57" s="214"/>
    </row>
    <row r="58" spans="1:7" x14ac:dyDescent="0.2">
      <c r="E58" s="214"/>
    </row>
    <row r="59" spans="1:7" x14ac:dyDescent="0.2">
      <c r="E59" s="214"/>
    </row>
    <row r="60" spans="1:7" x14ac:dyDescent="0.2">
      <c r="E60" s="214"/>
    </row>
    <row r="61" spans="1:7" x14ac:dyDescent="0.2">
      <c r="E61" s="214"/>
    </row>
    <row r="62" spans="1:7" x14ac:dyDescent="0.2">
      <c r="E62" s="214"/>
    </row>
    <row r="63" spans="1:7" x14ac:dyDescent="0.2">
      <c r="E63" s="214"/>
    </row>
    <row r="64" spans="1:7" x14ac:dyDescent="0.2">
      <c r="E64" s="214"/>
    </row>
    <row r="65" spans="5:5" x14ac:dyDescent="0.2">
      <c r="E65" s="214"/>
    </row>
    <row r="66" spans="5:5" x14ac:dyDescent="0.2">
      <c r="E66" s="214"/>
    </row>
    <row r="67" spans="5:5" x14ac:dyDescent="0.2">
      <c r="E67" s="214"/>
    </row>
    <row r="68" spans="5:5" x14ac:dyDescent="0.2">
      <c r="E68" s="214"/>
    </row>
    <row r="69" spans="5:5" x14ac:dyDescent="0.2">
      <c r="E69" s="214"/>
    </row>
    <row r="70" spans="5:5" x14ac:dyDescent="0.2">
      <c r="E70" s="214"/>
    </row>
    <row r="71" spans="5:5" x14ac:dyDescent="0.2">
      <c r="E71" s="214"/>
    </row>
    <row r="72" spans="5:5" x14ac:dyDescent="0.2">
      <c r="E72" s="214"/>
    </row>
    <row r="73" spans="5:5" x14ac:dyDescent="0.2">
      <c r="E73" s="214"/>
    </row>
    <row r="74" spans="5:5" x14ac:dyDescent="0.2">
      <c r="E74" s="214"/>
    </row>
    <row r="75" spans="5:5" x14ac:dyDescent="0.2">
      <c r="E75" s="214"/>
    </row>
    <row r="76" spans="5:5" x14ac:dyDescent="0.2">
      <c r="E76" s="214"/>
    </row>
    <row r="77" spans="5:5" x14ac:dyDescent="0.2">
      <c r="E77" s="214"/>
    </row>
    <row r="78" spans="5:5" x14ac:dyDescent="0.2">
      <c r="E78" s="214"/>
    </row>
    <row r="79" spans="5:5" x14ac:dyDescent="0.2">
      <c r="E79" s="214"/>
    </row>
    <row r="80" spans="5:5" x14ac:dyDescent="0.2">
      <c r="E80" s="214"/>
    </row>
    <row r="81" spans="1:7" x14ac:dyDescent="0.2">
      <c r="E81" s="214"/>
    </row>
    <row r="82" spans="1:7" x14ac:dyDescent="0.2">
      <c r="E82" s="214"/>
    </row>
    <row r="83" spans="1:7" x14ac:dyDescent="0.2">
      <c r="E83" s="214"/>
    </row>
    <row r="84" spans="1:7" x14ac:dyDescent="0.2">
      <c r="E84" s="214"/>
    </row>
    <row r="85" spans="1:7" x14ac:dyDescent="0.2">
      <c r="E85" s="214"/>
    </row>
    <row r="86" spans="1:7" x14ac:dyDescent="0.2">
      <c r="E86" s="214"/>
    </row>
    <row r="87" spans="1:7" x14ac:dyDescent="0.2">
      <c r="A87" s="267"/>
      <c r="B87" s="267"/>
    </row>
    <row r="88" spans="1:7" x14ac:dyDescent="0.2">
      <c r="A88" s="256"/>
      <c r="B88" s="256"/>
      <c r="C88" s="268"/>
      <c r="D88" s="268"/>
      <c r="E88" s="269"/>
      <c r="F88" s="268"/>
      <c r="G88" s="270"/>
    </row>
    <row r="89" spans="1:7" x14ac:dyDescent="0.2">
      <c r="A89" s="271"/>
      <c r="B89" s="271"/>
      <c r="C89" s="256"/>
      <c r="D89" s="256"/>
      <c r="E89" s="272"/>
      <c r="F89" s="256"/>
      <c r="G89" s="256"/>
    </row>
    <row r="90" spans="1:7" x14ac:dyDescent="0.2">
      <c r="A90" s="256"/>
      <c r="B90" s="256"/>
      <c r="C90" s="256"/>
      <c r="D90" s="256"/>
      <c r="E90" s="272"/>
      <c r="F90" s="256"/>
      <c r="G90" s="256"/>
    </row>
    <row r="91" spans="1:7" x14ac:dyDescent="0.2">
      <c r="A91" s="256"/>
      <c r="B91" s="256"/>
      <c r="C91" s="256"/>
      <c r="D91" s="256"/>
      <c r="E91" s="272"/>
      <c r="F91" s="256"/>
      <c r="G91" s="256"/>
    </row>
    <row r="92" spans="1:7" x14ac:dyDescent="0.2">
      <c r="A92" s="256"/>
      <c r="B92" s="256"/>
      <c r="C92" s="256"/>
      <c r="D92" s="256"/>
      <c r="E92" s="272"/>
      <c r="F92" s="256"/>
      <c r="G92" s="256"/>
    </row>
    <row r="93" spans="1:7" x14ac:dyDescent="0.2">
      <c r="A93" s="256"/>
      <c r="B93" s="256"/>
      <c r="C93" s="256"/>
      <c r="D93" s="256"/>
      <c r="E93" s="272"/>
      <c r="F93" s="256"/>
      <c r="G93" s="256"/>
    </row>
    <row r="94" spans="1:7" x14ac:dyDescent="0.2">
      <c r="A94" s="256"/>
      <c r="B94" s="256"/>
      <c r="C94" s="256"/>
      <c r="D94" s="256"/>
      <c r="E94" s="272"/>
      <c r="F94" s="256"/>
      <c r="G94" s="256"/>
    </row>
    <row r="95" spans="1:7" x14ac:dyDescent="0.2">
      <c r="A95" s="256"/>
      <c r="B95" s="256"/>
      <c r="C95" s="256"/>
      <c r="D95" s="256"/>
      <c r="E95" s="272"/>
      <c r="F95" s="256"/>
      <c r="G95" s="256"/>
    </row>
    <row r="96" spans="1:7" x14ac:dyDescent="0.2">
      <c r="A96" s="256"/>
      <c r="B96" s="256"/>
      <c r="C96" s="256"/>
      <c r="D96" s="256"/>
      <c r="E96" s="272"/>
      <c r="F96" s="256"/>
      <c r="G96" s="256"/>
    </row>
    <row r="97" spans="1:7" x14ac:dyDescent="0.2">
      <c r="A97" s="256"/>
      <c r="B97" s="256"/>
      <c r="C97" s="256"/>
      <c r="D97" s="256"/>
      <c r="E97" s="272"/>
      <c r="F97" s="256"/>
      <c r="G97" s="256"/>
    </row>
    <row r="98" spans="1:7" x14ac:dyDescent="0.2">
      <c r="A98" s="256"/>
      <c r="B98" s="256"/>
      <c r="C98" s="256"/>
      <c r="D98" s="256"/>
      <c r="E98" s="272"/>
      <c r="F98" s="256"/>
      <c r="G98" s="256"/>
    </row>
    <row r="99" spans="1:7" x14ac:dyDescent="0.2">
      <c r="A99" s="256"/>
      <c r="B99" s="256"/>
      <c r="C99" s="256"/>
      <c r="D99" s="256"/>
      <c r="E99" s="272"/>
      <c r="F99" s="256"/>
      <c r="G99" s="256"/>
    </row>
    <row r="100" spans="1:7" x14ac:dyDescent="0.2">
      <c r="A100" s="256"/>
      <c r="B100" s="256"/>
      <c r="C100" s="256"/>
      <c r="D100" s="256"/>
      <c r="E100" s="272"/>
      <c r="F100" s="256"/>
      <c r="G100" s="256"/>
    </row>
    <row r="101" spans="1:7" x14ac:dyDescent="0.2">
      <c r="A101" s="256"/>
      <c r="B101" s="256"/>
      <c r="C101" s="256"/>
      <c r="D101" s="256"/>
      <c r="E101" s="272"/>
      <c r="F101" s="256"/>
      <c r="G101" s="256"/>
    </row>
  </sheetData>
  <mergeCells count="5">
    <mergeCell ref="A1:G1"/>
    <mergeCell ref="A3:B3"/>
    <mergeCell ref="A4:B4"/>
    <mergeCell ref="E4:G4"/>
    <mergeCell ref="C3:D3"/>
  </mergeCells>
  <printOptions gridLinesSet="0"/>
  <pageMargins left="0.39370078740157483" right="0.19685039370078741" top="0.39370078740157483" bottom="0.39370078740157483" header="0" footer="0.19685039370078741"/>
  <pageSetup paperSize="9" fitToHeight="9999" orientation="portrait" r:id="rId1"/>
  <headerFooter alignWithMargins="0">
    <oddFooter>&amp;R&amp;9Stránka &amp;P z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2">
    <pageSetUpPr fitToPage="1"/>
  </sheetPr>
  <dimension ref="A1:BE51"/>
  <sheetViews>
    <sheetView zoomScaleNormal="100" workbookViewId="0">
      <selection activeCell="C9" sqref="C9:E9"/>
    </sheetView>
  </sheetViews>
  <sheetFormatPr defaultRowHeight="12.75" x14ac:dyDescent="0.2"/>
  <cols>
    <col min="1" max="1" width="2" style="1" customWidth="1"/>
    <col min="2" max="2" width="15" style="1" customWidth="1"/>
    <col min="3" max="3" width="15.85546875" style="1" customWidth="1"/>
    <col min="4" max="4" width="14.5703125" style="1" customWidth="1"/>
    <col min="5" max="5" width="13.5703125" style="1" customWidth="1"/>
    <col min="6" max="6" width="16.5703125" style="1" customWidth="1"/>
    <col min="7" max="7" width="15.28515625" style="1" customWidth="1"/>
    <col min="8" max="16384" width="9.140625" style="1"/>
  </cols>
  <sheetData>
    <row r="1" spans="1:57" ht="24.75" customHeight="1" thickBot="1" x14ac:dyDescent="0.25">
      <c r="A1" s="81" t="s">
        <v>29</v>
      </c>
      <c r="B1" s="82"/>
      <c r="C1" s="82"/>
      <c r="D1" s="82"/>
      <c r="E1" s="82"/>
      <c r="F1" s="82"/>
      <c r="G1" s="82"/>
    </row>
    <row r="2" spans="1:57" ht="12.75" customHeight="1" x14ac:dyDescent="0.2">
      <c r="A2" s="83" t="s">
        <v>30</v>
      </c>
      <c r="B2" s="84"/>
      <c r="C2" s="85" t="s">
        <v>163</v>
      </c>
      <c r="D2" s="85" t="s">
        <v>164</v>
      </c>
      <c r="E2" s="84"/>
      <c r="F2" s="86" t="s">
        <v>31</v>
      </c>
      <c r="G2" s="87"/>
    </row>
    <row r="3" spans="1:57" ht="3" hidden="1" customHeight="1" x14ac:dyDescent="0.2">
      <c r="A3" s="88"/>
      <c r="B3" s="89"/>
      <c r="C3" s="90"/>
      <c r="D3" s="90"/>
      <c r="E3" s="89"/>
      <c r="F3" s="91"/>
      <c r="G3" s="92"/>
    </row>
    <row r="4" spans="1:57" ht="12" customHeight="1" x14ac:dyDescent="0.2">
      <c r="A4" s="93" t="s">
        <v>32</v>
      </c>
      <c r="B4" s="89"/>
      <c r="C4" s="90"/>
      <c r="D4" s="90"/>
      <c r="E4" s="89"/>
      <c r="F4" s="91" t="s">
        <v>33</v>
      </c>
      <c r="G4" s="94"/>
    </row>
    <row r="5" spans="1:57" ht="12.95" customHeight="1" x14ac:dyDescent="0.2">
      <c r="A5" s="95" t="s">
        <v>160</v>
      </c>
      <c r="B5" s="96"/>
      <c r="C5" s="97" t="s">
        <v>161</v>
      </c>
      <c r="D5" s="98"/>
      <c r="E5" s="99"/>
      <c r="F5" s="91" t="s">
        <v>34</v>
      </c>
      <c r="G5" s="92"/>
    </row>
    <row r="6" spans="1:57" ht="12.95" customHeight="1" x14ac:dyDescent="0.2">
      <c r="A6" s="93" t="s">
        <v>35</v>
      </c>
      <c r="B6" s="89"/>
      <c r="C6" s="90"/>
      <c r="D6" s="90"/>
      <c r="E6" s="89"/>
      <c r="F6" s="100" t="s">
        <v>36</v>
      </c>
      <c r="G6" s="101">
        <v>0</v>
      </c>
      <c r="O6" s="102"/>
    </row>
    <row r="7" spans="1:57" ht="12.95" customHeight="1" x14ac:dyDescent="0.2">
      <c r="A7" s="103" t="s">
        <v>100</v>
      </c>
      <c r="B7" s="104"/>
      <c r="C7" s="385" t="s">
        <v>558</v>
      </c>
      <c r="D7" s="386"/>
      <c r="E7" s="387"/>
      <c r="F7" s="105" t="s">
        <v>37</v>
      </c>
      <c r="G7" s="101">
        <f>IF(G6=0,,ROUND((F30+F32)/G6,1))</f>
        <v>0</v>
      </c>
    </row>
    <row r="8" spans="1:57" x14ac:dyDescent="0.2">
      <c r="A8" s="106" t="s">
        <v>38</v>
      </c>
      <c r="B8" s="91"/>
      <c r="C8" s="388" t="s">
        <v>803</v>
      </c>
      <c r="D8" s="388"/>
      <c r="E8" s="389"/>
      <c r="F8" s="107" t="s">
        <v>39</v>
      </c>
      <c r="G8" s="108"/>
      <c r="H8" s="109"/>
      <c r="I8" s="110"/>
    </row>
    <row r="9" spans="1:57" x14ac:dyDescent="0.2">
      <c r="A9" s="106" t="s">
        <v>40</v>
      </c>
      <c r="B9" s="91"/>
      <c r="C9" s="388"/>
      <c r="D9" s="388"/>
      <c r="E9" s="389"/>
      <c r="F9" s="91"/>
      <c r="G9" s="111"/>
      <c r="H9" s="112"/>
    </row>
    <row r="10" spans="1:57" x14ac:dyDescent="0.2">
      <c r="A10" s="106" t="s">
        <v>41</v>
      </c>
      <c r="B10" s="91"/>
      <c r="C10" s="388" t="s">
        <v>158</v>
      </c>
      <c r="D10" s="388"/>
      <c r="E10" s="388"/>
      <c r="F10" s="113"/>
      <c r="G10" s="114"/>
      <c r="H10" s="115"/>
    </row>
    <row r="11" spans="1:57" ht="13.5" customHeight="1" x14ac:dyDescent="0.2">
      <c r="A11" s="106" t="s">
        <v>42</v>
      </c>
      <c r="B11" s="91"/>
      <c r="C11" s="388"/>
      <c r="D11" s="388"/>
      <c r="E11" s="388"/>
      <c r="F11" s="116" t="s">
        <v>43</v>
      </c>
      <c r="G11" s="117"/>
      <c r="H11" s="112"/>
      <c r="BA11" s="118"/>
      <c r="BB11" s="118"/>
      <c r="BC11" s="118"/>
      <c r="BD11" s="118"/>
      <c r="BE11" s="118"/>
    </row>
    <row r="12" spans="1:57" ht="12.75" customHeight="1" x14ac:dyDescent="0.2">
      <c r="A12" s="119" t="s">
        <v>44</v>
      </c>
      <c r="B12" s="89"/>
      <c r="C12" s="390"/>
      <c r="D12" s="390"/>
      <c r="E12" s="390"/>
      <c r="F12" s="120" t="s">
        <v>45</v>
      </c>
      <c r="G12" s="121"/>
      <c r="H12" s="112"/>
    </row>
    <row r="13" spans="1:57" ht="28.5" customHeight="1" thickBot="1" x14ac:dyDescent="0.25">
      <c r="A13" s="122" t="s">
        <v>46</v>
      </c>
      <c r="B13" s="123"/>
      <c r="C13" s="123"/>
      <c r="D13" s="123"/>
      <c r="E13" s="124"/>
      <c r="F13" s="124"/>
      <c r="G13" s="125"/>
      <c r="H13" s="112"/>
    </row>
    <row r="14" spans="1:57" ht="17.25" customHeight="1" thickBot="1" x14ac:dyDescent="0.25">
      <c r="A14" s="126" t="s">
        <v>47</v>
      </c>
      <c r="B14" s="127"/>
      <c r="C14" s="128"/>
      <c r="D14" s="129" t="s">
        <v>48</v>
      </c>
      <c r="E14" s="130"/>
      <c r="F14" s="130"/>
      <c r="G14" s="128"/>
    </row>
    <row r="15" spans="1:57" ht="15.95" customHeight="1" x14ac:dyDescent="0.2">
      <c r="A15" s="131"/>
      <c r="B15" s="132" t="s">
        <v>49</v>
      </c>
      <c r="C15" s="133">
        <f>'01 SO 01.B1 Rek'!E15</f>
        <v>0</v>
      </c>
      <c r="D15" s="134" t="str">
        <f>'01 SO 01.B1 Rek'!A20</f>
        <v>Ztížené výrobní podmínky</v>
      </c>
      <c r="E15" s="135"/>
      <c r="F15" s="136"/>
      <c r="G15" s="133">
        <f>'01 SO 01.B1 Rek'!I20</f>
        <v>0</v>
      </c>
    </row>
    <row r="16" spans="1:57" ht="15.95" customHeight="1" x14ac:dyDescent="0.2">
      <c r="A16" s="131" t="s">
        <v>50</v>
      </c>
      <c r="B16" s="132" t="s">
        <v>51</v>
      </c>
      <c r="C16" s="133">
        <f>'01 SO 01.B1 Rek'!F15</f>
        <v>0</v>
      </c>
      <c r="D16" s="88" t="str">
        <f>'01 SO 01.B1 Rek'!A21</f>
        <v>Oborová přirážka</v>
      </c>
      <c r="E16" s="137"/>
      <c r="F16" s="138"/>
      <c r="G16" s="133">
        <f>'01 SO 01.B1 Rek'!I21</f>
        <v>0</v>
      </c>
    </row>
    <row r="17" spans="1:7" ht="15.95" customHeight="1" x14ac:dyDescent="0.2">
      <c r="A17" s="131" t="s">
        <v>52</v>
      </c>
      <c r="B17" s="132" t="s">
        <v>53</v>
      </c>
      <c r="C17" s="133">
        <f>'01 SO 01.B1 Rek'!H15</f>
        <v>0</v>
      </c>
      <c r="D17" s="88" t="str">
        <f>'01 SO 01.B1 Rek'!A22</f>
        <v>Přesun stavebních kapacit</v>
      </c>
      <c r="E17" s="137"/>
      <c r="F17" s="138"/>
      <c r="G17" s="133">
        <f>'01 SO 01.B1 Rek'!I22</f>
        <v>0</v>
      </c>
    </row>
    <row r="18" spans="1:7" ht="15.95" customHeight="1" x14ac:dyDescent="0.2">
      <c r="A18" s="139" t="s">
        <v>54</v>
      </c>
      <c r="B18" s="140" t="s">
        <v>55</v>
      </c>
      <c r="C18" s="133">
        <f>'01 SO 01.B1 Rek'!G15</f>
        <v>0</v>
      </c>
      <c r="D18" s="88" t="str">
        <f>'01 SO 01.B1 Rek'!A23</f>
        <v>Mimostaveništní doprava</v>
      </c>
      <c r="E18" s="137"/>
      <c r="F18" s="138"/>
      <c r="G18" s="133">
        <f>'01 SO 01.B1 Rek'!I23</f>
        <v>0</v>
      </c>
    </row>
    <row r="19" spans="1:7" ht="15.95" customHeight="1" x14ac:dyDescent="0.2">
      <c r="A19" s="141" t="s">
        <v>56</v>
      </c>
      <c r="B19" s="132"/>
      <c r="C19" s="133">
        <f>SUM(C15:C18)</f>
        <v>0</v>
      </c>
      <c r="D19" s="88" t="str">
        <f>'01 SO 01.B1 Rek'!A24</f>
        <v>Zařízení staveniště</v>
      </c>
      <c r="E19" s="137"/>
      <c r="F19" s="138"/>
      <c r="G19" s="133">
        <f>'01 SO 01.B1 Rek'!I24</f>
        <v>0</v>
      </c>
    </row>
    <row r="20" spans="1:7" ht="15.95" customHeight="1" x14ac:dyDescent="0.2">
      <c r="A20" s="141"/>
      <c r="B20" s="132"/>
      <c r="C20" s="133"/>
      <c r="D20" s="88" t="str">
        <f>'01 SO 01.B1 Rek'!A25</f>
        <v>Provoz investora</v>
      </c>
      <c r="E20" s="137"/>
      <c r="F20" s="138"/>
      <c r="G20" s="133">
        <f>'01 SO 01.B1 Rek'!I25</f>
        <v>0</v>
      </c>
    </row>
    <row r="21" spans="1:7" ht="15.95" customHeight="1" x14ac:dyDescent="0.2">
      <c r="A21" s="141" t="s">
        <v>28</v>
      </c>
      <c r="B21" s="132"/>
      <c r="C21" s="133">
        <f>'01 SO 01.B1 Rek'!I15</f>
        <v>0</v>
      </c>
      <c r="D21" s="88" t="str">
        <f>'01 SO 01.B1 Rek'!A26</f>
        <v>Kompletační činnost (IČD)</v>
      </c>
      <c r="E21" s="137"/>
      <c r="F21" s="138"/>
      <c r="G21" s="133">
        <f>'01 SO 01.B1 Rek'!I26</f>
        <v>0</v>
      </c>
    </row>
    <row r="22" spans="1:7" ht="15.95" customHeight="1" x14ac:dyDescent="0.2">
      <c r="A22" s="142" t="s">
        <v>57</v>
      </c>
      <c r="B22" s="112"/>
      <c r="C22" s="133">
        <f>C19+C21</f>
        <v>0</v>
      </c>
      <c r="D22" s="88" t="s">
        <v>58</v>
      </c>
      <c r="E22" s="137"/>
      <c r="F22" s="138"/>
      <c r="G22" s="133">
        <f>G23-SUM(G15:G21)</f>
        <v>0</v>
      </c>
    </row>
    <row r="23" spans="1:7" ht="15.95" customHeight="1" thickBot="1" x14ac:dyDescent="0.25">
      <c r="A23" s="391" t="s">
        <v>59</v>
      </c>
      <c r="B23" s="392"/>
      <c r="C23" s="143">
        <f>C22+G23</f>
        <v>0</v>
      </c>
      <c r="D23" s="144" t="s">
        <v>60</v>
      </c>
      <c r="E23" s="145"/>
      <c r="F23" s="146"/>
      <c r="G23" s="133">
        <f>'01 SO 01.B1 Rek'!H28</f>
        <v>0</v>
      </c>
    </row>
    <row r="24" spans="1:7" x14ac:dyDescent="0.2">
      <c r="A24" s="147" t="s">
        <v>61</v>
      </c>
      <c r="B24" s="148"/>
      <c r="C24" s="149"/>
      <c r="D24" s="148" t="s">
        <v>62</v>
      </c>
      <c r="E24" s="148"/>
      <c r="F24" s="150" t="s">
        <v>63</v>
      </c>
      <c r="G24" s="151"/>
    </row>
    <row r="25" spans="1:7" x14ac:dyDescent="0.2">
      <c r="A25" s="142" t="s">
        <v>64</v>
      </c>
      <c r="B25" s="112"/>
      <c r="C25" s="152"/>
      <c r="D25" s="112" t="s">
        <v>64</v>
      </c>
      <c r="F25" s="153" t="s">
        <v>64</v>
      </c>
      <c r="G25" s="154"/>
    </row>
    <row r="26" spans="1:7" ht="37.5" customHeight="1" x14ac:dyDescent="0.2">
      <c r="A26" s="142" t="s">
        <v>65</v>
      </c>
      <c r="B26" s="155"/>
      <c r="C26" s="152"/>
      <c r="D26" s="112" t="s">
        <v>65</v>
      </c>
      <c r="F26" s="153" t="s">
        <v>65</v>
      </c>
      <c r="G26" s="154"/>
    </row>
    <row r="27" spans="1:7" x14ac:dyDescent="0.2">
      <c r="A27" s="142"/>
      <c r="B27" s="156"/>
      <c r="C27" s="152"/>
      <c r="D27" s="112"/>
      <c r="F27" s="153"/>
      <c r="G27" s="154"/>
    </row>
    <row r="28" spans="1:7" x14ac:dyDescent="0.2">
      <c r="A28" s="142" t="s">
        <v>66</v>
      </c>
      <c r="B28" s="112"/>
      <c r="C28" s="152"/>
      <c r="D28" s="153" t="s">
        <v>67</v>
      </c>
      <c r="E28" s="152"/>
      <c r="F28" s="157" t="s">
        <v>67</v>
      </c>
      <c r="G28" s="154"/>
    </row>
    <row r="29" spans="1:7" ht="69" customHeight="1" x14ac:dyDescent="0.2">
      <c r="A29" s="142"/>
      <c r="B29" s="112"/>
      <c r="C29" s="158"/>
      <c r="D29" s="159"/>
      <c r="E29" s="158"/>
      <c r="F29" s="112"/>
      <c r="G29" s="154"/>
    </row>
    <row r="30" spans="1:7" x14ac:dyDescent="0.2">
      <c r="A30" s="160" t="s">
        <v>12</v>
      </c>
      <c r="B30" s="161"/>
      <c r="C30" s="162">
        <v>21</v>
      </c>
      <c r="D30" s="161" t="s">
        <v>68</v>
      </c>
      <c r="E30" s="163"/>
      <c r="F30" s="380">
        <f>C23-F32</f>
        <v>0</v>
      </c>
      <c r="G30" s="381"/>
    </row>
    <row r="31" spans="1:7" x14ac:dyDescent="0.2">
      <c r="A31" s="160" t="s">
        <v>69</v>
      </c>
      <c r="B31" s="161"/>
      <c r="C31" s="162">
        <f>C30</f>
        <v>21</v>
      </c>
      <c r="D31" s="161" t="s">
        <v>70</v>
      </c>
      <c r="E31" s="163"/>
      <c r="F31" s="380">
        <f>ROUND(PRODUCT(F30,C31/100),0)</f>
        <v>0</v>
      </c>
      <c r="G31" s="381"/>
    </row>
    <row r="32" spans="1:7" x14ac:dyDescent="0.2">
      <c r="A32" s="160" t="s">
        <v>12</v>
      </c>
      <c r="B32" s="161"/>
      <c r="C32" s="162">
        <v>15</v>
      </c>
      <c r="D32" s="161" t="s">
        <v>70</v>
      </c>
      <c r="E32" s="163"/>
      <c r="F32" s="380">
        <v>0</v>
      </c>
      <c r="G32" s="381"/>
    </row>
    <row r="33" spans="1:8" x14ac:dyDescent="0.2">
      <c r="A33" s="160" t="s">
        <v>69</v>
      </c>
      <c r="B33" s="164"/>
      <c r="C33" s="165">
        <f>C32</f>
        <v>15</v>
      </c>
      <c r="D33" s="161" t="s">
        <v>70</v>
      </c>
      <c r="E33" s="138"/>
      <c r="F33" s="380">
        <f>ROUND(PRODUCT(F32,C33/100),0)</f>
        <v>0</v>
      </c>
      <c r="G33" s="381"/>
    </row>
    <row r="34" spans="1:8" s="169" customFormat="1" ht="19.5" customHeight="1" thickBot="1" x14ac:dyDescent="0.3">
      <c r="A34" s="166" t="s">
        <v>71</v>
      </c>
      <c r="B34" s="167"/>
      <c r="C34" s="167"/>
      <c r="D34" s="167"/>
      <c r="E34" s="168"/>
      <c r="F34" s="382">
        <f>ROUND(SUM(F30:F33),0)</f>
        <v>0</v>
      </c>
      <c r="G34" s="383"/>
    </row>
    <row r="36" spans="1:8" x14ac:dyDescent="0.2">
      <c r="A36" s="2" t="s">
        <v>72</v>
      </c>
      <c r="B36" s="2"/>
      <c r="C36" s="2"/>
      <c r="D36" s="2"/>
      <c r="E36" s="2"/>
      <c r="F36" s="2"/>
      <c r="G36" s="2"/>
      <c r="H36" s="1" t="s">
        <v>2</v>
      </c>
    </row>
    <row r="37" spans="1:8" ht="14.25" customHeight="1" x14ac:dyDescent="0.2">
      <c r="A37" s="2"/>
      <c r="B37" s="384"/>
      <c r="C37" s="384"/>
      <c r="D37" s="384"/>
      <c r="E37" s="384"/>
      <c r="F37" s="384"/>
      <c r="G37" s="384"/>
      <c r="H37" s="1" t="s">
        <v>2</v>
      </c>
    </row>
    <row r="38" spans="1:8" ht="12.75" customHeight="1" x14ac:dyDescent="0.2">
      <c r="A38" s="170"/>
      <c r="B38" s="384"/>
      <c r="C38" s="384"/>
      <c r="D38" s="384"/>
      <c r="E38" s="384"/>
      <c r="F38" s="384"/>
      <c r="G38" s="384"/>
      <c r="H38" s="1" t="s">
        <v>2</v>
      </c>
    </row>
    <row r="39" spans="1:8" x14ac:dyDescent="0.2">
      <c r="A39" s="170"/>
      <c r="B39" s="384"/>
      <c r="C39" s="384"/>
      <c r="D39" s="384"/>
      <c r="E39" s="384"/>
      <c r="F39" s="384"/>
      <c r="G39" s="384"/>
      <c r="H39" s="1" t="s">
        <v>2</v>
      </c>
    </row>
    <row r="40" spans="1:8" x14ac:dyDescent="0.2">
      <c r="A40" s="170"/>
      <c r="B40" s="384"/>
      <c r="C40" s="384"/>
      <c r="D40" s="384"/>
      <c r="E40" s="384"/>
      <c r="F40" s="384"/>
      <c r="G40" s="384"/>
      <c r="H40" s="1" t="s">
        <v>2</v>
      </c>
    </row>
    <row r="41" spans="1:8" x14ac:dyDescent="0.2">
      <c r="A41" s="170"/>
      <c r="B41" s="384"/>
      <c r="C41" s="384"/>
      <c r="D41" s="384"/>
      <c r="E41" s="384"/>
      <c r="F41" s="384"/>
      <c r="G41" s="384"/>
      <c r="H41" s="1" t="s">
        <v>2</v>
      </c>
    </row>
    <row r="42" spans="1:8" x14ac:dyDescent="0.2">
      <c r="A42" s="170"/>
      <c r="B42" s="384"/>
      <c r="C42" s="384"/>
      <c r="D42" s="384"/>
      <c r="E42" s="384"/>
      <c r="F42" s="384"/>
      <c r="G42" s="384"/>
      <c r="H42" s="1" t="s">
        <v>2</v>
      </c>
    </row>
    <row r="43" spans="1:8" x14ac:dyDescent="0.2">
      <c r="A43" s="170"/>
      <c r="B43" s="384"/>
      <c r="C43" s="384"/>
      <c r="D43" s="384"/>
      <c r="E43" s="384"/>
      <c r="F43" s="384"/>
      <c r="G43" s="384"/>
      <c r="H43" s="1" t="s">
        <v>2</v>
      </c>
    </row>
    <row r="44" spans="1:8" ht="12.75" customHeight="1" x14ac:dyDescent="0.2">
      <c r="A44" s="170"/>
      <c r="B44" s="384"/>
      <c r="C44" s="384"/>
      <c r="D44" s="384"/>
      <c r="E44" s="384"/>
      <c r="F44" s="384"/>
      <c r="G44" s="384"/>
      <c r="H44" s="1" t="s">
        <v>2</v>
      </c>
    </row>
    <row r="45" spans="1:8" ht="12.75" customHeight="1" x14ac:dyDescent="0.2">
      <c r="A45" s="170"/>
      <c r="B45" s="384"/>
      <c r="C45" s="384"/>
      <c r="D45" s="384"/>
      <c r="E45" s="384"/>
      <c r="F45" s="384"/>
      <c r="G45" s="384"/>
      <c r="H45" s="1" t="s">
        <v>2</v>
      </c>
    </row>
    <row r="46" spans="1:8" x14ac:dyDescent="0.2">
      <c r="B46" s="379"/>
      <c r="C46" s="379"/>
      <c r="D46" s="379"/>
      <c r="E46" s="379"/>
      <c r="F46" s="379"/>
      <c r="G46" s="379"/>
    </row>
    <row r="47" spans="1:8" x14ac:dyDescent="0.2">
      <c r="B47" s="379"/>
      <c r="C47" s="379"/>
      <c r="D47" s="379"/>
      <c r="E47" s="379"/>
      <c r="F47" s="379"/>
      <c r="G47" s="379"/>
    </row>
    <row r="48" spans="1:8" x14ac:dyDescent="0.2">
      <c r="B48" s="379"/>
      <c r="C48" s="379"/>
      <c r="D48" s="379"/>
      <c r="E48" s="379"/>
      <c r="F48" s="379"/>
      <c r="G48" s="379"/>
    </row>
    <row r="49" spans="2:7" x14ac:dyDescent="0.2">
      <c r="B49" s="379"/>
      <c r="C49" s="379"/>
      <c r="D49" s="379"/>
      <c r="E49" s="379"/>
      <c r="F49" s="379"/>
      <c r="G49" s="379"/>
    </row>
    <row r="50" spans="2:7" x14ac:dyDescent="0.2">
      <c r="B50" s="379"/>
      <c r="C50" s="379"/>
      <c r="D50" s="379"/>
      <c r="E50" s="379"/>
      <c r="F50" s="379"/>
      <c r="G50" s="379"/>
    </row>
    <row r="51" spans="2:7" x14ac:dyDescent="0.2">
      <c r="B51" s="379"/>
      <c r="C51" s="379"/>
      <c r="D51" s="379"/>
      <c r="E51" s="379"/>
      <c r="F51" s="379"/>
      <c r="G51" s="379"/>
    </row>
  </sheetData>
  <mergeCells count="19">
    <mergeCell ref="C7:E7"/>
    <mergeCell ref="B46:G46"/>
    <mergeCell ref="B47:G47"/>
    <mergeCell ref="B48:G48"/>
    <mergeCell ref="B49:G49"/>
    <mergeCell ref="C8:E8"/>
    <mergeCell ref="C9:E9"/>
    <mergeCell ref="C10:E10"/>
    <mergeCell ref="C11:E11"/>
    <mergeCell ref="C12:E12"/>
    <mergeCell ref="A23:B23"/>
    <mergeCell ref="B50:G50"/>
    <mergeCell ref="B51:G51"/>
    <mergeCell ref="F30:G30"/>
    <mergeCell ref="F31:G31"/>
    <mergeCell ref="F32:G32"/>
    <mergeCell ref="F33:G33"/>
    <mergeCell ref="F34:G34"/>
    <mergeCell ref="B37:G45"/>
  </mergeCells>
  <pageMargins left="0.39370078740157483" right="0.19685039370078741" top="0.39370078740157483" bottom="0.39370078740157483" header="0" footer="0.19685039370078741"/>
  <pageSetup paperSize="9" fitToHeight="9999" orientation="portrait" r:id="rId1"/>
  <headerFooter alignWithMargins="0">
    <oddFooter>&amp;R&amp;9Stránka &amp;P z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2">
    <pageSetUpPr fitToPage="1"/>
  </sheetPr>
  <dimension ref="A1:BE79"/>
  <sheetViews>
    <sheetView workbookViewId="0">
      <selection activeCell="G20" sqref="G20:G27"/>
    </sheetView>
  </sheetViews>
  <sheetFormatPr defaultRowHeight="12.75" x14ac:dyDescent="0.2"/>
  <cols>
    <col min="1" max="1" width="5.85546875" style="1" customWidth="1"/>
    <col min="2" max="2" width="6.140625" style="1" customWidth="1"/>
    <col min="3" max="3" width="11.42578125" style="1" customWidth="1"/>
    <col min="4" max="4" width="15.85546875" style="1" customWidth="1"/>
    <col min="5" max="5" width="11.28515625" style="1" customWidth="1"/>
    <col min="6" max="6" width="10.85546875" style="1" customWidth="1"/>
    <col min="7" max="7" width="11" style="1" customWidth="1"/>
    <col min="8" max="8" width="9.140625" style="1" bestFit="1" customWidth="1"/>
    <col min="9" max="9" width="10.7109375" style="1" customWidth="1"/>
    <col min="10" max="16384" width="9.140625" style="1"/>
  </cols>
  <sheetData>
    <row r="1" spans="1:9" ht="13.5" thickTop="1" x14ac:dyDescent="0.2">
      <c r="A1" s="395" t="s">
        <v>3</v>
      </c>
      <c r="B1" s="396"/>
      <c r="C1" s="402" t="s">
        <v>559</v>
      </c>
      <c r="D1" s="403"/>
      <c r="E1" s="403"/>
      <c r="F1" s="404"/>
      <c r="G1" s="171" t="s">
        <v>73</v>
      </c>
      <c r="H1" s="172" t="s">
        <v>163</v>
      </c>
      <c r="I1" s="173"/>
    </row>
    <row r="2" spans="1:9" ht="13.5" thickBot="1" x14ac:dyDescent="0.25">
      <c r="A2" s="397" t="s">
        <v>74</v>
      </c>
      <c r="B2" s="398"/>
      <c r="C2" s="174" t="s">
        <v>162</v>
      </c>
      <c r="D2" s="175"/>
      <c r="E2" s="176"/>
      <c r="F2" s="175"/>
      <c r="G2" s="399" t="s">
        <v>164</v>
      </c>
      <c r="H2" s="400"/>
      <c r="I2" s="401"/>
    </row>
    <row r="3" spans="1:9" ht="13.5" thickTop="1" x14ac:dyDescent="0.2">
      <c r="F3" s="112"/>
    </row>
    <row r="4" spans="1:9" ht="19.5" customHeight="1" x14ac:dyDescent="0.25">
      <c r="A4" s="177" t="s">
        <v>75</v>
      </c>
      <c r="B4" s="178"/>
      <c r="C4" s="178"/>
      <c r="D4" s="178"/>
      <c r="E4" s="179"/>
      <c r="F4" s="178"/>
      <c r="G4" s="178"/>
      <c r="H4" s="178"/>
      <c r="I4" s="178"/>
    </row>
    <row r="5" spans="1:9" ht="13.5" thickBot="1" x14ac:dyDescent="0.25"/>
    <row r="6" spans="1:9" s="112" customFormat="1" ht="13.5" thickBot="1" x14ac:dyDescent="0.25">
      <c r="A6" s="180"/>
      <c r="B6" s="181" t="s">
        <v>76</v>
      </c>
      <c r="C6" s="181"/>
      <c r="D6" s="182"/>
      <c r="E6" s="183" t="s">
        <v>24</v>
      </c>
      <c r="F6" s="184" t="s">
        <v>25</v>
      </c>
      <c r="G6" s="184" t="s">
        <v>26</v>
      </c>
      <c r="H6" s="184" t="s">
        <v>27</v>
      </c>
      <c r="I6" s="185" t="s">
        <v>28</v>
      </c>
    </row>
    <row r="7" spans="1:9" s="112" customFormat="1" x14ac:dyDescent="0.2">
      <c r="A7" s="273" t="str">
        <f>'01 SO 01.B1 Pol'!B7</f>
        <v>9</v>
      </c>
      <c r="B7" s="62" t="str">
        <f>'01 SO 01.B1 Pol'!C7</f>
        <v>Ostatní konstrukce, bourání</v>
      </c>
      <c r="D7" s="186"/>
      <c r="E7" s="274">
        <f>'01 SO 01.B1 Pol'!BA10</f>
        <v>0</v>
      </c>
      <c r="F7" s="275">
        <f>'01 SO 01.B1 Pol'!BB10</f>
        <v>0</v>
      </c>
      <c r="G7" s="275">
        <f>'01 SO 01.B1 Pol'!BC10</f>
        <v>0</v>
      </c>
      <c r="H7" s="275">
        <f>'01 SO 01.B1 Pol'!BD10</f>
        <v>0</v>
      </c>
      <c r="I7" s="276">
        <f>'01 SO 01.B1 Pol'!BE10</f>
        <v>0</v>
      </c>
    </row>
    <row r="8" spans="1:9" s="112" customFormat="1" x14ac:dyDescent="0.2">
      <c r="A8" s="273" t="str">
        <f>'01 SO 01.B1 Pol'!B11</f>
        <v>94</v>
      </c>
      <c r="B8" s="62" t="str">
        <f>'01 SO 01.B1 Pol'!C11</f>
        <v>Lešení a stavební výtahy</v>
      </c>
      <c r="D8" s="186"/>
      <c r="E8" s="274">
        <f>'01 SO 01.B1 Pol'!BA14</f>
        <v>0</v>
      </c>
      <c r="F8" s="275">
        <f>'01 SO 01.B1 Pol'!BB14</f>
        <v>0</v>
      </c>
      <c r="G8" s="275">
        <f>'01 SO 01.B1 Pol'!BC14</f>
        <v>0</v>
      </c>
      <c r="H8" s="275">
        <f>'01 SO 01.B1 Pol'!BD14</f>
        <v>0</v>
      </c>
      <c r="I8" s="276">
        <f>'01 SO 01.B1 Pol'!BE14</f>
        <v>0</v>
      </c>
    </row>
    <row r="9" spans="1:9" s="112" customFormat="1" x14ac:dyDescent="0.2">
      <c r="A9" s="273" t="str">
        <f>'01 SO 01.B1 Pol'!B15</f>
        <v>97</v>
      </c>
      <c r="B9" s="62" t="str">
        <f>'01 SO 01.B1 Pol'!C15</f>
        <v>Prorážení otvorů</v>
      </c>
      <c r="D9" s="186"/>
      <c r="E9" s="274">
        <f>'01 SO 01.B1 Pol'!BA36</f>
        <v>0</v>
      </c>
      <c r="F9" s="275">
        <f>'01 SO 01.B1 Pol'!BB36</f>
        <v>0</v>
      </c>
      <c r="G9" s="275">
        <f>'01 SO 01.B1 Pol'!BC36</f>
        <v>0</v>
      </c>
      <c r="H9" s="275">
        <f>'01 SO 01.B1 Pol'!BD36</f>
        <v>0</v>
      </c>
      <c r="I9" s="276">
        <f>'01 SO 01.B1 Pol'!BE36</f>
        <v>0</v>
      </c>
    </row>
    <row r="10" spans="1:9" s="112" customFormat="1" x14ac:dyDescent="0.2">
      <c r="A10" s="273" t="str">
        <f>'01 SO 01.B1 Pol'!B37</f>
        <v>99</v>
      </c>
      <c r="B10" s="62" t="str">
        <f>'01 SO 01.B1 Pol'!C37</f>
        <v>Staveništní přesun hmot</v>
      </c>
      <c r="D10" s="186"/>
      <c r="E10" s="274">
        <f>'01 SO 01.B1 Pol'!BA39</f>
        <v>0</v>
      </c>
      <c r="F10" s="275">
        <f>'01 SO 01.B1 Pol'!BB39</f>
        <v>0</v>
      </c>
      <c r="G10" s="275">
        <f>'01 SO 01.B1 Pol'!BC39</f>
        <v>0</v>
      </c>
      <c r="H10" s="275">
        <f>'01 SO 01.B1 Pol'!BD39</f>
        <v>0</v>
      </c>
      <c r="I10" s="276">
        <f>'01 SO 01.B1 Pol'!BE39</f>
        <v>0</v>
      </c>
    </row>
    <row r="11" spans="1:9" s="112" customFormat="1" x14ac:dyDescent="0.2">
      <c r="A11" s="273" t="str">
        <f>'01 SO 01.B1 Pol'!B40</f>
        <v>712</v>
      </c>
      <c r="B11" s="62" t="str">
        <f>'01 SO 01.B1 Pol'!C40</f>
        <v>Živičné krytiny</v>
      </c>
      <c r="D11" s="186"/>
      <c r="E11" s="274">
        <f>'01 SO 01.B1 Pol'!BA44</f>
        <v>0</v>
      </c>
      <c r="F11" s="275">
        <f>'01 SO 01.B1 Pol'!BB44</f>
        <v>0</v>
      </c>
      <c r="G11" s="275">
        <f>'01 SO 01.B1 Pol'!BC44</f>
        <v>0</v>
      </c>
      <c r="H11" s="275">
        <f>'01 SO 01.B1 Pol'!BD44</f>
        <v>0</v>
      </c>
      <c r="I11" s="276">
        <f>'01 SO 01.B1 Pol'!BE44</f>
        <v>0</v>
      </c>
    </row>
    <row r="12" spans="1:9" s="112" customFormat="1" x14ac:dyDescent="0.2">
      <c r="A12" s="273" t="str">
        <f>'01 SO 01.B1 Pol'!B45</f>
        <v>725</v>
      </c>
      <c r="B12" s="62" t="str">
        <f>'01 SO 01.B1 Pol'!C45</f>
        <v>Zařizovací předměty</v>
      </c>
      <c r="D12" s="186"/>
      <c r="E12" s="274">
        <f>'01 SO 01.B1 Pol'!BA49</f>
        <v>0</v>
      </c>
      <c r="F12" s="275">
        <f>'01 SO 01.B1 Pol'!BB49</f>
        <v>0</v>
      </c>
      <c r="G12" s="275">
        <f>'01 SO 01.B1 Pol'!BC49</f>
        <v>0</v>
      </c>
      <c r="H12" s="275">
        <f>'01 SO 01.B1 Pol'!BD49</f>
        <v>0</v>
      </c>
      <c r="I12" s="276">
        <f>'01 SO 01.B1 Pol'!BE49</f>
        <v>0</v>
      </c>
    </row>
    <row r="13" spans="1:9" s="112" customFormat="1" x14ac:dyDescent="0.2">
      <c r="A13" s="273" t="str">
        <f>'01 SO 01.B1 Pol'!B50</f>
        <v>M99</v>
      </c>
      <c r="B13" s="62" t="str">
        <f>'01 SO 01.B1 Pol'!C50</f>
        <v>Ostatní práce "M"</v>
      </c>
      <c r="D13" s="186"/>
      <c r="E13" s="274">
        <f>'01 SO 01.B1 Pol'!BA58</f>
        <v>0</v>
      </c>
      <c r="F13" s="275">
        <f>'01 SO 01.B1 Pol'!BB58</f>
        <v>0</v>
      </c>
      <c r="G13" s="275">
        <f>'01 SO 01.B1 Pol'!BC58</f>
        <v>0</v>
      </c>
      <c r="H13" s="275">
        <f>'01 SO 01.B1 Pol'!BD58</f>
        <v>0</v>
      </c>
      <c r="I13" s="276">
        <f>'01 SO 01.B1 Pol'!BE58</f>
        <v>0</v>
      </c>
    </row>
    <row r="14" spans="1:9" s="112" customFormat="1" ht="13.5" thickBot="1" x14ac:dyDescent="0.25">
      <c r="A14" s="273" t="str">
        <f>'01 SO 01.B1 Pol'!B59</f>
        <v>D96</v>
      </c>
      <c r="B14" s="62" t="str">
        <f>'01 SO 01.B1 Pol'!C59</f>
        <v>Přesuny suti</v>
      </c>
      <c r="D14" s="186"/>
      <c r="E14" s="274">
        <f>'01 SO 01.B1 Pol'!BA68</f>
        <v>0</v>
      </c>
      <c r="F14" s="275">
        <f>'01 SO 01.B1 Pol'!BB68</f>
        <v>0</v>
      </c>
      <c r="G14" s="275">
        <f>'01 SO 01.B1 Pol'!BC68</f>
        <v>0</v>
      </c>
      <c r="H14" s="275">
        <f>'01 SO 01.B1 Pol'!BD68</f>
        <v>0</v>
      </c>
      <c r="I14" s="276">
        <f>'01 SO 01.B1 Pol'!BE68</f>
        <v>0</v>
      </c>
    </row>
    <row r="15" spans="1:9" s="14" customFormat="1" ht="13.5" thickBot="1" x14ac:dyDescent="0.25">
      <c r="A15" s="187"/>
      <c r="B15" s="188" t="s">
        <v>77</v>
      </c>
      <c r="C15" s="188"/>
      <c r="D15" s="189"/>
      <c r="E15" s="190">
        <f>SUM(E7:E14)</f>
        <v>0</v>
      </c>
      <c r="F15" s="191">
        <f>SUM(F7:F14)</f>
        <v>0</v>
      </c>
      <c r="G15" s="191">
        <f>SUM(G7:G14)</f>
        <v>0</v>
      </c>
      <c r="H15" s="191">
        <f>SUM(H7:H14)</f>
        <v>0</v>
      </c>
      <c r="I15" s="192">
        <f>SUM(I7:I14)</f>
        <v>0</v>
      </c>
    </row>
    <row r="16" spans="1:9" x14ac:dyDescent="0.2">
      <c r="A16" s="112"/>
      <c r="B16" s="112"/>
      <c r="C16" s="112"/>
      <c r="D16" s="112"/>
      <c r="E16" s="112"/>
      <c r="F16" s="112"/>
      <c r="G16" s="112"/>
      <c r="H16" s="112"/>
      <c r="I16" s="112"/>
    </row>
    <row r="17" spans="1:57" ht="19.5" customHeight="1" x14ac:dyDescent="0.25">
      <c r="A17" s="178" t="s">
        <v>78</v>
      </c>
      <c r="B17" s="178"/>
      <c r="C17" s="178"/>
      <c r="D17" s="178"/>
      <c r="E17" s="178"/>
      <c r="F17" s="178"/>
      <c r="G17" s="193"/>
      <c r="H17" s="178"/>
      <c r="I17" s="178"/>
      <c r="BA17" s="118"/>
      <c r="BB17" s="118"/>
      <c r="BC17" s="118"/>
      <c r="BD17" s="118"/>
      <c r="BE17" s="118"/>
    </row>
    <row r="18" spans="1:57" ht="13.5" thickBot="1" x14ac:dyDescent="0.25"/>
    <row r="19" spans="1:57" x14ac:dyDescent="0.2">
      <c r="A19" s="147" t="s">
        <v>79</v>
      </c>
      <c r="B19" s="148"/>
      <c r="C19" s="148"/>
      <c r="D19" s="194"/>
      <c r="E19" s="195" t="s">
        <v>80</v>
      </c>
      <c r="F19" s="196" t="s">
        <v>13</v>
      </c>
      <c r="G19" s="197" t="s">
        <v>81</v>
      </c>
      <c r="H19" s="198"/>
      <c r="I19" s="199" t="s">
        <v>80</v>
      </c>
    </row>
    <row r="20" spans="1:57" x14ac:dyDescent="0.2">
      <c r="A20" s="141" t="s">
        <v>150</v>
      </c>
      <c r="B20" s="132"/>
      <c r="C20" s="132"/>
      <c r="D20" s="200"/>
      <c r="E20" s="201">
        <v>0</v>
      </c>
      <c r="F20" s="202">
        <v>0</v>
      </c>
      <c r="G20" s="203"/>
      <c r="H20" s="204"/>
      <c r="I20" s="205">
        <f t="shared" ref="I20:I27" si="0">E20+F20*G20/100</f>
        <v>0</v>
      </c>
      <c r="BA20" s="1">
        <v>0</v>
      </c>
    </row>
    <row r="21" spans="1:57" x14ac:dyDescent="0.2">
      <c r="A21" s="141" t="s">
        <v>151</v>
      </c>
      <c r="B21" s="132"/>
      <c r="C21" s="132"/>
      <c r="D21" s="200"/>
      <c r="E21" s="201">
        <v>0</v>
      </c>
      <c r="F21" s="202">
        <v>0</v>
      </c>
      <c r="G21" s="203"/>
      <c r="H21" s="204"/>
      <c r="I21" s="205">
        <f t="shared" si="0"/>
        <v>0</v>
      </c>
      <c r="BA21" s="1">
        <v>0</v>
      </c>
    </row>
    <row r="22" spans="1:57" x14ac:dyDescent="0.2">
      <c r="A22" s="141" t="s">
        <v>152</v>
      </c>
      <c r="B22" s="132"/>
      <c r="C22" s="132"/>
      <c r="D22" s="200"/>
      <c r="E22" s="201">
        <v>0</v>
      </c>
      <c r="F22" s="202">
        <v>0</v>
      </c>
      <c r="G22" s="203"/>
      <c r="H22" s="204"/>
      <c r="I22" s="205">
        <f t="shared" si="0"/>
        <v>0</v>
      </c>
      <c r="BA22" s="1">
        <v>0</v>
      </c>
    </row>
    <row r="23" spans="1:57" x14ac:dyDescent="0.2">
      <c r="A23" s="141" t="s">
        <v>153</v>
      </c>
      <c r="B23" s="132"/>
      <c r="C23" s="132"/>
      <c r="D23" s="200"/>
      <c r="E23" s="201">
        <v>0</v>
      </c>
      <c r="F23" s="202">
        <v>0</v>
      </c>
      <c r="G23" s="203"/>
      <c r="H23" s="204"/>
      <c r="I23" s="205">
        <f t="shared" si="0"/>
        <v>0</v>
      </c>
      <c r="BA23" s="1">
        <v>0</v>
      </c>
    </row>
    <row r="24" spans="1:57" x14ac:dyDescent="0.2">
      <c r="A24" s="141" t="s">
        <v>154</v>
      </c>
      <c r="B24" s="132"/>
      <c r="C24" s="132"/>
      <c r="D24" s="200"/>
      <c r="E24" s="201">
        <v>0</v>
      </c>
      <c r="F24" s="202">
        <v>0</v>
      </c>
      <c r="G24" s="203"/>
      <c r="H24" s="204"/>
      <c r="I24" s="205">
        <f t="shared" si="0"/>
        <v>0</v>
      </c>
      <c r="BA24" s="1">
        <v>1</v>
      </c>
    </row>
    <row r="25" spans="1:57" x14ac:dyDescent="0.2">
      <c r="A25" s="141" t="s">
        <v>155</v>
      </c>
      <c r="B25" s="132"/>
      <c r="C25" s="132"/>
      <c r="D25" s="200"/>
      <c r="E25" s="201">
        <v>0</v>
      </c>
      <c r="F25" s="202">
        <v>0</v>
      </c>
      <c r="G25" s="203"/>
      <c r="H25" s="204"/>
      <c r="I25" s="205">
        <f t="shared" si="0"/>
        <v>0</v>
      </c>
      <c r="BA25" s="1">
        <v>1</v>
      </c>
    </row>
    <row r="26" spans="1:57" x14ac:dyDescent="0.2">
      <c r="A26" s="141" t="s">
        <v>156</v>
      </c>
      <c r="B26" s="132"/>
      <c r="C26" s="132"/>
      <c r="D26" s="200"/>
      <c r="E26" s="201">
        <v>0</v>
      </c>
      <c r="F26" s="202">
        <v>0</v>
      </c>
      <c r="G26" s="203"/>
      <c r="H26" s="204"/>
      <c r="I26" s="205">
        <f t="shared" si="0"/>
        <v>0</v>
      </c>
      <c r="BA26" s="1">
        <v>2</v>
      </c>
    </row>
    <row r="27" spans="1:57" x14ac:dyDescent="0.2">
      <c r="A27" s="141" t="s">
        <v>157</v>
      </c>
      <c r="B27" s="132"/>
      <c r="C27" s="132"/>
      <c r="D27" s="200"/>
      <c r="E27" s="201">
        <v>0</v>
      </c>
      <c r="F27" s="202">
        <v>0</v>
      </c>
      <c r="G27" s="203"/>
      <c r="H27" s="204"/>
      <c r="I27" s="205">
        <f t="shared" si="0"/>
        <v>0</v>
      </c>
      <c r="BA27" s="1">
        <v>2</v>
      </c>
    </row>
    <row r="28" spans="1:57" ht="13.5" thickBot="1" x14ac:dyDescent="0.25">
      <c r="A28" s="206"/>
      <c r="B28" s="207" t="s">
        <v>82</v>
      </c>
      <c r="C28" s="208"/>
      <c r="D28" s="209"/>
      <c r="E28" s="210"/>
      <c r="F28" s="211"/>
      <c r="G28" s="211"/>
      <c r="H28" s="393">
        <f>SUM(I20:I27)</f>
        <v>0</v>
      </c>
      <c r="I28" s="394"/>
    </row>
    <row r="30" spans="1:57" x14ac:dyDescent="0.2">
      <c r="B30" s="14"/>
      <c r="F30" s="212"/>
      <c r="G30" s="213"/>
      <c r="H30" s="213"/>
      <c r="I30" s="46"/>
    </row>
    <row r="31" spans="1:57" x14ac:dyDescent="0.2">
      <c r="F31" s="212"/>
      <c r="G31" s="213"/>
      <c r="H31" s="213"/>
      <c r="I31" s="46"/>
    </row>
    <row r="32" spans="1:57" x14ac:dyDescent="0.2">
      <c r="F32" s="212"/>
      <c r="G32" s="213"/>
      <c r="H32" s="213"/>
      <c r="I32" s="46"/>
    </row>
    <row r="33" spans="6:9" x14ac:dyDescent="0.2">
      <c r="F33" s="212"/>
      <c r="G33" s="213"/>
      <c r="H33" s="213"/>
      <c r="I33" s="46"/>
    </row>
    <row r="34" spans="6:9" x14ac:dyDescent="0.2">
      <c r="F34" s="212"/>
      <c r="G34" s="213"/>
      <c r="H34" s="213"/>
      <c r="I34" s="46"/>
    </row>
    <row r="35" spans="6:9" x14ac:dyDescent="0.2">
      <c r="F35" s="212"/>
      <c r="G35" s="213"/>
      <c r="H35" s="213"/>
      <c r="I35" s="46"/>
    </row>
    <row r="36" spans="6:9" x14ac:dyDescent="0.2">
      <c r="F36" s="212"/>
      <c r="G36" s="213"/>
      <c r="H36" s="213"/>
      <c r="I36" s="46"/>
    </row>
    <row r="37" spans="6:9" x14ac:dyDescent="0.2">
      <c r="F37" s="212"/>
      <c r="G37" s="213"/>
      <c r="H37" s="213"/>
      <c r="I37" s="46"/>
    </row>
    <row r="38" spans="6:9" x14ac:dyDescent="0.2">
      <c r="F38" s="212"/>
      <c r="G38" s="213"/>
      <c r="H38" s="213"/>
      <c r="I38" s="46"/>
    </row>
    <row r="39" spans="6:9" x14ac:dyDescent="0.2">
      <c r="F39" s="212"/>
      <c r="G39" s="213"/>
      <c r="H39" s="213"/>
      <c r="I39" s="46"/>
    </row>
    <row r="40" spans="6:9" x14ac:dyDescent="0.2">
      <c r="F40" s="212"/>
      <c r="G40" s="213"/>
      <c r="H40" s="213"/>
      <c r="I40" s="46"/>
    </row>
    <row r="41" spans="6:9" x14ac:dyDescent="0.2">
      <c r="F41" s="212"/>
      <c r="G41" s="213"/>
      <c r="H41" s="213"/>
      <c r="I41" s="46"/>
    </row>
    <row r="42" spans="6:9" x14ac:dyDescent="0.2">
      <c r="F42" s="212"/>
      <c r="G42" s="213"/>
      <c r="H42" s="213"/>
      <c r="I42" s="46"/>
    </row>
    <row r="43" spans="6:9" x14ac:dyDescent="0.2">
      <c r="F43" s="212"/>
      <c r="G43" s="213"/>
      <c r="H43" s="213"/>
      <c r="I43" s="46"/>
    </row>
    <row r="44" spans="6:9" x14ac:dyDescent="0.2">
      <c r="F44" s="212"/>
      <c r="G44" s="213"/>
      <c r="H44" s="213"/>
      <c r="I44" s="46"/>
    </row>
    <row r="45" spans="6:9" x14ac:dyDescent="0.2">
      <c r="F45" s="212"/>
      <c r="G45" s="213"/>
      <c r="H45" s="213"/>
      <c r="I45" s="46"/>
    </row>
    <row r="46" spans="6:9" x14ac:dyDescent="0.2">
      <c r="F46" s="212"/>
      <c r="G46" s="213"/>
      <c r="H46" s="213"/>
      <c r="I46" s="46"/>
    </row>
    <row r="47" spans="6:9" x14ac:dyDescent="0.2">
      <c r="F47" s="212"/>
      <c r="G47" s="213"/>
      <c r="H47" s="213"/>
      <c r="I47" s="46"/>
    </row>
    <row r="48" spans="6:9" x14ac:dyDescent="0.2">
      <c r="F48" s="212"/>
      <c r="G48" s="213"/>
      <c r="H48" s="213"/>
      <c r="I48" s="46"/>
    </row>
    <row r="49" spans="6:9" x14ac:dyDescent="0.2">
      <c r="F49" s="212"/>
      <c r="G49" s="213"/>
      <c r="H49" s="213"/>
      <c r="I49" s="46"/>
    </row>
    <row r="50" spans="6:9" x14ac:dyDescent="0.2">
      <c r="F50" s="212"/>
      <c r="G50" s="213"/>
      <c r="H50" s="213"/>
      <c r="I50" s="46"/>
    </row>
    <row r="51" spans="6:9" x14ac:dyDescent="0.2">
      <c r="F51" s="212"/>
      <c r="G51" s="213"/>
      <c r="H51" s="213"/>
      <c r="I51" s="46"/>
    </row>
    <row r="52" spans="6:9" x14ac:dyDescent="0.2">
      <c r="F52" s="212"/>
      <c r="G52" s="213"/>
      <c r="H52" s="213"/>
      <c r="I52" s="46"/>
    </row>
    <row r="53" spans="6:9" x14ac:dyDescent="0.2">
      <c r="F53" s="212"/>
      <c r="G53" s="213"/>
      <c r="H53" s="213"/>
      <c r="I53" s="46"/>
    </row>
    <row r="54" spans="6:9" x14ac:dyDescent="0.2">
      <c r="F54" s="212"/>
      <c r="G54" s="213"/>
      <c r="H54" s="213"/>
      <c r="I54" s="46"/>
    </row>
    <row r="55" spans="6:9" x14ac:dyDescent="0.2">
      <c r="F55" s="212"/>
      <c r="G55" s="213"/>
      <c r="H55" s="213"/>
      <c r="I55" s="46"/>
    </row>
    <row r="56" spans="6:9" x14ac:dyDescent="0.2">
      <c r="F56" s="212"/>
      <c r="G56" s="213"/>
      <c r="H56" s="213"/>
      <c r="I56" s="46"/>
    </row>
    <row r="57" spans="6:9" x14ac:dyDescent="0.2">
      <c r="F57" s="212"/>
      <c r="G57" s="213"/>
      <c r="H57" s="213"/>
      <c r="I57" s="46"/>
    </row>
    <row r="58" spans="6:9" x14ac:dyDescent="0.2">
      <c r="F58" s="212"/>
      <c r="G58" s="213"/>
      <c r="H58" s="213"/>
      <c r="I58" s="46"/>
    </row>
    <row r="59" spans="6:9" x14ac:dyDescent="0.2">
      <c r="F59" s="212"/>
      <c r="G59" s="213"/>
      <c r="H59" s="213"/>
      <c r="I59" s="46"/>
    </row>
    <row r="60" spans="6:9" x14ac:dyDescent="0.2">
      <c r="F60" s="212"/>
      <c r="G60" s="213"/>
      <c r="H60" s="213"/>
      <c r="I60" s="46"/>
    </row>
    <row r="61" spans="6:9" x14ac:dyDescent="0.2">
      <c r="F61" s="212"/>
      <c r="G61" s="213"/>
      <c r="H61" s="213"/>
      <c r="I61" s="46"/>
    </row>
    <row r="62" spans="6:9" x14ac:dyDescent="0.2">
      <c r="F62" s="212"/>
      <c r="G62" s="213"/>
      <c r="H62" s="213"/>
      <c r="I62" s="46"/>
    </row>
    <row r="63" spans="6:9" x14ac:dyDescent="0.2">
      <c r="F63" s="212"/>
      <c r="G63" s="213"/>
      <c r="H63" s="213"/>
      <c r="I63" s="46"/>
    </row>
    <row r="64" spans="6:9" x14ac:dyDescent="0.2">
      <c r="F64" s="212"/>
      <c r="G64" s="213"/>
      <c r="H64" s="213"/>
      <c r="I64" s="46"/>
    </row>
    <row r="65" spans="6:9" x14ac:dyDescent="0.2">
      <c r="F65" s="212"/>
      <c r="G65" s="213"/>
      <c r="H65" s="213"/>
      <c r="I65" s="46"/>
    </row>
    <row r="66" spans="6:9" x14ac:dyDescent="0.2">
      <c r="F66" s="212"/>
      <c r="G66" s="213"/>
      <c r="H66" s="213"/>
      <c r="I66" s="46"/>
    </row>
    <row r="67" spans="6:9" x14ac:dyDescent="0.2">
      <c r="F67" s="212"/>
      <c r="G67" s="213"/>
      <c r="H67" s="213"/>
      <c r="I67" s="46"/>
    </row>
    <row r="68" spans="6:9" x14ac:dyDescent="0.2">
      <c r="F68" s="212"/>
      <c r="G68" s="213"/>
      <c r="H68" s="213"/>
      <c r="I68" s="46"/>
    </row>
    <row r="69" spans="6:9" x14ac:dyDescent="0.2">
      <c r="F69" s="212"/>
      <c r="G69" s="213"/>
      <c r="H69" s="213"/>
      <c r="I69" s="46"/>
    </row>
    <row r="70" spans="6:9" x14ac:dyDescent="0.2">
      <c r="F70" s="212"/>
      <c r="G70" s="213"/>
      <c r="H70" s="213"/>
      <c r="I70" s="46"/>
    </row>
    <row r="71" spans="6:9" x14ac:dyDescent="0.2">
      <c r="F71" s="212"/>
      <c r="G71" s="213"/>
      <c r="H71" s="213"/>
      <c r="I71" s="46"/>
    </row>
    <row r="72" spans="6:9" x14ac:dyDescent="0.2">
      <c r="F72" s="212"/>
      <c r="G72" s="213"/>
      <c r="H72" s="213"/>
      <c r="I72" s="46"/>
    </row>
    <row r="73" spans="6:9" x14ac:dyDescent="0.2">
      <c r="F73" s="212"/>
      <c r="G73" s="213"/>
      <c r="H73" s="213"/>
      <c r="I73" s="46"/>
    </row>
    <row r="74" spans="6:9" x14ac:dyDescent="0.2">
      <c r="F74" s="212"/>
      <c r="G74" s="213"/>
      <c r="H74" s="213"/>
      <c r="I74" s="46"/>
    </row>
    <row r="75" spans="6:9" x14ac:dyDescent="0.2">
      <c r="F75" s="212"/>
      <c r="G75" s="213"/>
      <c r="H75" s="213"/>
      <c r="I75" s="46"/>
    </row>
    <row r="76" spans="6:9" x14ac:dyDescent="0.2">
      <c r="F76" s="212"/>
      <c r="G76" s="213"/>
      <c r="H76" s="213"/>
      <c r="I76" s="46"/>
    </row>
    <row r="77" spans="6:9" x14ac:dyDescent="0.2">
      <c r="F77" s="212"/>
      <c r="G77" s="213"/>
      <c r="H77" s="213"/>
      <c r="I77" s="46"/>
    </row>
    <row r="78" spans="6:9" x14ac:dyDescent="0.2">
      <c r="F78" s="212"/>
      <c r="G78" s="213"/>
      <c r="H78" s="213"/>
      <c r="I78" s="46"/>
    </row>
    <row r="79" spans="6:9" x14ac:dyDescent="0.2">
      <c r="F79" s="212"/>
      <c r="G79" s="213"/>
      <c r="H79" s="213"/>
      <c r="I79" s="46"/>
    </row>
  </sheetData>
  <mergeCells count="5">
    <mergeCell ref="A1:B1"/>
    <mergeCell ref="A2:B2"/>
    <mergeCell ref="G2:I2"/>
    <mergeCell ref="H28:I28"/>
    <mergeCell ref="C1:F1"/>
  </mergeCells>
  <pageMargins left="0.39370078740157483" right="0.19685039370078741" top="0.39370078740157483" bottom="0.39370078740157483" header="0" footer="0.19685039370078741"/>
  <pageSetup paperSize="9" fitToHeight="9999" orientation="portrait" r:id="rId1"/>
  <headerFooter alignWithMargins="0">
    <oddFooter>&amp;R&amp;9Stránka &amp;P z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CB141"/>
  <sheetViews>
    <sheetView showGridLines="0" showZeros="0" topLeftCell="A56" zoomScaleNormal="100" zoomScaleSheetLayoutView="100" workbookViewId="0">
      <selection activeCell="F67" sqref="F8:F67"/>
    </sheetView>
  </sheetViews>
  <sheetFormatPr defaultRowHeight="12.75" x14ac:dyDescent="0.2"/>
  <cols>
    <col min="1" max="1" width="4.42578125" style="214" customWidth="1"/>
    <col min="2" max="2" width="11.5703125" style="214" customWidth="1"/>
    <col min="3" max="3" width="40.42578125" style="214" customWidth="1"/>
    <col min="4" max="4" width="5.5703125" style="214" customWidth="1"/>
    <col min="5" max="5" width="8.5703125" style="222" customWidth="1"/>
    <col min="6" max="6" width="9.85546875" style="214" customWidth="1"/>
    <col min="7" max="7" width="13.85546875" style="214" customWidth="1"/>
    <col min="8" max="8" width="9.85546875" style="214" bestFit="1" customWidth="1"/>
    <col min="9" max="9" width="8.42578125" style="214" bestFit="1" customWidth="1"/>
    <col min="10" max="10" width="9.85546875" style="214" bestFit="1" customWidth="1"/>
    <col min="11" max="11" width="9.42578125" style="214" bestFit="1" customWidth="1"/>
    <col min="12" max="12" width="75.42578125" style="214" customWidth="1"/>
    <col min="13" max="13" width="45.28515625" style="214" customWidth="1"/>
    <col min="14" max="16384" width="9.140625" style="214"/>
  </cols>
  <sheetData>
    <row r="1" spans="1:80" ht="15.75" x14ac:dyDescent="0.25">
      <c r="A1" s="405" t="s">
        <v>83</v>
      </c>
      <c r="B1" s="405"/>
      <c r="C1" s="405"/>
      <c r="D1" s="405"/>
      <c r="E1" s="405"/>
      <c r="F1" s="405"/>
      <c r="G1" s="405"/>
    </row>
    <row r="2" spans="1:80" ht="14.25" customHeight="1" thickBot="1" x14ac:dyDescent="0.25">
      <c r="B2" s="215"/>
      <c r="C2" s="216"/>
      <c r="D2" s="216"/>
      <c r="E2" s="217"/>
      <c r="F2" s="216"/>
      <c r="G2" s="216"/>
    </row>
    <row r="3" spans="1:80" ht="13.5" thickTop="1" x14ac:dyDescent="0.2">
      <c r="A3" s="395" t="s">
        <v>3</v>
      </c>
      <c r="B3" s="396"/>
      <c r="C3" s="402" t="s">
        <v>559</v>
      </c>
      <c r="D3" s="404"/>
      <c r="E3" s="218" t="s">
        <v>84</v>
      </c>
      <c r="F3" s="219" t="str">
        <f>'01 SO 01.B1 Rek'!H1</f>
        <v>SO 01.B1</v>
      </c>
      <c r="G3" s="220"/>
    </row>
    <row r="4" spans="1:80" ht="13.5" thickBot="1" x14ac:dyDescent="0.25">
      <c r="A4" s="406" t="s">
        <v>74</v>
      </c>
      <c r="B4" s="398"/>
      <c r="C4" s="174" t="s">
        <v>162</v>
      </c>
      <c r="D4" s="175"/>
      <c r="E4" s="407" t="str">
        <f>'01 SO 01.B1 Rek'!G2</f>
        <v>Bourací práce - armaturní komora</v>
      </c>
      <c r="F4" s="408"/>
      <c r="G4" s="409"/>
    </row>
    <row r="5" spans="1:80" ht="13.5" thickTop="1" x14ac:dyDescent="0.2">
      <c r="A5" s="221"/>
      <c r="G5" s="223"/>
    </row>
    <row r="6" spans="1:80" ht="27" customHeight="1" x14ac:dyDescent="0.2">
      <c r="A6" s="224" t="s">
        <v>85</v>
      </c>
      <c r="B6" s="225" t="s">
        <v>86</v>
      </c>
      <c r="C6" s="225" t="s">
        <v>87</v>
      </c>
      <c r="D6" s="225" t="s">
        <v>88</v>
      </c>
      <c r="E6" s="226" t="s">
        <v>89</v>
      </c>
      <c r="F6" s="225" t="s">
        <v>90</v>
      </c>
      <c r="G6" s="227" t="s">
        <v>91</v>
      </c>
      <c r="H6" s="228" t="s">
        <v>92</v>
      </c>
      <c r="I6" s="228" t="s">
        <v>93</v>
      </c>
      <c r="J6" s="228" t="s">
        <v>94</v>
      </c>
      <c r="K6" s="228" t="s">
        <v>95</v>
      </c>
    </row>
    <row r="7" spans="1:80" x14ac:dyDescent="0.2">
      <c r="A7" s="229" t="s">
        <v>96</v>
      </c>
      <c r="B7" s="230" t="s">
        <v>165</v>
      </c>
      <c r="C7" s="231" t="s">
        <v>166</v>
      </c>
      <c r="D7" s="232"/>
      <c r="E7" s="233"/>
      <c r="F7" s="233"/>
      <c r="G7" s="234"/>
      <c r="H7" s="235"/>
      <c r="I7" s="236"/>
      <c r="J7" s="237"/>
      <c r="K7" s="238"/>
      <c r="O7" s="239">
        <v>1</v>
      </c>
    </row>
    <row r="8" spans="1:80" x14ac:dyDescent="0.2">
      <c r="A8" s="240">
        <v>1</v>
      </c>
      <c r="B8" s="241" t="s">
        <v>168</v>
      </c>
      <c r="C8" s="242" t="s">
        <v>169</v>
      </c>
      <c r="D8" s="243" t="s">
        <v>170</v>
      </c>
      <c r="E8" s="244">
        <v>1</v>
      </c>
      <c r="F8" s="244"/>
      <c r="G8" s="245">
        <f>E8*F8</f>
        <v>0</v>
      </c>
      <c r="H8" s="246">
        <v>0</v>
      </c>
      <c r="I8" s="247">
        <f>E8*H8</f>
        <v>0</v>
      </c>
      <c r="J8" s="246"/>
      <c r="K8" s="247">
        <f>E8*J8</f>
        <v>0</v>
      </c>
      <c r="O8" s="239">
        <v>2</v>
      </c>
      <c r="AA8" s="214">
        <v>12</v>
      </c>
      <c r="AB8" s="214">
        <v>0</v>
      </c>
      <c r="AC8" s="214">
        <v>1</v>
      </c>
      <c r="AZ8" s="214">
        <v>1</v>
      </c>
      <c r="BA8" s="214">
        <f>IF(AZ8=1,G8,0)</f>
        <v>0</v>
      </c>
      <c r="BB8" s="214">
        <f>IF(AZ8=2,G8,0)</f>
        <v>0</v>
      </c>
      <c r="BC8" s="214">
        <f>IF(AZ8=3,G8,0)</f>
        <v>0</v>
      </c>
      <c r="BD8" s="214">
        <f>IF(AZ8=4,G8,0)</f>
        <v>0</v>
      </c>
      <c r="BE8" s="214">
        <f>IF(AZ8=5,G8,0)</f>
        <v>0</v>
      </c>
      <c r="CA8" s="239">
        <v>12</v>
      </c>
      <c r="CB8" s="239">
        <v>0</v>
      </c>
    </row>
    <row r="9" spans="1:80" x14ac:dyDescent="0.2">
      <c r="A9" s="248"/>
      <c r="B9" s="251"/>
      <c r="C9" s="410" t="s">
        <v>171</v>
      </c>
      <c r="D9" s="411"/>
      <c r="E9" s="252">
        <v>1</v>
      </c>
      <c r="F9" s="253"/>
      <c r="G9" s="254"/>
      <c r="H9" s="255"/>
      <c r="I9" s="249"/>
      <c r="J9" s="256"/>
      <c r="K9" s="249"/>
      <c r="M9" s="250" t="s">
        <v>171</v>
      </c>
      <c r="O9" s="239"/>
    </row>
    <row r="10" spans="1:80" x14ac:dyDescent="0.2">
      <c r="A10" s="257"/>
      <c r="B10" s="258" t="s">
        <v>99</v>
      </c>
      <c r="C10" s="259" t="s">
        <v>167</v>
      </c>
      <c r="D10" s="260"/>
      <c r="E10" s="261"/>
      <c r="F10" s="262"/>
      <c r="G10" s="263">
        <f>SUM(G7:G9)</f>
        <v>0</v>
      </c>
      <c r="H10" s="264"/>
      <c r="I10" s="265">
        <f>SUM(I7:I9)</f>
        <v>0</v>
      </c>
      <c r="J10" s="264"/>
      <c r="K10" s="265">
        <f>SUM(K7:K9)</f>
        <v>0</v>
      </c>
      <c r="O10" s="239">
        <v>4</v>
      </c>
      <c r="BA10" s="266">
        <f>SUM(BA7:BA9)</f>
        <v>0</v>
      </c>
      <c r="BB10" s="266">
        <f>SUM(BB7:BB9)</f>
        <v>0</v>
      </c>
      <c r="BC10" s="266">
        <f>SUM(BC7:BC9)</f>
        <v>0</v>
      </c>
      <c r="BD10" s="266">
        <f>SUM(BD7:BD9)</f>
        <v>0</v>
      </c>
      <c r="BE10" s="266">
        <f>SUM(BE7:BE9)</f>
        <v>0</v>
      </c>
    </row>
    <row r="11" spans="1:80" x14ac:dyDescent="0.2">
      <c r="A11" s="229" t="s">
        <v>96</v>
      </c>
      <c r="B11" s="230" t="s">
        <v>172</v>
      </c>
      <c r="C11" s="231" t="s">
        <v>173</v>
      </c>
      <c r="D11" s="232"/>
      <c r="E11" s="233"/>
      <c r="F11" s="233"/>
      <c r="G11" s="234"/>
      <c r="H11" s="235"/>
      <c r="I11" s="236"/>
      <c r="J11" s="237"/>
      <c r="K11" s="238"/>
      <c r="O11" s="239">
        <v>1</v>
      </c>
    </row>
    <row r="12" spans="1:80" x14ac:dyDescent="0.2">
      <c r="A12" s="240">
        <v>2</v>
      </c>
      <c r="B12" s="241" t="s">
        <v>175</v>
      </c>
      <c r="C12" s="242" t="s">
        <v>176</v>
      </c>
      <c r="D12" s="243" t="s">
        <v>177</v>
      </c>
      <c r="E12" s="244">
        <v>12</v>
      </c>
      <c r="F12" s="244"/>
      <c r="G12" s="245">
        <f>E12*F12</f>
        <v>0</v>
      </c>
      <c r="H12" s="246">
        <v>1.58E-3</v>
      </c>
      <c r="I12" s="247">
        <f>E12*H12</f>
        <v>1.8960000000000001E-2</v>
      </c>
      <c r="J12" s="246">
        <v>0</v>
      </c>
      <c r="K12" s="247">
        <f>E12*J12</f>
        <v>0</v>
      </c>
      <c r="O12" s="239">
        <v>2</v>
      </c>
      <c r="AA12" s="214">
        <v>1</v>
      </c>
      <c r="AB12" s="214">
        <v>1</v>
      </c>
      <c r="AC12" s="214">
        <v>1</v>
      </c>
      <c r="AZ12" s="214">
        <v>1</v>
      </c>
      <c r="BA12" s="214">
        <f>IF(AZ12=1,G12,0)</f>
        <v>0</v>
      </c>
      <c r="BB12" s="214">
        <f>IF(AZ12=2,G12,0)</f>
        <v>0</v>
      </c>
      <c r="BC12" s="214">
        <f>IF(AZ12=3,G12,0)</f>
        <v>0</v>
      </c>
      <c r="BD12" s="214">
        <f>IF(AZ12=4,G12,0)</f>
        <v>0</v>
      </c>
      <c r="BE12" s="214">
        <f>IF(AZ12=5,G12,0)</f>
        <v>0</v>
      </c>
      <c r="CA12" s="239">
        <v>1</v>
      </c>
      <c r="CB12" s="239">
        <v>1</v>
      </c>
    </row>
    <row r="13" spans="1:80" x14ac:dyDescent="0.2">
      <c r="A13" s="248"/>
      <c r="B13" s="251"/>
      <c r="C13" s="410" t="s">
        <v>178</v>
      </c>
      <c r="D13" s="411"/>
      <c r="E13" s="252">
        <v>12</v>
      </c>
      <c r="F13" s="253"/>
      <c r="G13" s="254"/>
      <c r="H13" s="255"/>
      <c r="I13" s="249"/>
      <c r="J13" s="256"/>
      <c r="K13" s="249"/>
      <c r="M13" s="250" t="s">
        <v>178</v>
      </c>
      <c r="O13" s="239"/>
    </row>
    <row r="14" spans="1:80" x14ac:dyDescent="0.2">
      <c r="A14" s="257"/>
      <c r="B14" s="258" t="s">
        <v>99</v>
      </c>
      <c r="C14" s="259" t="s">
        <v>174</v>
      </c>
      <c r="D14" s="260"/>
      <c r="E14" s="261"/>
      <c r="F14" s="262"/>
      <c r="G14" s="263">
        <f>SUM(G11:G13)</f>
        <v>0</v>
      </c>
      <c r="H14" s="264"/>
      <c r="I14" s="265">
        <f>SUM(I11:I13)</f>
        <v>1.8960000000000001E-2</v>
      </c>
      <c r="J14" s="264"/>
      <c r="K14" s="265">
        <f>SUM(K11:K13)</f>
        <v>0</v>
      </c>
      <c r="O14" s="239">
        <v>4</v>
      </c>
      <c r="BA14" s="266">
        <f>SUM(BA11:BA13)</f>
        <v>0</v>
      </c>
      <c r="BB14" s="266">
        <f>SUM(BB11:BB13)</f>
        <v>0</v>
      </c>
      <c r="BC14" s="266">
        <f>SUM(BC11:BC13)</f>
        <v>0</v>
      </c>
      <c r="BD14" s="266">
        <f>SUM(BD11:BD13)</f>
        <v>0</v>
      </c>
      <c r="BE14" s="266">
        <f>SUM(BE11:BE13)</f>
        <v>0</v>
      </c>
    </row>
    <row r="15" spans="1:80" x14ac:dyDescent="0.2">
      <c r="A15" s="229" t="s">
        <v>96</v>
      </c>
      <c r="B15" s="230" t="s">
        <v>179</v>
      </c>
      <c r="C15" s="231" t="s">
        <v>180</v>
      </c>
      <c r="D15" s="232"/>
      <c r="E15" s="233"/>
      <c r="F15" s="233"/>
      <c r="G15" s="234"/>
      <c r="H15" s="235"/>
      <c r="I15" s="236"/>
      <c r="J15" s="237"/>
      <c r="K15" s="238"/>
      <c r="O15" s="239">
        <v>1</v>
      </c>
    </row>
    <row r="16" spans="1:80" x14ac:dyDescent="0.2">
      <c r="A16" s="240">
        <v>3</v>
      </c>
      <c r="B16" s="241" t="s">
        <v>182</v>
      </c>
      <c r="C16" s="242" t="s">
        <v>183</v>
      </c>
      <c r="D16" s="243" t="s">
        <v>184</v>
      </c>
      <c r="E16" s="244">
        <v>1</v>
      </c>
      <c r="F16" s="244"/>
      <c r="G16" s="245">
        <f>E16*F16</f>
        <v>0</v>
      </c>
      <c r="H16" s="246">
        <v>1.33E-3</v>
      </c>
      <c r="I16" s="247">
        <f>E16*H16</f>
        <v>1.33E-3</v>
      </c>
      <c r="J16" s="246">
        <v>-7.3999999999999996E-2</v>
      </c>
      <c r="K16" s="247">
        <f>E16*J16</f>
        <v>-7.3999999999999996E-2</v>
      </c>
      <c r="O16" s="239">
        <v>2</v>
      </c>
      <c r="AA16" s="214">
        <v>1</v>
      </c>
      <c r="AB16" s="214">
        <v>1</v>
      </c>
      <c r="AC16" s="214">
        <v>1</v>
      </c>
      <c r="AZ16" s="214">
        <v>1</v>
      </c>
      <c r="BA16" s="214">
        <f>IF(AZ16=1,G16,0)</f>
        <v>0</v>
      </c>
      <c r="BB16" s="214">
        <f>IF(AZ16=2,G16,0)</f>
        <v>0</v>
      </c>
      <c r="BC16" s="214">
        <f>IF(AZ16=3,G16,0)</f>
        <v>0</v>
      </c>
      <c r="BD16" s="214">
        <f>IF(AZ16=4,G16,0)</f>
        <v>0</v>
      </c>
      <c r="BE16" s="214">
        <f>IF(AZ16=5,G16,0)</f>
        <v>0</v>
      </c>
      <c r="CA16" s="239">
        <v>1</v>
      </c>
      <c r="CB16" s="239">
        <v>1</v>
      </c>
    </row>
    <row r="17" spans="1:80" x14ac:dyDescent="0.2">
      <c r="A17" s="248"/>
      <c r="B17" s="251"/>
      <c r="C17" s="410" t="s">
        <v>185</v>
      </c>
      <c r="D17" s="411"/>
      <c r="E17" s="252">
        <v>0</v>
      </c>
      <c r="F17" s="253"/>
      <c r="G17" s="254"/>
      <c r="H17" s="255"/>
      <c r="I17" s="249"/>
      <c r="J17" s="256"/>
      <c r="K17" s="249"/>
      <c r="M17" s="250" t="s">
        <v>185</v>
      </c>
      <c r="O17" s="239"/>
    </row>
    <row r="18" spans="1:80" x14ac:dyDescent="0.2">
      <c r="A18" s="248"/>
      <c r="B18" s="251"/>
      <c r="C18" s="410" t="s">
        <v>171</v>
      </c>
      <c r="D18" s="411"/>
      <c r="E18" s="252">
        <v>1</v>
      </c>
      <c r="F18" s="253"/>
      <c r="G18" s="254"/>
      <c r="H18" s="255"/>
      <c r="I18" s="249"/>
      <c r="J18" s="256"/>
      <c r="K18" s="249"/>
      <c r="M18" s="250" t="s">
        <v>171</v>
      </c>
      <c r="O18" s="239"/>
    </row>
    <row r="19" spans="1:80" x14ac:dyDescent="0.2">
      <c r="A19" s="240">
        <v>4</v>
      </c>
      <c r="B19" s="241" t="s">
        <v>186</v>
      </c>
      <c r="C19" s="242" t="s">
        <v>187</v>
      </c>
      <c r="D19" s="243" t="s">
        <v>177</v>
      </c>
      <c r="E19" s="244">
        <v>8.8800000000000008</v>
      </c>
      <c r="F19" s="244"/>
      <c r="G19" s="245">
        <f>E19*F19</f>
        <v>0</v>
      </c>
      <c r="H19" s="246">
        <v>0</v>
      </c>
      <c r="I19" s="247">
        <f>E19*H19</f>
        <v>0</v>
      </c>
      <c r="J19" s="246">
        <v>-4.5999999999999999E-2</v>
      </c>
      <c r="K19" s="247">
        <f>E19*J19</f>
        <v>-0.40848000000000001</v>
      </c>
      <c r="O19" s="239">
        <v>2</v>
      </c>
      <c r="AA19" s="214">
        <v>1</v>
      </c>
      <c r="AB19" s="214">
        <v>1</v>
      </c>
      <c r="AC19" s="214">
        <v>1</v>
      </c>
      <c r="AZ19" s="214">
        <v>1</v>
      </c>
      <c r="BA19" s="214">
        <f>IF(AZ19=1,G19,0)</f>
        <v>0</v>
      </c>
      <c r="BB19" s="214">
        <f>IF(AZ19=2,G19,0)</f>
        <v>0</v>
      </c>
      <c r="BC19" s="214">
        <f>IF(AZ19=3,G19,0)</f>
        <v>0</v>
      </c>
      <c r="BD19" s="214">
        <f>IF(AZ19=4,G19,0)</f>
        <v>0</v>
      </c>
      <c r="BE19" s="214">
        <f>IF(AZ19=5,G19,0)</f>
        <v>0</v>
      </c>
      <c r="CA19" s="239">
        <v>1</v>
      </c>
      <c r="CB19" s="239">
        <v>1</v>
      </c>
    </row>
    <row r="20" spans="1:80" x14ac:dyDescent="0.2">
      <c r="A20" s="248"/>
      <c r="B20" s="251"/>
      <c r="C20" s="410" t="s">
        <v>188</v>
      </c>
      <c r="D20" s="411"/>
      <c r="E20" s="252">
        <v>0</v>
      </c>
      <c r="F20" s="253"/>
      <c r="G20" s="254"/>
      <c r="H20" s="255"/>
      <c r="I20" s="249"/>
      <c r="J20" s="256"/>
      <c r="K20" s="249"/>
      <c r="M20" s="250" t="s">
        <v>188</v>
      </c>
      <c r="O20" s="239"/>
    </row>
    <row r="21" spans="1:80" ht="22.5" x14ac:dyDescent="0.2">
      <c r="A21" s="248"/>
      <c r="B21" s="251"/>
      <c r="C21" s="410" t="s">
        <v>189</v>
      </c>
      <c r="D21" s="411"/>
      <c r="E21" s="252">
        <v>8.8800000000000008</v>
      </c>
      <c r="F21" s="253"/>
      <c r="G21" s="254"/>
      <c r="H21" s="255"/>
      <c r="I21" s="249"/>
      <c r="J21" s="256"/>
      <c r="K21" s="249"/>
      <c r="M21" s="250" t="s">
        <v>189</v>
      </c>
      <c r="O21" s="239"/>
    </row>
    <row r="22" spans="1:80" x14ac:dyDescent="0.2">
      <c r="A22" s="240">
        <v>5</v>
      </c>
      <c r="B22" s="241" t="s">
        <v>190</v>
      </c>
      <c r="C22" s="242" t="s">
        <v>191</v>
      </c>
      <c r="D22" s="243" t="s">
        <v>177</v>
      </c>
      <c r="E22" s="244">
        <v>3.5</v>
      </c>
      <c r="F22" s="244"/>
      <c r="G22" s="245">
        <f>E22*F22</f>
        <v>0</v>
      </c>
      <c r="H22" s="246">
        <v>0</v>
      </c>
      <c r="I22" s="247">
        <f>E22*H22</f>
        <v>0</v>
      </c>
      <c r="J22" s="246">
        <v>-5.8999999999999997E-2</v>
      </c>
      <c r="K22" s="247">
        <f>E22*J22</f>
        <v>-0.20649999999999999</v>
      </c>
      <c r="O22" s="239">
        <v>2</v>
      </c>
      <c r="AA22" s="214">
        <v>1</v>
      </c>
      <c r="AB22" s="214">
        <v>1</v>
      </c>
      <c r="AC22" s="214">
        <v>1</v>
      </c>
      <c r="AZ22" s="214">
        <v>1</v>
      </c>
      <c r="BA22" s="214">
        <f>IF(AZ22=1,G22,0)</f>
        <v>0</v>
      </c>
      <c r="BB22" s="214">
        <f>IF(AZ22=2,G22,0)</f>
        <v>0</v>
      </c>
      <c r="BC22" s="214">
        <f>IF(AZ22=3,G22,0)</f>
        <v>0</v>
      </c>
      <c r="BD22" s="214">
        <f>IF(AZ22=4,G22,0)</f>
        <v>0</v>
      </c>
      <c r="BE22" s="214">
        <f>IF(AZ22=5,G22,0)</f>
        <v>0</v>
      </c>
      <c r="CA22" s="239">
        <v>1</v>
      </c>
      <c r="CB22" s="239">
        <v>1</v>
      </c>
    </row>
    <row r="23" spans="1:80" x14ac:dyDescent="0.2">
      <c r="A23" s="248"/>
      <c r="B23" s="251"/>
      <c r="C23" s="410" t="s">
        <v>192</v>
      </c>
      <c r="D23" s="411"/>
      <c r="E23" s="252">
        <v>0</v>
      </c>
      <c r="F23" s="253"/>
      <c r="G23" s="254"/>
      <c r="H23" s="255"/>
      <c r="I23" s="249"/>
      <c r="J23" s="256"/>
      <c r="K23" s="249"/>
      <c r="M23" s="250" t="s">
        <v>192</v>
      </c>
      <c r="O23" s="239"/>
    </row>
    <row r="24" spans="1:80" x14ac:dyDescent="0.2">
      <c r="A24" s="248"/>
      <c r="B24" s="251"/>
      <c r="C24" s="410" t="s">
        <v>193</v>
      </c>
      <c r="D24" s="411"/>
      <c r="E24" s="252">
        <v>3.5</v>
      </c>
      <c r="F24" s="253"/>
      <c r="G24" s="254"/>
      <c r="H24" s="255"/>
      <c r="I24" s="249"/>
      <c r="J24" s="256"/>
      <c r="K24" s="249"/>
      <c r="M24" s="250" t="s">
        <v>193</v>
      </c>
      <c r="O24" s="239"/>
    </row>
    <row r="25" spans="1:80" x14ac:dyDescent="0.2">
      <c r="A25" s="240">
        <v>6</v>
      </c>
      <c r="B25" s="241" t="s">
        <v>194</v>
      </c>
      <c r="C25" s="242" t="s">
        <v>195</v>
      </c>
      <c r="D25" s="243" t="s">
        <v>177</v>
      </c>
      <c r="E25" s="244">
        <v>16</v>
      </c>
      <c r="F25" s="244"/>
      <c r="G25" s="245">
        <f>E25*F25</f>
        <v>0</v>
      </c>
      <c r="H25" s="246">
        <v>0</v>
      </c>
      <c r="I25" s="247">
        <f>E25*H25</f>
        <v>0</v>
      </c>
      <c r="J25" s="246">
        <v>-1.4E-2</v>
      </c>
      <c r="K25" s="247">
        <f>E25*J25</f>
        <v>-0.224</v>
      </c>
      <c r="O25" s="239">
        <v>2</v>
      </c>
      <c r="AA25" s="214">
        <v>1</v>
      </c>
      <c r="AB25" s="214">
        <v>1</v>
      </c>
      <c r="AC25" s="214">
        <v>1</v>
      </c>
      <c r="AZ25" s="214">
        <v>1</v>
      </c>
      <c r="BA25" s="214">
        <f>IF(AZ25=1,G25,0)</f>
        <v>0</v>
      </c>
      <c r="BB25" s="214">
        <f>IF(AZ25=2,G25,0)</f>
        <v>0</v>
      </c>
      <c r="BC25" s="214">
        <f>IF(AZ25=3,G25,0)</f>
        <v>0</v>
      </c>
      <c r="BD25" s="214">
        <f>IF(AZ25=4,G25,0)</f>
        <v>0</v>
      </c>
      <c r="BE25" s="214">
        <f>IF(AZ25=5,G25,0)</f>
        <v>0</v>
      </c>
      <c r="CA25" s="239">
        <v>1</v>
      </c>
      <c r="CB25" s="239">
        <v>1</v>
      </c>
    </row>
    <row r="26" spans="1:80" x14ac:dyDescent="0.2">
      <c r="A26" s="248"/>
      <c r="B26" s="251"/>
      <c r="C26" s="410" t="s">
        <v>192</v>
      </c>
      <c r="D26" s="411"/>
      <c r="E26" s="252">
        <v>0</v>
      </c>
      <c r="F26" s="253"/>
      <c r="G26" s="254"/>
      <c r="H26" s="255"/>
      <c r="I26" s="249"/>
      <c r="J26" s="256"/>
      <c r="K26" s="249"/>
      <c r="M26" s="250" t="s">
        <v>192</v>
      </c>
      <c r="O26" s="239"/>
    </row>
    <row r="27" spans="1:80" x14ac:dyDescent="0.2">
      <c r="A27" s="248"/>
      <c r="B27" s="251"/>
      <c r="C27" s="410" t="s">
        <v>196</v>
      </c>
      <c r="D27" s="411"/>
      <c r="E27" s="252">
        <v>4</v>
      </c>
      <c r="F27" s="253"/>
      <c r="G27" s="254"/>
      <c r="H27" s="255"/>
      <c r="I27" s="249"/>
      <c r="J27" s="256"/>
      <c r="K27" s="249"/>
      <c r="M27" s="250" t="s">
        <v>196</v>
      </c>
      <c r="O27" s="239"/>
    </row>
    <row r="28" spans="1:80" x14ac:dyDescent="0.2">
      <c r="A28" s="248"/>
      <c r="B28" s="251"/>
      <c r="C28" s="410" t="s">
        <v>188</v>
      </c>
      <c r="D28" s="411"/>
      <c r="E28" s="252">
        <v>0</v>
      </c>
      <c r="F28" s="253"/>
      <c r="G28" s="254"/>
      <c r="H28" s="255"/>
      <c r="I28" s="249"/>
      <c r="J28" s="256"/>
      <c r="K28" s="249"/>
      <c r="M28" s="250" t="s">
        <v>188</v>
      </c>
      <c r="O28" s="239"/>
    </row>
    <row r="29" spans="1:80" x14ac:dyDescent="0.2">
      <c r="A29" s="248"/>
      <c r="B29" s="251"/>
      <c r="C29" s="410" t="s">
        <v>197</v>
      </c>
      <c r="D29" s="411"/>
      <c r="E29" s="252">
        <v>12</v>
      </c>
      <c r="F29" s="253"/>
      <c r="G29" s="254"/>
      <c r="H29" s="255"/>
      <c r="I29" s="249"/>
      <c r="J29" s="256"/>
      <c r="K29" s="249"/>
      <c r="M29" s="250" t="s">
        <v>197</v>
      </c>
      <c r="O29" s="239"/>
    </row>
    <row r="30" spans="1:80" x14ac:dyDescent="0.2">
      <c r="A30" s="240">
        <v>7</v>
      </c>
      <c r="B30" s="241" t="s">
        <v>198</v>
      </c>
      <c r="C30" s="242" t="s">
        <v>199</v>
      </c>
      <c r="D30" s="243" t="s">
        <v>177</v>
      </c>
      <c r="E30" s="244">
        <v>3.12</v>
      </c>
      <c r="F30" s="244"/>
      <c r="G30" s="245">
        <f>E30*F30</f>
        <v>0</v>
      </c>
      <c r="H30" s="246">
        <v>0</v>
      </c>
      <c r="I30" s="247">
        <f>E30*H30</f>
        <v>0</v>
      </c>
      <c r="J30" s="246">
        <v>-6.8000000000000005E-2</v>
      </c>
      <c r="K30" s="247">
        <f>E30*J30</f>
        <v>-0.21216000000000002</v>
      </c>
      <c r="O30" s="239">
        <v>2</v>
      </c>
      <c r="AA30" s="214">
        <v>1</v>
      </c>
      <c r="AB30" s="214">
        <v>1</v>
      </c>
      <c r="AC30" s="214">
        <v>1</v>
      </c>
      <c r="AZ30" s="214">
        <v>1</v>
      </c>
      <c r="BA30" s="214">
        <f>IF(AZ30=1,G30,0)</f>
        <v>0</v>
      </c>
      <c r="BB30" s="214">
        <f>IF(AZ30=2,G30,0)</f>
        <v>0</v>
      </c>
      <c r="BC30" s="214">
        <f>IF(AZ30=3,G30,0)</f>
        <v>0</v>
      </c>
      <c r="BD30" s="214">
        <f>IF(AZ30=4,G30,0)</f>
        <v>0</v>
      </c>
      <c r="BE30" s="214">
        <f>IF(AZ30=5,G30,0)</f>
        <v>0</v>
      </c>
      <c r="CA30" s="239">
        <v>1</v>
      </c>
      <c r="CB30" s="239">
        <v>1</v>
      </c>
    </row>
    <row r="31" spans="1:80" x14ac:dyDescent="0.2">
      <c r="A31" s="248"/>
      <c r="B31" s="251"/>
      <c r="C31" s="410" t="s">
        <v>188</v>
      </c>
      <c r="D31" s="411"/>
      <c r="E31" s="252">
        <v>0</v>
      </c>
      <c r="F31" s="253"/>
      <c r="G31" s="254"/>
      <c r="H31" s="255"/>
      <c r="I31" s="249"/>
      <c r="J31" s="256"/>
      <c r="K31" s="249"/>
      <c r="M31" s="250" t="s">
        <v>188</v>
      </c>
      <c r="O31" s="239"/>
    </row>
    <row r="32" spans="1:80" ht="22.5" x14ac:dyDescent="0.2">
      <c r="A32" s="248"/>
      <c r="B32" s="251"/>
      <c r="C32" s="410" t="s">
        <v>200</v>
      </c>
      <c r="D32" s="411"/>
      <c r="E32" s="252">
        <v>3.12</v>
      </c>
      <c r="F32" s="253"/>
      <c r="G32" s="254"/>
      <c r="H32" s="255"/>
      <c r="I32" s="249"/>
      <c r="J32" s="256"/>
      <c r="K32" s="249"/>
      <c r="M32" s="250" t="s">
        <v>200</v>
      </c>
      <c r="O32" s="239"/>
    </row>
    <row r="33" spans="1:80" x14ac:dyDescent="0.2">
      <c r="A33" s="240">
        <v>8</v>
      </c>
      <c r="B33" s="241" t="s">
        <v>201</v>
      </c>
      <c r="C33" s="242" t="s">
        <v>202</v>
      </c>
      <c r="D33" s="243" t="s">
        <v>177</v>
      </c>
      <c r="E33" s="244">
        <v>0.5</v>
      </c>
      <c r="F33" s="244"/>
      <c r="G33" s="245">
        <f>E33*F33</f>
        <v>0</v>
      </c>
      <c r="H33" s="246">
        <v>0</v>
      </c>
      <c r="I33" s="247">
        <f>E33*H33</f>
        <v>0</v>
      </c>
      <c r="J33" s="246">
        <v>-8.8999999999999996E-2</v>
      </c>
      <c r="K33" s="247">
        <f>E33*J33</f>
        <v>-4.4499999999999998E-2</v>
      </c>
      <c r="O33" s="239">
        <v>2</v>
      </c>
      <c r="AA33" s="214">
        <v>1</v>
      </c>
      <c r="AB33" s="214">
        <v>1</v>
      </c>
      <c r="AC33" s="214">
        <v>1</v>
      </c>
      <c r="AZ33" s="214">
        <v>1</v>
      </c>
      <c r="BA33" s="214">
        <f>IF(AZ33=1,G33,0)</f>
        <v>0</v>
      </c>
      <c r="BB33" s="214">
        <f>IF(AZ33=2,G33,0)</f>
        <v>0</v>
      </c>
      <c r="BC33" s="214">
        <f>IF(AZ33=3,G33,0)</f>
        <v>0</v>
      </c>
      <c r="BD33" s="214">
        <f>IF(AZ33=4,G33,0)</f>
        <v>0</v>
      </c>
      <c r="BE33" s="214">
        <f>IF(AZ33=5,G33,0)</f>
        <v>0</v>
      </c>
      <c r="CA33" s="239">
        <v>1</v>
      </c>
      <c r="CB33" s="239">
        <v>1</v>
      </c>
    </row>
    <row r="34" spans="1:80" x14ac:dyDescent="0.2">
      <c r="A34" s="248"/>
      <c r="B34" s="251"/>
      <c r="C34" s="410" t="s">
        <v>192</v>
      </c>
      <c r="D34" s="411"/>
      <c r="E34" s="252">
        <v>0</v>
      </c>
      <c r="F34" s="253"/>
      <c r="G34" s="254"/>
      <c r="H34" s="255"/>
      <c r="I34" s="249"/>
      <c r="J34" s="256"/>
      <c r="K34" s="249"/>
      <c r="M34" s="250" t="s">
        <v>192</v>
      </c>
      <c r="O34" s="239"/>
    </row>
    <row r="35" spans="1:80" x14ac:dyDescent="0.2">
      <c r="A35" s="248"/>
      <c r="B35" s="251"/>
      <c r="C35" s="410" t="s">
        <v>203</v>
      </c>
      <c r="D35" s="411"/>
      <c r="E35" s="252">
        <v>0.5</v>
      </c>
      <c r="F35" s="253"/>
      <c r="G35" s="254"/>
      <c r="H35" s="255"/>
      <c r="I35" s="249"/>
      <c r="J35" s="256"/>
      <c r="K35" s="249"/>
      <c r="M35" s="250" t="s">
        <v>203</v>
      </c>
      <c r="O35" s="239"/>
    </row>
    <row r="36" spans="1:80" x14ac:dyDescent="0.2">
      <c r="A36" s="257"/>
      <c r="B36" s="258" t="s">
        <v>99</v>
      </c>
      <c r="C36" s="259" t="s">
        <v>181</v>
      </c>
      <c r="D36" s="260"/>
      <c r="E36" s="261"/>
      <c r="F36" s="262"/>
      <c r="G36" s="263">
        <f>SUM(G15:G35)</f>
        <v>0</v>
      </c>
      <c r="H36" s="264"/>
      <c r="I36" s="265">
        <f>SUM(I15:I35)</f>
        <v>1.33E-3</v>
      </c>
      <c r="J36" s="264"/>
      <c r="K36" s="265">
        <f>SUM(K15:K35)</f>
        <v>-1.16964</v>
      </c>
      <c r="O36" s="239">
        <v>4</v>
      </c>
      <c r="BA36" s="266">
        <f>SUM(BA15:BA35)</f>
        <v>0</v>
      </c>
      <c r="BB36" s="266">
        <f>SUM(BB15:BB35)</f>
        <v>0</v>
      </c>
      <c r="BC36" s="266">
        <f>SUM(BC15:BC35)</f>
        <v>0</v>
      </c>
      <c r="BD36" s="266">
        <f>SUM(BD15:BD35)</f>
        <v>0</v>
      </c>
      <c r="BE36" s="266">
        <f>SUM(BE15:BE35)</f>
        <v>0</v>
      </c>
    </row>
    <row r="37" spans="1:80" x14ac:dyDescent="0.2">
      <c r="A37" s="229" t="s">
        <v>96</v>
      </c>
      <c r="B37" s="230" t="s">
        <v>204</v>
      </c>
      <c r="C37" s="231" t="s">
        <v>205</v>
      </c>
      <c r="D37" s="232"/>
      <c r="E37" s="233"/>
      <c r="F37" s="233"/>
      <c r="G37" s="234"/>
      <c r="H37" s="235"/>
      <c r="I37" s="236"/>
      <c r="J37" s="237"/>
      <c r="K37" s="238"/>
      <c r="O37" s="239">
        <v>1</v>
      </c>
    </row>
    <row r="38" spans="1:80" x14ac:dyDescent="0.2">
      <c r="A38" s="240">
        <v>9</v>
      </c>
      <c r="B38" s="241" t="s">
        <v>207</v>
      </c>
      <c r="C38" s="242" t="s">
        <v>208</v>
      </c>
      <c r="D38" s="243" t="s">
        <v>209</v>
      </c>
      <c r="E38" s="244">
        <v>2.0289999999999999E-2</v>
      </c>
      <c r="F38" s="244"/>
      <c r="G38" s="245">
        <f>E38*F38</f>
        <v>0</v>
      </c>
      <c r="H38" s="246">
        <v>0</v>
      </c>
      <c r="I38" s="247">
        <f>E38*H38</f>
        <v>0</v>
      </c>
      <c r="J38" s="246"/>
      <c r="K38" s="247">
        <f>E38*J38</f>
        <v>0</v>
      </c>
      <c r="O38" s="239">
        <v>2</v>
      </c>
      <c r="AA38" s="214">
        <v>7</v>
      </c>
      <c r="AB38" s="214">
        <v>1</v>
      </c>
      <c r="AC38" s="214">
        <v>2</v>
      </c>
      <c r="AZ38" s="214">
        <v>1</v>
      </c>
      <c r="BA38" s="214">
        <f>IF(AZ38=1,G38,0)</f>
        <v>0</v>
      </c>
      <c r="BB38" s="214">
        <f>IF(AZ38=2,G38,0)</f>
        <v>0</v>
      </c>
      <c r="BC38" s="214">
        <f>IF(AZ38=3,G38,0)</f>
        <v>0</v>
      </c>
      <c r="BD38" s="214">
        <f>IF(AZ38=4,G38,0)</f>
        <v>0</v>
      </c>
      <c r="BE38" s="214">
        <f>IF(AZ38=5,G38,0)</f>
        <v>0</v>
      </c>
      <c r="CA38" s="239">
        <v>7</v>
      </c>
      <c r="CB38" s="239">
        <v>1</v>
      </c>
    </row>
    <row r="39" spans="1:80" x14ac:dyDescent="0.2">
      <c r="A39" s="257"/>
      <c r="B39" s="258" t="s">
        <v>99</v>
      </c>
      <c r="C39" s="259" t="s">
        <v>206</v>
      </c>
      <c r="D39" s="260"/>
      <c r="E39" s="261"/>
      <c r="F39" s="262"/>
      <c r="G39" s="263">
        <f>SUM(G37:G38)</f>
        <v>0</v>
      </c>
      <c r="H39" s="264"/>
      <c r="I39" s="265">
        <f>SUM(I37:I38)</f>
        <v>0</v>
      </c>
      <c r="J39" s="264"/>
      <c r="K39" s="265">
        <f>SUM(K37:K38)</f>
        <v>0</v>
      </c>
      <c r="O39" s="239">
        <v>4</v>
      </c>
      <c r="BA39" s="266">
        <f>SUM(BA37:BA38)</f>
        <v>0</v>
      </c>
      <c r="BB39" s="266">
        <f>SUM(BB37:BB38)</f>
        <v>0</v>
      </c>
      <c r="BC39" s="266">
        <f>SUM(BC37:BC38)</f>
        <v>0</v>
      </c>
      <c r="BD39" s="266">
        <f>SUM(BD37:BD38)</f>
        <v>0</v>
      </c>
      <c r="BE39" s="266">
        <f>SUM(BE37:BE38)</f>
        <v>0</v>
      </c>
    </row>
    <row r="40" spans="1:80" x14ac:dyDescent="0.2">
      <c r="A40" s="229" t="s">
        <v>96</v>
      </c>
      <c r="B40" s="230" t="s">
        <v>210</v>
      </c>
      <c r="C40" s="231" t="s">
        <v>211</v>
      </c>
      <c r="D40" s="232"/>
      <c r="E40" s="233"/>
      <c r="F40" s="233"/>
      <c r="G40" s="234"/>
      <c r="H40" s="235"/>
      <c r="I40" s="236"/>
      <c r="J40" s="237"/>
      <c r="K40" s="238"/>
      <c r="O40" s="239">
        <v>1</v>
      </c>
    </row>
    <row r="41" spans="1:80" ht="22.5" x14ac:dyDescent="0.2">
      <c r="A41" s="240">
        <v>10</v>
      </c>
      <c r="B41" s="241" t="s">
        <v>213</v>
      </c>
      <c r="C41" s="242" t="s">
        <v>214</v>
      </c>
      <c r="D41" s="243" t="s">
        <v>177</v>
      </c>
      <c r="E41" s="244">
        <v>12</v>
      </c>
      <c r="F41" s="244"/>
      <c r="G41" s="245">
        <f>E41*F41</f>
        <v>0</v>
      </c>
      <c r="H41" s="246">
        <v>0</v>
      </c>
      <c r="I41" s="247">
        <f>E41*H41</f>
        <v>0</v>
      </c>
      <c r="J41" s="246">
        <v>-0.01</v>
      </c>
      <c r="K41" s="247">
        <f>E41*J41</f>
        <v>-0.12</v>
      </c>
      <c r="O41" s="239">
        <v>2</v>
      </c>
      <c r="AA41" s="214">
        <v>1</v>
      </c>
      <c r="AB41" s="214">
        <v>7</v>
      </c>
      <c r="AC41" s="214">
        <v>7</v>
      </c>
      <c r="AZ41" s="214">
        <v>2</v>
      </c>
      <c r="BA41" s="214">
        <f>IF(AZ41=1,G41,0)</f>
        <v>0</v>
      </c>
      <c r="BB41" s="214">
        <f>IF(AZ41=2,G41,0)</f>
        <v>0</v>
      </c>
      <c r="BC41" s="214">
        <f>IF(AZ41=3,G41,0)</f>
        <v>0</v>
      </c>
      <c r="BD41" s="214">
        <f>IF(AZ41=4,G41,0)</f>
        <v>0</v>
      </c>
      <c r="BE41" s="214">
        <f>IF(AZ41=5,G41,0)</f>
        <v>0</v>
      </c>
      <c r="CA41" s="239">
        <v>1</v>
      </c>
      <c r="CB41" s="239">
        <v>7</v>
      </c>
    </row>
    <row r="42" spans="1:80" x14ac:dyDescent="0.2">
      <c r="A42" s="248"/>
      <c r="B42" s="251"/>
      <c r="C42" s="410" t="s">
        <v>215</v>
      </c>
      <c r="D42" s="411"/>
      <c r="E42" s="252">
        <v>0</v>
      </c>
      <c r="F42" s="253"/>
      <c r="G42" s="254"/>
      <c r="H42" s="255"/>
      <c r="I42" s="249"/>
      <c r="J42" s="256"/>
      <c r="K42" s="249"/>
      <c r="M42" s="250" t="s">
        <v>215</v>
      </c>
      <c r="O42" s="239"/>
    </row>
    <row r="43" spans="1:80" x14ac:dyDescent="0.2">
      <c r="A43" s="248"/>
      <c r="B43" s="251"/>
      <c r="C43" s="410" t="s">
        <v>178</v>
      </c>
      <c r="D43" s="411"/>
      <c r="E43" s="252">
        <v>12</v>
      </c>
      <c r="F43" s="253"/>
      <c r="G43" s="254"/>
      <c r="H43" s="255"/>
      <c r="I43" s="249"/>
      <c r="J43" s="256"/>
      <c r="K43" s="249"/>
      <c r="M43" s="250" t="s">
        <v>178</v>
      </c>
      <c r="O43" s="239"/>
    </row>
    <row r="44" spans="1:80" x14ac:dyDescent="0.2">
      <c r="A44" s="257"/>
      <c r="B44" s="258" t="s">
        <v>99</v>
      </c>
      <c r="C44" s="259" t="s">
        <v>212</v>
      </c>
      <c r="D44" s="260"/>
      <c r="E44" s="261"/>
      <c r="F44" s="262"/>
      <c r="G44" s="263">
        <f>SUM(G40:G43)</f>
        <v>0</v>
      </c>
      <c r="H44" s="264"/>
      <c r="I44" s="265">
        <f>SUM(I40:I43)</f>
        <v>0</v>
      </c>
      <c r="J44" s="264"/>
      <c r="K44" s="265">
        <f>SUM(K40:K43)</f>
        <v>-0.12</v>
      </c>
      <c r="O44" s="239">
        <v>4</v>
      </c>
      <c r="BA44" s="266">
        <f>SUM(BA40:BA43)</f>
        <v>0</v>
      </c>
      <c r="BB44" s="266">
        <f>SUM(BB40:BB43)</f>
        <v>0</v>
      </c>
      <c r="BC44" s="266">
        <f>SUM(BC40:BC43)</f>
        <v>0</v>
      </c>
      <c r="BD44" s="266">
        <f>SUM(BD40:BD43)</f>
        <v>0</v>
      </c>
      <c r="BE44" s="266">
        <f>SUM(BE40:BE43)</f>
        <v>0</v>
      </c>
    </row>
    <row r="45" spans="1:80" x14ac:dyDescent="0.2">
      <c r="A45" s="229" t="s">
        <v>96</v>
      </c>
      <c r="B45" s="230" t="s">
        <v>216</v>
      </c>
      <c r="C45" s="231" t="s">
        <v>217</v>
      </c>
      <c r="D45" s="232"/>
      <c r="E45" s="233"/>
      <c r="F45" s="233"/>
      <c r="G45" s="234"/>
      <c r="H45" s="235"/>
      <c r="I45" s="236"/>
      <c r="J45" s="237"/>
      <c r="K45" s="238"/>
      <c r="O45" s="239">
        <v>1</v>
      </c>
    </row>
    <row r="46" spans="1:80" x14ac:dyDescent="0.2">
      <c r="A46" s="240">
        <v>11</v>
      </c>
      <c r="B46" s="241" t="s">
        <v>219</v>
      </c>
      <c r="C46" s="242" t="s">
        <v>220</v>
      </c>
      <c r="D46" s="243" t="s">
        <v>110</v>
      </c>
      <c r="E46" s="244">
        <v>1</v>
      </c>
      <c r="F46" s="244"/>
      <c r="G46" s="245">
        <f>E46*F46</f>
        <v>0</v>
      </c>
      <c r="H46" s="246">
        <v>0</v>
      </c>
      <c r="I46" s="247">
        <f>E46*H46</f>
        <v>0</v>
      </c>
      <c r="J46" s="246">
        <v>-3.4700000000000002E-2</v>
      </c>
      <c r="K46" s="247">
        <f>E46*J46</f>
        <v>-3.4700000000000002E-2</v>
      </c>
      <c r="O46" s="239">
        <v>2</v>
      </c>
      <c r="AA46" s="214">
        <v>1</v>
      </c>
      <c r="AB46" s="214">
        <v>7</v>
      </c>
      <c r="AC46" s="214">
        <v>7</v>
      </c>
      <c r="AZ46" s="214">
        <v>2</v>
      </c>
      <c r="BA46" s="214">
        <f>IF(AZ46=1,G46,0)</f>
        <v>0</v>
      </c>
      <c r="BB46" s="214">
        <f>IF(AZ46=2,G46,0)</f>
        <v>0</v>
      </c>
      <c r="BC46" s="214">
        <f>IF(AZ46=3,G46,0)</f>
        <v>0</v>
      </c>
      <c r="BD46" s="214">
        <f>IF(AZ46=4,G46,0)</f>
        <v>0</v>
      </c>
      <c r="BE46" s="214">
        <f>IF(AZ46=5,G46,0)</f>
        <v>0</v>
      </c>
      <c r="CA46" s="239">
        <v>1</v>
      </c>
      <c r="CB46" s="239">
        <v>7</v>
      </c>
    </row>
    <row r="47" spans="1:80" x14ac:dyDescent="0.2">
      <c r="A47" s="248"/>
      <c r="B47" s="251"/>
      <c r="C47" s="410" t="s">
        <v>221</v>
      </c>
      <c r="D47" s="411"/>
      <c r="E47" s="252">
        <v>0</v>
      </c>
      <c r="F47" s="253"/>
      <c r="G47" s="254"/>
      <c r="H47" s="255"/>
      <c r="I47" s="249"/>
      <c r="J47" s="256"/>
      <c r="K47" s="249"/>
      <c r="M47" s="250" t="s">
        <v>221</v>
      </c>
      <c r="O47" s="239"/>
    </row>
    <row r="48" spans="1:80" x14ac:dyDescent="0.2">
      <c r="A48" s="248"/>
      <c r="B48" s="251"/>
      <c r="C48" s="410" t="s">
        <v>171</v>
      </c>
      <c r="D48" s="411"/>
      <c r="E48" s="252">
        <v>1</v>
      </c>
      <c r="F48" s="253"/>
      <c r="G48" s="254"/>
      <c r="H48" s="255"/>
      <c r="I48" s="249"/>
      <c r="J48" s="256"/>
      <c r="K48" s="249"/>
      <c r="M48" s="250" t="s">
        <v>171</v>
      </c>
      <c r="O48" s="239"/>
    </row>
    <row r="49" spans="1:80" x14ac:dyDescent="0.2">
      <c r="A49" s="257"/>
      <c r="B49" s="258" t="s">
        <v>99</v>
      </c>
      <c r="C49" s="259" t="s">
        <v>218</v>
      </c>
      <c r="D49" s="260"/>
      <c r="E49" s="261"/>
      <c r="F49" s="262"/>
      <c r="G49" s="263">
        <f>SUM(G45:G48)</f>
        <v>0</v>
      </c>
      <c r="H49" s="264"/>
      <c r="I49" s="265">
        <f>SUM(I45:I48)</f>
        <v>0</v>
      </c>
      <c r="J49" s="264"/>
      <c r="K49" s="265">
        <f>SUM(K45:K48)</f>
        <v>-3.4700000000000002E-2</v>
      </c>
      <c r="O49" s="239">
        <v>4</v>
      </c>
      <c r="BA49" s="266">
        <f>SUM(BA45:BA48)</f>
        <v>0</v>
      </c>
      <c r="BB49" s="266">
        <f>SUM(BB45:BB48)</f>
        <v>0</v>
      </c>
      <c r="BC49" s="266">
        <f>SUM(BC45:BC48)</f>
        <v>0</v>
      </c>
      <c r="BD49" s="266">
        <f>SUM(BD45:BD48)</f>
        <v>0</v>
      </c>
      <c r="BE49" s="266">
        <f>SUM(BE45:BE48)</f>
        <v>0</v>
      </c>
    </row>
    <row r="50" spans="1:80" x14ac:dyDescent="0.2">
      <c r="A50" s="229" t="s">
        <v>96</v>
      </c>
      <c r="B50" s="230" t="s">
        <v>222</v>
      </c>
      <c r="C50" s="231" t="s">
        <v>223</v>
      </c>
      <c r="D50" s="232"/>
      <c r="E50" s="233"/>
      <c r="F50" s="233"/>
      <c r="G50" s="234"/>
      <c r="H50" s="235"/>
      <c r="I50" s="236"/>
      <c r="J50" s="237"/>
      <c r="K50" s="238"/>
      <c r="O50" s="239">
        <v>1</v>
      </c>
    </row>
    <row r="51" spans="1:80" x14ac:dyDescent="0.2">
      <c r="A51" s="240">
        <v>12</v>
      </c>
      <c r="B51" s="241" t="s">
        <v>225</v>
      </c>
      <c r="C51" s="242" t="s">
        <v>226</v>
      </c>
      <c r="D51" s="243" t="s">
        <v>110</v>
      </c>
      <c r="E51" s="244">
        <v>0</v>
      </c>
      <c r="F51" s="244"/>
      <c r="G51" s="245">
        <f>E51*F51</f>
        <v>0</v>
      </c>
      <c r="H51" s="246">
        <v>0</v>
      </c>
      <c r="I51" s="247">
        <f>E51*H51</f>
        <v>0</v>
      </c>
      <c r="J51" s="246"/>
      <c r="K51" s="247">
        <f>E51*J51</f>
        <v>0</v>
      </c>
      <c r="O51" s="239">
        <v>2</v>
      </c>
      <c r="AA51" s="214">
        <v>12</v>
      </c>
      <c r="AB51" s="214">
        <v>0</v>
      </c>
      <c r="AC51" s="214">
        <v>19</v>
      </c>
      <c r="AZ51" s="214">
        <v>4</v>
      </c>
      <c r="BA51" s="214">
        <f>IF(AZ51=1,G51,0)</f>
        <v>0</v>
      </c>
      <c r="BB51" s="214">
        <f>IF(AZ51=2,G51,0)</f>
        <v>0</v>
      </c>
      <c r="BC51" s="214">
        <f>IF(AZ51=3,G51,0)</f>
        <v>0</v>
      </c>
      <c r="BD51" s="214">
        <f>IF(AZ51=4,G51,0)</f>
        <v>0</v>
      </c>
      <c r="BE51" s="214">
        <f>IF(AZ51=5,G51,0)</f>
        <v>0</v>
      </c>
      <c r="CA51" s="239">
        <v>12</v>
      </c>
      <c r="CB51" s="239">
        <v>0</v>
      </c>
    </row>
    <row r="52" spans="1:80" ht="45" x14ac:dyDescent="0.2">
      <c r="A52" s="248"/>
      <c r="B52" s="251"/>
      <c r="C52" s="410" t="s">
        <v>227</v>
      </c>
      <c r="D52" s="411"/>
      <c r="E52" s="252">
        <v>0</v>
      </c>
      <c r="F52" s="253"/>
      <c r="G52" s="254"/>
      <c r="H52" s="255"/>
      <c r="I52" s="249"/>
      <c r="J52" s="256"/>
      <c r="K52" s="249"/>
      <c r="M52" s="250" t="s">
        <v>227</v>
      </c>
      <c r="O52" s="239"/>
    </row>
    <row r="53" spans="1:80" ht="45" x14ac:dyDescent="0.2">
      <c r="A53" s="248"/>
      <c r="B53" s="251"/>
      <c r="C53" s="410" t="s">
        <v>228</v>
      </c>
      <c r="D53" s="411"/>
      <c r="E53" s="252">
        <v>0</v>
      </c>
      <c r="F53" s="253"/>
      <c r="G53" s="254"/>
      <c r="H53" s="255"/>
      <c r="I53" s="249"/>
      <c r="J53" s="256"/>
      <c r="K53" s="249"/>
      <c r="M53" s="250" t="s">
        <v>228</v>
      </c>
      <c r="O53" s="239"/>
    </row>
    <row r="54" spans="1:80" ht="45" x14ac:dyDescent="0.2">
      <c r="A54" s="248"/>
      <c r="B54" s="251"/>
      <c r="C54" s="410" t="s">
        <v>229</v>
      </c>
      <c r="D54" s="411"/>
      <c r="E54" s="252">
        <v>0</v>
      </c>
      <c r="F54" s="253"/>
      <c r="G54" s="254"/>
      <c r="H54" s="255"/>
      <c r="I54" s="249"/>
      <c r="J54" s="256"/>
      <c r="K54" s="249"/>
      <c r="M54" s="250" t="s">
        <v>229</v>
      </c>
      <c r="O54" s="239"/>
    </row>
    <row r="55" spans="1:80" ht="33.75" x14ac:dyDescent="0.2">
      <c r="A55" s="248"/>
      <c r="B55" s="251"/>
      <c r="C55" s="410" t="s">
        <v>230</v>
      </c>
      <c r="D55" s="411"/>
      <c r="E55" s="252">
        <v>0</v>
      </c>
      <c r="F55" s="253"/>
      <c r="G55" s="254"/>
      <c r="H55" s="255"/>
      <c r="I55" s="249"/>
      <c r="J55" s="256"/>
      <c r="K55" s="249"/>
      <c r="M55" s="250" t="s">
        <v>230</v>
      </c>
      <c r="O55" s="239"/>
    </row>
    <row r="56" spans="1:80" ht="45" x14ac:dyDescent="0.2">
      <c r="A56" s="248"/>
      <c r="B56" s="251"/>
      <c r="C56" s="410" t="s">
        <v>231</v>
      </c>
      <c r="D56" s="411"/>
      <c r="E56" s="252">
        <v>0</v>
      </c>
      <c r="F56" s="253"/>
      <c r="G56" s="254"/>
      <c r="H56" s="255"/>
      <c r="I56" s="249"/>
      <c r="J56" s="256"/>
      <c r="K56" s="249"/>
      <c r="M56" s="250" t="s">
        <v>231</v>
      </c>
      <c r="O56" s="239"/>
    </row>
    <row r="57" spans="1:80" ht="45" x14ac:dyDescent="0.2">
      <c r="A57" s="248"/>
      <c r="B57" s="251"/>
      <c r="C57" s="410" t="s">
        <v>232</v>
      </c>
      <c r="D57" s="411"/>
      <c r="E57" s="252">
        <v>0</v>
      </c>
      <c r="F57" s="253"/>
      <c r="G57" s="254"/>
      <c r="H57" s="255"/>
      <c r="I57" s="249"/>
      <c r="J57" s="256"/>
      <c r="K57" s="249"/>
      <c r="M57" s="250" t="s">
        <v>232</v>
      </c>
      <c r="O57" s="239"/>
    </row>
    <row r="58" spans="1:80" x14ac:dyDescent="0.2">
      <c r="A58" s="257"/>
      <c r="B58" s="258" t="s">
        <v>99</v>
      </c>
      <c r="C58" s="259" t="s">
        <v>224</v>
      </c>
      <c r="D58" s="260"/>
      <c r="E58" s="261"/>
      <c r="F58" s="262"/>
      <c r="G58" s="263">
        <f>SUM(G50:G57)</f>
        <v>0</v>
      </c>
      <c r="H58" s="264"/>
      <c r="I58" s="265">
        <f>SUM(I50:I57)</f>
        <v>0</v>
      </c>
      <c r="J58" s="264"/>
      <c r="K58" s="265">
        <f>SUM(K50:K57)</f>
        <v>0</v>
      </c>
      <c r="O58" s="239">
        <v>4</v>
      </c>
      <c r="BA58" s="266">
        <f>SUM(BA50:BA57)</f>
        <v>0</v>
      </c>
      <c r="BB58" s="266">
        <f>SUM(BB50:BB57)</f>
        <v>0</v>
      </c>
      <c r="BC58" s="266">
        <f>SUM(BC50:BC57)</f>
        <v>0</v>
      </c>
      <c r="BD58" s="266">
        <f>SUM(BD50:BD57)</f>
        <v>0</v>
      </c>
      <c r="BE58" s="266">
        <f>SUM(BE50:BE57)</f>
        <v>0</v>
      </c>
    </row>
    <row r="59" spans="1:80" x14ac:dyDescent="0.2">
      <c r="A59" s="229" t="s">
        <v>96</v>
      </c>
      <c r="B59" s="230" t="s">
        <v>233</v>
      </c>
      <c r="C59" s="231" t="s">
        <v>234</v>
      </c>
      <c r="D59" s="232"/>
      <c r="E59" s="233"/>
      <c r="F59" s="233"/>
      <c r="G59" s="234"/>
      <c r="H59" s="235"/>
      <c r="I59" s="236"/>
      <c r="J59" s="237"/>
      <c r="K59" s="238"/>
      <c r="O59" s="239">
        <v>1</v>
      </c>
    </row>
    <row r="60" spans="1:80" x14ac:dyDescent="0.2">
      <c r="A60" s="240">
        <v>13</v>
      </c>
      <c r="B60" s="241" t="s">
        <v>236</v>
      </c>
      <c r="C60" s="242" t="s">
        <v>237</v>
      </c>
      <c r="D60" s="243" t="s">
        <v>209</v>
      </c>
      <c r="E60" s="244">
        <v>0.15</v>
      </c>
      <c r="F60" s="244"/>
      <c r="G60" s="245">
        <f>E60*F60</f>
        <v>0</v>
      </c>
      <c r="H60" s="246">
        <v>0</v>
      </c>
      <c r="I60" s="247">
        <f>E60*H60</f>
        <v>0</v>
      </c>
      <c r="J60" s="246"/>
      <c r="K60" s="247">
        <f>E60*J60</f>
        <v>0</v>
      </c>
      <c r="O60" s="239">
        <v>2</v>
      </c>
      <c r="AA60" s="214">
        <v>12</v>
      </c>
      <c r="AB60" s="214">
        <v>0</v>
      </c>
      <c r="AC60" s="214">
        <v>2</v>
      </c>
      <c r="AZ60" s="214">
        <v>1</v>
      </c>
      <c r="BA60" s="214">
        <f>IF(AZ60=1,G60,0)</f>
        <v>0</v>
      </c>
      <c r="BB60" s="214">
        <f>IF(AZ60=2,G60,0)</f>
        <v>0</v>
      </c>
      <c r="BC60" s="214">
        <f>IF(AZ60=3,G60,0)</f>
        <v>0</v>
      </c>
      <c r="BD60" s="214">
        <f>IF(AZ60=4,G60,0)</f>
        <v>0</v>
      </c>
      <c r="BE60" s="214">
        <f>IF(AZ60=5,G60,0)</f>
        <v>0</v>
      </c>
      <c r="CA60" s="239">
        <v>12</v>
      </c>
      <c r="CB60" s="239">
        <v>0</v>
      </c>
    </row>
    <row r="61" spans="1:80" x14ac:dyDescent="0.2">
      <c r="A61" s="248"/>
      <c r="B61" s="251"/>
      <c r="C61" s="410" t="s">
        <v>215</v>
      </c>
      <c r="D61" s="411"/>
      <c r="E61" s="252">
        <v>0</v>
      </c>
      <c r="F61" s="253"/>
      <c r="G61" s="254"/>
      <c r="H61" s="255"/>
      <c r="I61" s="249"/>
      <c r="J61" s="256"/>
      <c r="K61" s="249"/>
      <c r="M61" s="250" t="s">
        <v>215</v>
      </c>
      <c r="O61" s="239"/>
    </row>
    <row r="62" spans="1:80" x14ac:dyDescent="0.2">
      <c r="A62" s="248"/>
      <c r="B62" s="251"/>
      <c r="C62" s="410" t="s">
        <v>238</v>
      </c>
      <c r="D62" s="411"/>
      <c r="E62" s="252">
        <v>0.15</v>
      </c>
      <c r="F62" s="253"/>
      <c r="G62" s="254"/>
      <c r="H62" s="255"/>
      <c r="I62" s="249"/>
      <c r="J62" s="256"/>
      <c r="K62" s="249"/>
      <c r="M62" s="250" t="s">
        <v>238</v>
      </c>
      <c r="O62" s="239"/>
    </row>
    <row r="63" spans="1:80" x14ac:dyDescent="0.2">
      <c r="A63" s="240">
        <v>14</v>
      </c>
      <c r="B63" s="241" t="s">
        <v>239</v>
      </c>
      <c r="C63" s="242" t="s">
        <v>240</v>
      </c>
      <c r="D63" s="243" t="s">
        <v>209</v>
      </c>
      <c r="E63" s="244">
        <v>1.3243400000000001</v>
      </c>
      <c r="F63" s="244"/>
      <c r="G63" s="245">
        <f>E63*F63</f>
        <v>0</v>
      </c>
      <c r="H63" s="246">
        <v>0</v>
      </c>
      <c r="I63" s="247">
        <f>E63*H63</f>
        <v>0</v>
      </c>
      <c r="J63" s="246"/>
      <c r="K63" s="247">
        <f>E63*J63</f>
        <v>0</v>
      </c>
      <c r="O63" s="239">
        <v>2</v>
      </c>
      <c r="AA63" s="214">
        <v>8</v>
      </c>
      <c r="AB63" s="214">
        <v>0</v>
      </c>
      <c r="AC63" s="214">
        <v>3</v>
      </c>
      <c r="AZ63" s="214">
        <v>1</v>
      </c>
      <c r="BA63" s="214">
        <f>IF(AZ63=1,G63,0)</f>
        <v>0</v>
      </c>
      <c r="BB63" s="214">
        <f>IF(AZ63=2,G63,0)</f>
        <v>0</v>
      </c>
      <c r="BC63" s="214">
        <f>IF(AZ63=3,G63,0)</f>
        <v>0</v>
      </c>
      <c r="BD63" s="214">
        <f>IF(AZ63=4,G63,0)</f>
        <v>0</v>
      </c>
      <c r="BE63" s="214">
        <f>IF(AZ63=5,G63,0)</f>
        <v>0</v>
      </c>
      <c r="CA63" s="239">
        <v>8</v>
      </c>
      <c r="CB63" s="239">
        <v>0</v>
      </c>
    </row>
    <row r="64" spans="1:80" x14ac:dyDescent="0.2">
      <c r="A64" s="240">
        <v>15</v>
      </c>
      <c r="B64" s="241" t="s">
        <v>241</v>
      </c>
      <c r="C64" s="242" t="s">
        <v>242</v>
      </c>
      <c r="D64" s="243" t="s">
        <v>209</v>
      </c>
      <c r="E64" s="244">
        <v>31.78416</v>
      </c>
      <c r="F64" s="244"/>
      <c r="G64" s="245">
        <f>E64*F64</f>
        <v>0</v>
      </c>
      <c r="H64" s="246">
        <v>0</v>
      </c>
      <c r="I64" s="247">
        <f>E64*H64</f>
        <v>0</v>
      </c>
      <c r="J64" s="246"/>
      <c r="K64" s="247">
        <f>E64*J64</f>
        <v>0</v>
      </c>
      <c r="O64" s="239">
        <v>2</v>
      </c>
      <c r="AA64" s="214">
        <v>8</v>
      </c>
      <c r="AB64" s="214">
        <v>0</v>
      </c>
      <c r="AC64" s="214">
        <v>3</v>
      </c>
      <c r="AZ64" s="214">
        <v>1</v>
      </c>
      <c r="BA64" s="214">
        <f>IF(AZ64=1,G64,0)</f>
        <v>0</v>
      </c>
      <c r="BB64" s="214">
        <f>IF(AZ64=2,G64,0)</f>
        <v>0</v>
      </c>
      <c r="BC64" s="214">
        <f>IF(AZ64=3,G64,0)</f>
        <v>0</v>
      </c>
      <c r="BD64" s="214">
        <f>IF(AZ64=4,G64,0)</f>
        <v>0</v>
      </c>
      <c r="BE64" s="214">
        <f>IF(AZ64=5,G64,0)</f>
        <v>0</v>
      </c>
      <c r="CA64" s="239">
        <v>8</v>
      </c>
      <c r="CB64" s="239">
        <v>0</v>
      </c>
    </row>
    <row r="65" spans="1:80" x14ac:dyDescent="0.2">
      <c r="A65" s="240">
        <v>16</v>
      </c>
      <c r="B65" s="241" t="s">
        <v>243</v>
      </c>
      <c r="C65" s="242" t="s">
        <v>244</v>
      </c>
      <c r="D65" s="243" t="s">
        <v>209</v>
      </c>
      <c r="E65" s="244">
        <v>1.3243400000000001</v>
      </c>
      <c r="F65" s="244"/>
      <c r="G65" s="245">
        <f>E65*F65</f>
        <v>0</v>
      </c>
      <c r="H65" s="246">
        <v>0</v>
      </c>
      <c r="I65" s="247">
        <f>E65*H65</f>
        <v>0</v>
      </c>
      <c r="J65" s="246"/>
      <c r="K65" s="247">
        <f>E65*J65</f>
        <v>0</v>
      </c>
      <c r="O65" s="239">
        <v>2</v>
      </c>
      <c r="AA65" s="214">
        <v>8</v>
      </c>
      <c r="AB65" s="214">
        <v>0</v>
      </c>
      <c r="AC65" s="214">
        <v>3</v>
      </c>
      <c r="AZ65" s="214">
        <v>1</v>
      </c>
      <c r="BA65" s="214">
        <f>IF(AZ65=1,G65,0)</f>
        <v>0</v>
      </c>
      <c r="BB65" s="214">
        <f>IF(AZ65=2,G65,0)</f>
        <v>0</v>
      </c>
      <c r="BC65" s="214">
        <f>IF(AZ65=3,G65,0)</f>
        <v>0</v>
      </c>
      <c r="BD65" s="214">
        <f>IF(AZ65=4,G65,0)</f>
        <v>0</v>
      </c>
      <c r="BE65" s="214">
        <f>IF(AZ65=5,G65,0)</f>
        <v>0</v>
      </c>
      <c r="CA65" s="239">
        <v>8</v>
      </c>
      <c r="CB65" s="239">
        <v>0</v>
      </c>
    </row>
    <row r="66" spans="1:80" x14ac:dyDescent="0.2">
      <c r="A66" s="240">
        <v>17</v>
      </c>
      <c r="B66" s="241" t="s">
        <v>245</v>
      </c>
      <c r="C66" s="242" t="s">
        <v>246</v>
      </c>
      <c r="D66" s="243" t="s">
        <v>209</v>
      </c>
      <c r="E66" s="244">
        <v>1.3243400000000001</v>
      </c>
      <c r="F66" s="244"/>
      <c r="G66" s="245">
        <f>E66*F66</f>
        <v>0</v>
      </c>
      <c r="H66" s="246">
        <v>0</v>
      </c>
      <c r="I66" s="247">
        <f>E66*H66</f>
        <v>0</v>
      </c>
      <c r="J66" s="246"/>
      <c r="K66" s="247">
        <f>E66*J66</f>
        <v>0</v>
      </c>
      <c r="O66" s="239">
        <v>2</v>
      </c>
      <c r="AA66" s="214">
        <v>8</v>
      </c>
      <c r="AB66" s="214">
        <v>0</v>
      </c>
      <c r="AC66" s="214">
        <v>3</v>
      </c>
      <c r="AZ66" s="214">
        <v>1</v>
      </c>
      <c r="BA66" s="214">
        <f>IF(AZ66=1,G66,0)</f>
        <v>0</v>
      </c>
      <c r="BB66" s="214">
        <f>IF(AZ66=2,G66,0)</f>
        <v>0</v>
      </c>
      <c r="BC66" s="214">
        <f>IF(AZ66=3,G66,0)</f>
        <v>0</v>
      </c>
      <c r="BD66" s="214">
        <f>IF(AZ66=4,G66,0)</f>
        <v>0</v>
      </c>
      <c r="BE66" s="214">
        <f>IF(AZ66=5,G66,0)</f>
        <v>0</v>
      </c>
      <c r="CA66" s="239">
        <v>8</v>
      </c>
      <c r="CB66" s="239">
        <v>0</v>
      </c>
    </row>
    <row r="67" spans="1:80" x14ac:dyDescent="0.2">
      <c r="A67" s="240">
        <v>18</v>
      </c>
      <c r="B67" s="241" t="s">
        <v>247</v>
      </c>
      <c r="C67" s="242" t="s">
        <v>248</v>
      </c>
      <c r="D67" s="243" t="s">
        <v>209</v>
      </c>
      <c r="E67" s="244">
        <f>1.32434-0.15</f>
        <v>1.1743400000000002</v>
      </c>
      <c r="F67" s="244"/>
      <c r="G67" s="245">
        <f>E67*F67</f>
        <v>0</v>
      </c>
      <c r="H67" s="246">
        <v>0</v>
      </c>
      <c r="I67" s="247">
        <f>E67*H67</f>
        <v>0</v>
      </c>
      <c r="J67" s="246"/>
      <c r="K67" s="247">
        <f>E67*J67</f>
        <v>0</v>
      </c>
      <c r="O67" s="239">
        <v>2</v>
      </c>
      <c r="AA67" s="214">
        <v>8</v>
      </c>
      <c r="AB67" s="214">
        <v>0</v>
      </c>
      <c r="AC67" s="214">
        <v>3</v>
      </c>
      <c r="AZ67" s="214">
        <v>1</v>
      </c>
      <c r="BA67" s="214">
        <f>IF(AZ67=1,G67,0)</f>
        <v>0</v>
      </c>
      <c r="BB67" s="214">
        <f>IF(AZ67=2,G67,0)</f>
        <v>0</v>
      </c>
      <c r="BC67" s="214">
        <f>IF(AZ67=3,G67,0)</f>
        <v>0</v>
      </c>
      <c r="BD67" s="214">
        <f>IF(AZ67=4,G67,0)</f>
        <v>0</v>
      </c>
      <c r="BE67" s="214">
        <f>IF(AZ67=5,G67,0)</f>
        <v>0</v>
      </c>
      <c r="CA67" s="239">
        <v>8</v>
      </c>
      <c r="CB67" s="239">
        <v>0</v>
      </c>
    </row>
    <row r="68" spans="1:80" x14ac:dyDescent="0.2">
      <c r="A68" s="257"/>
      <c r="B68" s="258" t="s">
        <v>99</v>
      </c>
      <c r="C68" s="259" t="s">
        <v>235</v>
      </c>
      <c r="D68" s="260"/>
      <c r="E68" s="261"/>
      <c r="F68" s="262"/>
      <c r="G68" s="263">
        <f>SUM(G59:G67)</f>
        <v>0</v>
      </c>
      <c r="H68" s="264"/>
      <c r="I68" s="265">
        <f>SUM(I59:I67)</f>
        <v>0</v>
      </c>
      <c r="J68" s="264"/>
      <c r="K68" s="265">
        <f>SUM(K59:K67)</f>
        <v>0</v>
      </c>
      <c r="O68" s="239">
        <v>4</v>
      </c>
      <c r="BA68" s="266">
        <f>SUM(BA59:BA67)</f>
        <v>0</v>
      </c>
      <c r="BB68" s="266">
        <f>SUM(BB59:BB67)</f>
        <v>0</v>
      </c>
      <c r="BC68" s="266">
        <f>SUM(BC59:BC67)</f>
        <v>0</v>
      </c>
      <c r="BD68" s="266">
        <f>SUM(BD59:BD67)</f>
        <v>0</v>
      </c>
      <c r="BE68" s="266">
        <f>SUM(BE59:BE67)</f>
        <v>0</v>
      </c>
    </row>
    <row r="69" spans="1:80" x14ac:dyDescent="0.2">
      <c r="E69" s="214"/>
    </row>
    <row r="70" spans="1:80" x14ac:dyDescent="0.2">
      <c r="E70" s="214"/>
    </row>
    <row r="71" spans="1:80" x14ac:dyDescent="0.2">
      <c r="E71" s="214"/>
    </row>
    <row r="72" spans="1:80" x14ac:dyDescent="0.2">
      <c r="E72" s="214"/>
    </row>
    <row r="73" spans="1:80" x14ac:dyDescent="0.2">
      <c r="E73" s="214"/>
    </row>
    <row r="74" spans="1:80" x14ac:dyDescent="0.2">
      <c r="E74" s="214"/>
    </row>
    <row r="75" spans="1:80" x14ac:dyDescent="0.2">
      <c r="E75" s="214"/>
    </row>
    <row r="76" spans="1:80" x14ac:dyDescent="0.2">
      <c r="E76" s="214"/>
    </row>
    <row r="77" spans="1:80" x14ac:dyDescent="0.2">
      <c r="E77" s="214"/>
    </row>
    <row r="78" spans="1:80" x14ac:dyDescent="0.2">
      <c r="E78" s="214"/>
    </row>
    <row r="79" spans="1:80" x14ac:dyDescent="0.2">
      <c r="E79" s="214"/>
    </row>
    <row r="80" spans="1:80" x14ac:dyDescent="0.2">
      <c r="E80" s="214"/>
    </row>
    <row r="81" spans="1:7" x14ac:dyDescent="0.2">
      <c r="E81" s="214"/>
    </row>
    <row r="82" spans="1:7" x14ac:dyDescent="0.2">
      <c r="E82" s="214"/>
    </row>
    <row r="83" spans="1:7" x14ac:dyDescent="0.2">
      <c r="E83" s="214"/>
    </row>
    <row r="84" spans="1:7" x14ac:dyDescent="0.2">
      <c r="E84" s="214"/>
    </row>
    <row r="85" spans="1:7" x14ac:dyDescent="0.2">
      <c r="E85" s="214"/>
    </row>
    <row r="86" spans="1:7" x14ac:dyDescent="0.2">
      <c r="E86" s="214"/>
    </row>
    <row r="87" spans="1:7" x14ac:dyDescent="0.2">
      <c r="E87" s="214"/>
    </row>
    <row r="88" spans="1:7" x14ac:dyDescent="0.2">
      <c r="E88" s="214"/>
    </row>
    <row r="89" spans="1:7" x14ac:dyDescent="0.2">
      <c r="E89" s="214"/>
    </row>
    <row r="90" spans="1:7" x14ac:dyDescent="0.2">
      <c r="E90" s="214"/>
    </row>
    <row r="91" spans="1:7" x14ac:dyDescent="0.2">
      <c r="E91" s="214"/>
    </row>
    <row r="92" spans="1:7" x14ac:dyDescent="0.2">
      <c r="A92" s="256"/>
      <c r="B92" s="256"/>
      <c r="C92" s="256"/>
      <c r="D92" s="256"/>
      <c r="E92" s="256"/>
      <c r="F92" s="256"/>
      <c r="G92" s="256"/>
    </row>
    <row r="93" spans="1:7" x14ac:dyDescent="0.2">
      <c r="A93" s="256"/>
      <c r="B93" s="256"/>
      <c r="C93" s="256"/>
      <c r="D93" s="256"/>
      <c r="E93" s="256"/>
      <c r="F93" s="256"/>
      <c r="G93" s="256"/>
    </row>
    <row r="94" spans="1:7" x14ac:dyDescent="0.2">
      <c r="A94" s="256"/>
      <c r="B94" s="256"/>
      <c r="C94" s="256"/>
      <c r="D94" s="256"/>
      <c r="E94" s="256"/>
      <c r="F94" s="256"/>
      <c r="G94" s="256"/>
    </row>
    <row r="95" spans="1:7" x14ac:dyDescent="0.2">
      <c r="A95" s="256"/>
      <c r="B95" s="256"/>
      <c r="C95" s="256"/>
      <c r="D95" s="256"/>
      <c r="E95" s="256"/>
      <c r="F95" s="256"/>
      <c r="G95" s="256"/>
    </row>
    <row r="96" spans="1:7" x14ac:dyDescent="0.2">
      <c r="E96" s="214"/>
    </row>
    <row r="97" spans="5:5" x14ac:dyDescent="0.2">
      <c r="E97" s="214"/>
    </row>
    <row r="98" spans="5:5" x14ac:dyDescent="0.2">
      <c r="E98" s="214"/>
    </row>
    <row r="99" spans="5:5" x14ac:dyDescent="0.2">
      <c r="E99" s="214"/>
    </row>
    <row r="100" spans="5:5" x14ac:dyDescent="0.2">
      <c r="E100" s="214"/>
    </row>
    <row r="101" spans="5:5" x14ac:dyDescent="0.2">
      <c r="E101" s="214"/>
    </row>
    <row r="102" spans="5:5" x14ac:dyDescent="0.2">
      <c r="E102" s="214"/>
    </row>
    <row r="103" spans="5:5" x14ac:dyDescent="0.2">
      <c r="E103" s="214"/>
    </row>
    <row r="104" spans="5:5" x14ac:dyDescent="0.2">
      <c r="E104" s="214"/>
    </row>
    <row r="105" spans="5:5" x14ac:dyDescent="0.2">
      <c r="E105" s="214"/>
    </row>
    <row r="106" spans="5:5" x14ac:dyDescent="0.2">
      <c r="E106" s="214"/>
    </row>
    <row r="107" spans="5:5" x14ac:dyDescent="0.2">
      <c r="E107" s="214"/>
    </row>
    <row r="108" spans="5:5" x14ac:dyDescent="0.2">
      <c r="E108" s="214"/>
    </row>
    <row r="109" spans="5:5" x14ac:dyDescent="0.2">
      <c r="E109" s="214"/>
    </row>
    <row r="110" spans="5:5" x14ac:dyDescent="0.2">
      <c r="E110" s="214"/>
    </row>
    <row r="111" spans="5:5" x14ac:dyDescent="0.2">
      <c r="E111" s="214"/>
    </row>
    <row r="112" spans="5:5" x14ac:dyDescent="0.2">
      <c r="E112" s="214"/>
    </row>
    <row r="113" spans="1:7" x14ac:dyDescent="0.2">
      <c r="E113" s="214"/>
    </row>
    <row r="114" spans="1:7" x14ac:dyDescent="0.2">
      <c r="E114" s="214"/>
    </row>
    <row r="115" spans="1:7" x14ac:dyDescent="0.2">
      <c r="E115" s="214"/>
    </row>
    <row r="116" spans="1:7" x14ac:dyDescent="0.2">
      <c r="E116" s="214"/>
    </row>
    <row r="117" spans="1:7" x14ac:dyDescent="0.2">
      <c r="E117" s="214"/>
    </row>
    <row r="118" spans="1:7" x14ac:dyDescent="0.2">
      <c r="E118" s="214"/>
    </row>
    <row r="119" spans="1:7" x14ac:dyDescent="0.2">
      <c r="E119" s="214"/>
    </row>
    <row r="120" spans="1:7" x14ac:dyDescent="0.2">
      <c r="E120" s="214"/>
    </row>
    <row r="121" spans="1:7" x14ac:dyDescent="0.2">
      <c r="E121" s="214"/>
    </row>
    <row r="122" spans="1:7" x14ac:dyDescent="0.2">
      <c r="E122" s="214"/>
    </row>
    <row r="123" spans="1:7" x14ac:dyDescent="0.2">
      <c r="E123" s="214"/>
    </row>
    <row r="124" spans="1:7" x14ac:dyDescent="0.2">
      <c r="E124" s="214"/>
    </row>
    <row r="125" spans="1:7" x14ac:dyDescent="0.2">
      <c r="E125" s="214"/>
    </row>
    <row r="126" spans="1:7" x14ac:dyDescent="0.2">
      <c r="E126" s="214"/>
    </row>
    <row r="127" spans="1:7" x14ac:dyDescent="0.2">
      <c r="A127" s="267"/>
      <c r="B127" s="267"/>
    </row>
    <row r="128" spans="1:7" x14ac:dyDescent="0.2">
      <c r="A128" s="256"/>
      <c r="B128" s="256"/>
      <c r="C128" s="268"/>
      <c r="D128" s="268"/>
      <c r="E128" s="269"/>
      <c r="F128" s="268"/>
      <c r="G128" s="270"/>
    </row>
    <row r="129" spans="1:7" x14ac:dyDescent="0.2">
      <c r="A129" s="271"/>
      <c r="B129" s="271"/>
      <c r="C129" s="256"/>
      <c r="D129" s="256"/>
      <c r="E129" s="272"/>
      <c r="F129" s="256"/>
      <c r="G129" s="256"/>
    </row>
    <row r="130" spans="1:7" x14ac:dyDescent="0.2">
      <c r="A130" s="256"/>
      <c r="B130" s="256"/>
      <c r="C130" s="256"/>
      <c r="D130" s="256"/>
      <c r="E130" s="272"/>
      <c r="F130" s="256"/>
      <c r="G130" s="256"/>
    </row>
    <row r="131" spans="1:7" x14ac:dyDescent="0.2">
      <c r="A131" s="256"/>
      <c r="B131" s="256"/>
      <c r="C131" s="256"/>
      <c r="D131" s="256"/>
      <c r="E131" s="272"/>
      <c r="F131" s="256"/>
      <c r="G131" s="256"/>
    </row>
    <row r="132" spans="1:7" x14ac:dyDescent="0.2">
      <c r="A132" s="256"/>
      <c r="B132" s="256"/>
      <c r="C132" s="256"/>
      <c r="D132" s="256"/>
      <c r="E132" s="272"/>
      <c r="F132" s="256"/>
      <c r="G132" s="256"/>
    </row>
    <row r="133" spans="1:7" x14ac:dyDescent="0.2">
      <c r="A133" s="256"/>
      <c r="B133" s="256"/>
      <c r="C133" s="256"/>
      <c r="D133" s="256"/>
      <c r="E133" s="272"/>
      <c r="F133" s="256"/>
      <c r="G133" s="256"/>
    </row>
    <row r="134" spans="1:7" x14ac:dyDescent="0.2">
      <c r="A134" s="256"/>
      <c r="B134" s="256"/>
      <c r="C134" s="256"/>
      <c r="D134" s="256"/>
      <c r="E134" s="272"/>
      <c r="F134" s="256"/>
      <c r="G134" s="256"/>
    </row>
    <row r="135" spans="1:7" x14ac:dyDescent="0.2">
      <c r="A135" s="256"/>
      <c r="B135" s="256"/>
      <c r="C135" s="256"/>
      <c r="D135" s="256"/>
      <c r="E135" s="272"/>
      <c r="F135" s="256"/>
      <c r="G135" s="256"/>
    </row>
    <row r="136" spans="1:7" x14ac:dyDescent="0.2">
      <c r="A136" s="256"/>
      <c r="B136" s="256"/>
      <c r="C136" s="256"/>
      <c r="D136" s="256"/>
      <c r="E136" s="272"/>
      <c r="F136" s="256"/>
      <c r="G136" s="256"/>
    </row>
    <row r="137" spans="1:7" x14ac:dyDescent="0.2">
      <c r="A137" s="256"/>
      <c r="B137" s="256"/>
      <c r="C137" s="256"/>
      <c r="D137" s="256"/>
      <c r="E137" s="272"/>
      <c r="F137" s="256"/>
      <c r="G137" s="256"/>
    </row>
    <row r="138" spans="1:7" x14ac:dyDescent="0.2">
      <c r="A138" s="256"/>
      <c r="B138" s="256"/>
      <c r="C138" s="256"/>
      <c r="D138" s="256"/>
      <c r="E138" s="272"/>
      <c r="F138" s="256"/>
      <c r="G138" s="256"/>
    </row>
    <row r="139" spans="1:7" x14ac:dyDescent="0.2">
      <c r="A139" s="256"/>
      <c r="B139" s="256"/>
      <c r="C139" s="256"/>
      <c r="D139" s="256"/>
      <c r="E139" s="272"/>
      <c r="F139" s="256"/>
      <c r="G139" s="256"/>
    </row>
    <row r="140" spans="1:7" x14ac:dyDescent="0.2">
      <c r="A140" s="256"/>
      <c r="B140" s="256"/>
      <c r="C140" s="256"/>
      <c r="D140" s="256"/>
      <c r="E140" s="272"/>
      <c r="F140" s="256"/>
      <c r="G140" s="256"/>
    </row>
    <row r="141" spans="1:7" x14ac:dyDescent="0.2">
      <c r="A141" s="256"/>
      <c r="B141" s="256"/>
      <c r="C141" s="256"/>
      <c r="D141" s="256"/>
      <c r="E141" s="272"/>
      <c r="F141" s="256"/>
      <c r="G141" s="256"/>
    </row>
  </sheetData>
  <mergeCells count="33">
    <mergeCell ref="C61:D61"/>
    <mergeCell ref="C62:D62"/>
    <mergeCell ref="C3:D3"/>
    <mergeCell ref="C52:D52"/>
    <mergeCell ref="C53:D53"/>
    <mergeCell ref="C54:D54"/>
    <mergeCell ref="C55:D55"/>
    <mergeCell ref="C56:D56"/>
    <mergeCell ref="C57:D57"/>
    <mergeCell ref="C42:D42"/>
    <mergeCell ref="C43:D43"/>
    <mergeCell ref="C47:D47"/>
    <mergeCell ref="C48:D48"/>
    <mergeCell ref="C32:D32"/>
    <mergeCell ref="C34:D34"/>
    <mergeCell ref="C35:D35"/>
    <mergeCell ref="C31:D31"/>
    <mergeCell ref="C13:D13"/>
    <mergeCell ref="C17:D17"/>
    <mergeCell ref="C18:D18"/>
    <mergeCell ref="C20:D20"/>
    <mergeCell ref="C21:D21"/>
    <mergeCell ref="C23:D23"/>
    <mergeCell ref="C24:D24"/>
    <mergeCell ref="C26:D26"/>
    <mergeCell ref="C27:D27"/>
    <mergeCell ref="C28:D28"/>
    <mergeCell ref="C29:D29"/>
    <mergeCell ref="A1:G1"/>
    <mergeCell ref="A3:B3"/>
    <mergeCell ref="A4:B4"/>
    <mergeCell ref="E4:G4"/>
    <mergeCell ref="C9:D9"/>
  </mergeCells>
  <printOptions gridLinesSet="0"/>
  <pageMargins left="0.39370078740157483" right="0.19685039370078741" top="0.39370078740157483" bottom="0.39370078740157483" header="0" footer="0.19685039370078741"/>
  <pageSetup paperSize="9" scale="75" fitToHeight="9999" orientation="portrait" r:id="rId1"/>
  <headerFooter alignWithMargins="0">
    <oddFooter>&amp;R&amp;9Stránka &amp;P z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3">
    <pageSetUpPr fitToPage="1"/>
  </sheetPr>
  <dimension ref="A1:BE51"/>
  <sheetViews>
    <sheetView zoomScaleNormal="100" workbookViewId="0">
      <selection activeCell="C9" sqref="C9:E9"/>
    </sheetView>
  </sheetViews>
  <sheetFormatPr defaultRowHeight="12.75" x14ac:dyDescent="0.2"/>
  <cols>
    <col min="1" max="1" width="2" style="1" customWidth="1"/>
    <col min="2" max="2" width="15" style="1" customWidth="1"/>
    <col min="3" max="3" width="15.85546875" style="1" customWidth="1"/>
    <col min="4" max="4" width="14.5703125" style="1" customWidth="1"/>
    <col min="5" max="5" width="13.5703125" style="1" customWidth="1"/>
    <col min="6" max="6" width="16.5703125" style="1" customWidth="1"/>
    <col min="7" max="7" width="15.28515625" style="1" customWidth="1"/>
    <col min="8" max="16384" width="9.140625" style="1"/>
  </cols>
  <sheetData>
    <row r="1" spans="1:57" ht="24.75" customHeight="1" thickBot="1" x14ac:dyDescent="0.25">
      <c r="A1" s="81" t="s">
        <v>29</v>
      </c>
      <c r="B1" s="82"/>
      <c r="C1" s="82"/>
      <c r="D1" s="82"/>
      <c r="E1" s="82"/>
      <c r="F1" s="82"/>
      <c r="G1" s="82"/>
    </row>
    <row r="2" spans="1:57" ht="12.75" customHeight="1" x14ac:dyDescent="0.2">
      <c r="A2" s="83" t="s">
        <v>30</v>
      </c>
      <c r="B2" s="84"/>
      <c r="C2" s="85" t="s">
        <v>250</v>
      </c>
      <c r="D2" s="85" t="s">
        <v>251</v>
      </c>
      <c r="E2" s="84"/>
      <c r="F2" s="86" t="s">
        <v>31</v>
      </c>
      <c r="G2" s="87"/>
    </row>
    <row r="3" spans="1:57" ht="3" hidden="1" customHeight="1" x14ac:dyDescent="0.2">
      <c r="A3" s="88"/>
      <c r="B3" s="89"/>
      <c r="C3" s="90"/>
      <c r="D3" s="90"/>
      <c r="E3" s="89"/>
      <c r="F3" s="91"/>
      <c r="G3" s="92"/>
    </row>
    <row r="4" spans="1:57" ht="12" customHeight="1" x14ac:dyDescent="0.2">
      <c r="A4" s="93" t="s">
        <v>32</v>
      </c>
      <c r="B4" s="89"/>
      <c r="C4" s="90"/>
      <c r="D4" s="90"/>
      <c r="E4" s="89"/>
      <c r="F4" s="91" t="s">
        <v>33</v>
      </c>
      <c r="G4" s="94"/>
    </row>
    <row r="5" spans="1:57" ht="12.95" customHeight="1" x14ac:dyDescent="0.2">
      <c r="A5" s="95" t="s">
        <v>160</v>
      </c>
      <c r="B5" s="96"/>
      <c r="C5" s="97" t="s">
        <v>161</v>
      </c>
      <c r="D5" s="98"/>
      <c r="E5" s="99"/>
      <c r="F5" s="91" t="s">
        <v>34</v>
      </c>
      <c r="G5" s="92"/>
    </row>
    <row r="6" spans="1:57" ht="12.95" customHeight="1" x14ac:dyDescent="0.2">
      <c r="A6" s="93" t="s">
        <v>35</v>
      </c>
      <c r="B6" s="89"/>
      <c r="C6" s="90"/>
      <c r="D6" s="90"/>
      <c r="E6" s="89"/>
      <c r="F6" s="100" t="s">
        <v>36</v>
      </c>
      <c r="G6" s="101">
        <v>0</v>
      </c>
      <c r="O6" s="102"/>
    </row>
    <row r="7" spans="1:57" ht="12.95" customHeight="1" x14ac:dyDescent="0.2">
      <c r="A7" s="103" t="s">
        <v>100</v>
      </c>
      <c r="B7" s="104"/>
      <c r="C7" s="385" t="s">
        <v>558</v>
      </c>
      <c r="D7" s="386"/>
      <c r="E7" s="387"/>
      <c r="F7" s="105" t="s">
        <v>37</v>
      </c>
      <c r="G7" s="101">
        <f>IF(G6=0,,ROUND((F30+F32)/G6,1))</f>
        <v>0</v>
      </c>
    </row>
    <row r="8" spans="1:57" x14ac:dyDescent="0.2">
      <c r="A8" s="106" t="s">
        <v>38</v>
      </c>
      <c r="B8" s="91"/>
      <c r="C8" s="388" t="s">
        <v>803</v>
      </c>
      <c r="D8" s="388"/>
      <c r="E8" s="389"/>
      <c r="F8" s="107" t="s">
        <v>39</v>
      </c>
      <c r="G8" s="108"/>
      <c r="H8" s="109"/>
      <c r="I8" s="110"/>
    </row>
    <row r="9" spans="1:57" x14ac:dyDescent="0.2">
      <c r="A9" s="106" t="s">
        <v>40</v>
      </c>
      <c r="B9" s="91"/>
      <c r="C9" s="388"/>
      <c r="D9" s="388"/>
      <c r="E9" s="389"/>
      <c r="F9" s="91"/>
      <c r="G9" s="111"/>
      <c r="H9" s="112"/>
    </row>
    <row r="10" spans="1:57" x14ac:dyDescent="0.2">
      <c r="A10" s="106" t="s">
        <v>41</v>
      </c>
      <c r="B10" s="91"/>
      <c r="C10" s="388" t="s">
        <v>158</v>
      </c>
      <c r="D10" s="388"/>
      <c r="E10" s="388"/>
      <c r="F10" s="113"/>
      <c r="G10" s="114"/>
      <c r="H10" s="115"/>
    </row>
    <row r="11" spans="1:57" ht="13.5" customHeight="1" x14ac:dyDescent="0.2">
      <c r="A11" s="106" t="s">
        <v>42</v>
      </c>
      <c r="B11" s="91"/>
      <c r="C11" s="388"/>
      <c r="D11" s="388"/>
      <c r="E11" s="388"/>
      <c r="F11" s="116" t="s">
        <v>43</v>
      </c>
      <c r="G11" s="117"/>
      <c r="H11" s="112"/>
      <c r="BA11" s="118"/>
      <c r="BB11" s="118"/>
      <c r="BC11" s="118"/>
      <c r="BD11" s="118"/>
      <c r="BE11" s="118"/>
    </row>
    <row r="12" spans="1:57" ht="12.75" customHeight="1" x14ac:dyDescent="0.2">
      <c r="A12" s="119" t="s">
        <v>44</v>
      </c>
      <c r="B12" s="89"/>
      <c r="C12" s="390"/>
      <c r="D12" s="390"/>
      <c r="E12" s="390"/>
      <c r="F12" s="120" t="s">
        <v>45</v>
      </c>
      <c r="G12" s="121"/>
      <c r="H12" s="112"/>
    </row>
    <row r="13" spans="1:57" ht="28.5" customHeight="1" thickBot="1" x14ac:dyDescent="0.25">
      <c r="A13" s="122" t="s">
        <v>46</v>
      </c>
      <c r="B13" s="123"/>
      <c r="C13" s="123"/>
      <c r="D13" s="123"/>
      <c r="E13" s="124"/>
      <c r="F13" s="124"/>
      <c r="G13" s="125"/>
      <c r="H13" s="112"/>
    </row>
    <row r="14" spans="1:57" ht="17.25" customHeight="1" thickBot="1" x14ac:dyDescent="0.25">
      <c r="A14" s="126" t="s">
        <v>47</v>
      </c>
      <c r="B14" s="127"/>
      <c r="C14" s="128"/>
      <c r="D14" s="129" t="s">
        <v>48</v>
      </c>
      <c r="E14" s="130"/>
      <c r="F14" s="130"/>
      <c r="G14" s="128"/>
    </row>
    <row r="15" spans="1:57" ht="15.95" customHeight="1" x14ac:dyDescent="0.2">
      <c r="A15" s="131"/>
      <c r="B15" s="132" t="s">
        <v>49</v>
      </c>
      <c r="C15" s="133">
        <f>'01 SO 01.B2 Rek'!E12</f>
        <v>0</v>
      </c>
      <c r="D15" s="134" t="str">
        <f>'01 SO 01.B2 Rek'!A17</f>
        <v>Ztížené výrobní podmínky</v>
      </c>
      <c r="E15" s="135"/>
      <c r="F15" s="136"/>
      <c r="G15" s="133">
        <f>'01 SO 01.B2 Rek'!I17</f>
        <v>0</v>
      </c>
    </row>
    <row r="16" spans="1:57" ht="15.95" customHeight="1" x14ac:dyDescent="0.2">
      <c r="A16" s="131" t="s">
        <v>50</v>
      </c>
      <c r="B16" s="132" t="s">
        <v>51</v>
      </c>
      <c r="C16" s="133">
        <f>'01 SO 01.B2 Rek'!F12</f>
        <v>0</v>
      </c>
      <c r="D16" s="88" t="str">
        <f>'01 SO 01.B2 Rek'!A18</f>
        <v>Oborová přirážka</v>
      </c>
      <c r="E16" s="137"/>
      <c r="F16" s="138"/>
      <c r="G16" s="133">
        <f>'01 SO 01.B2 Rek'!I18</f>
        <v>0</v>
      </c>
    </row>
    <row r="17" spans="1:7" ht="15.95" customHeight="1" x14ac:dyDescent="0.2">
      <c r="A17" s="131" t="s">
        <v>52</v>
      </c>
      <c r="B17" s="132" t="s">
        <v>53</v>
      </c>
      <c r="C17" s="133">
        <f>'01 SO 01.B2 Rek'!H12</f>
        <v>0</v>
      </c>
      <c r="D17" s="88" t="str">
        <f>'01 SO 01.B2 Rek'!A19</f>
        <v>Přesun stavebních kapacit</v>
      </c>
      <c r="E17" s="137"/>
      <c r="F17" s="138"/>
      <c r="G17" s="133">
        <f>'01 SO 01.B2 Rek'!I19</f>
        <v>0</v>
      </c>
    </row>
    <row r="18" spans="1:7" ht="15.95" customHeight="1" x14ac:dyDescent="0.2">
      <c r="A18" s="139" t="s">
        <v>54</v>
      </c>
      <c r="B18" s="140" t="s">
        <v>55</v>
      </c>
      <c r="C18" s="133">
        <f>'01 SO 01.B2 Rek'!G12</f>
        <v>0</v>
      </c>
      <c r="D18" s="88" t="str">
        <f>'01 SO 01.B2 Rek'!A20</f>
        <v>Mimostaveništní doprava</v>
      </c>
      <c r="E18" s="137"/>
      <c r="F18" s="138"/>
      <c r="G18" s="133">
        <f>'01 SO 01.B2 Rek'!I20</f>
        <v>0</v>
      </c>
    </row>
    <row r="19" spans="1:7" ht="15.95" customHeight="1" x14ac:dyDescent="0.2">
      <c r="A19" s="141" t="s">
        <v>56</v>
      </c>
      <c r="B19" s="132"/>
      <c r="C19" s="133">
        <f>SUM(C15:C18)</f>
        <v>0</v>
      </c>
      <c r="D19" s="88" t="str">
        <f>'01 SO 01.B2 Rek'!A21</f>
        <v>Zařízení staveniště</v>
      </c>
      <c r="E19" s="137"/>
      <c r="F19" s="138"/>
      <c r="G19" s="133">
        <f>'01 SO 01.B2 Rek'!I21</f>
        <v>0</v>
      </c>
    </row>
    <row r="20" spans="1:7" ht="15.95" customHeight="1" x14ac:dyDescent="0.2">
      <c r="A20" s="141"/>
      <c r="B20" s="132"/>
      <c r="C20" s="133"/>
      <c r="D20" s="88" t="str">
        <f>'01 SO 01.B2 Rek'!A22</f>
        <v>Provoz investora</v>
      </c>
      <c r="E20" s="137"/>
      <c r="F20" s="138"/>
      <c r="G20" s="133">
        <f>'01 SO 01.B2 Rek'!I22</f>
        <v>0</v>
      </c>
    </row>
    <row r="21" spans="1:7" ht="15.95" customHeight="1" x14ac:dyDescent="0.2">
      <c r="A21" s="141" t="s">
        <v>28</v>
      </c>
      <c r="B21" s="132"/>
      <c r="C21" s="133">
        <f>'01 SO 01.B2 Rek'!I12</f>
        <v>0</v>
      </c>
      <c r="D21" s="88" t="str">
        <f>'01 SO 01.B2 Rek'!A23</f>
        <v>Kompletační činnost (IČD)</v>
      </c>
      <c r="E21" s="137"/>
      <c r="F21" s="138"/>
      <c r="G21" s="133">
        <f>'01 SO 01.B2 Rek'!I23</f>
        <v>0</v>
      </c>
    </row>
    <row r="22" spans="1:7" ht="15.95" customHeight="1" x14ac:dyDescent="0.2">
      <c r="A22" s="142" t="s">
        <v>57</v>
      </c>
      <c r="B22" s="112"/>
      <c r="C22" s="133">
        <f>C19+C21</f>
        <v>0</v>
      </c>
      <c r="D22" s="88" t="s">
        <v>58</v>
      </c>
      <c r="E22" s="137"/>
      <c r="F22" s="138"/>
      <c r="G22" s="133">
        <f>G23-SUM(G15:G21)</f>
        <v>0</v>
      </c>
    </row>
    <row r="23" spans="1:7" ht="15.95" customHeight="1" thickBot="1" x14ac:dyDescent="0.25">
      <c r="A23" s="391" t="s">
        <v>59</v>
      </c>
      <c r="B23" s="392"/>
      <c r="C23" s="143">
        <f>C22+G23</f>
        <v>0</v>
      </c>
      <c r="D23" s="144" t="s">
        <v>60</v>
      </c>
      <c r="E23" s="145"/>
      <c r="F23" s="146"/>
      <c r="G23" s="133">
        <f>'01 SO 01.B2 Rek'!H25</f>
        <v>0</v>
      </c>
    </row>
    <row r="24" spans="1:7" x14ac:dyDescent="0.2">
      <c r="A24" s="147" t="s">
        <v>61</v>
      </c>
      <c r="B24" s="148"/>
      <c r="C24" s="149"/>
      <c r="D24" s="148" t="s">
        <v>62</v>
      </c>
      <c r="E24" s="148"/>
      <c r="F24" s="150" t="s">
        <v>63</v>
      </c>
      <c r="G24" s="151"/>
    </row>
    <row r="25" spans="1:7" x14ac:dyDescent="0.2">
      <c r="A25" s="142" t="s">
        <v>64</v>
      </c>
      <c r="B25" s="112"/>
      <c r="C25" s="152"/>
      <c r="D25" s="112" t="s">
        <v>64</v>
      </c>
      <c r="F25" s="153" t="s">
        <v>64</v>
      </c>
      <c r="G25" s="154"/>
    </row>
    <row r="26" spans="1:7" ht="37.5" customHeight="1" x14ac:dyDescent="0.2">
      <c r="A26" s="142" t="s">
        <v>65</v>
      </c>
      <c r="B26" s="155"/>
      <c r="C26" s="152"/>
      <c r="D26" s="112" t="s">
        <v>65</v>
      </c>
      <c r="F26" s="153" t="s">
        <v>65</v>
      </c>
      <c r="G26" s="154"/>
    </row>
    <row r="27" spans="1:7" x14ac:dyDescent="0.2">
      <c r="A27" s="142"/>
      <c r="B27" s="156"/>
      <c r="C27" s="152"/>
      <c r="D27" s="112"/>
      <c r="F27" s="153"/>
      <c r="G27" s="154"/>
    </row>
    <row r="28" spans="1:7" x14ac:dyDescent="0.2">
      <c r="A28" s="142" t="s">
        <v>66</v>
      </c>
      <c r="B28" s="112"/>
      <c r="C28" s="152"/>
      <c r="D28" s="153" t="s">
        <v>67</v>
      </c>
      <c r="E28" s="152"/>
      <c r="F28" s="157" t="s">
        <v>67</v>
      </c>
      <c r="G28" s="154"/>
    </row>
    <row r="29" spans="1:7" ht="69" customHeight="1" x14ac:dyDescent="0.2">
      <c r="A29" s="142"/>
      <c r="B29" s="112"/>
      <c r="C29" s="158"/>
      <c r="D29" s="159"/>
      <c r="E29" s="158"/>
      <c r="F29" s="112"/>
      <c r="G29" s="154"/>
    </row>
    <row r="30" spans="1:7" x14ac:dyDescent="0.2">
      <c r="A30" s="160" t="s">
        <v>12</v>
      </c>
      <c r="B30" s="161"/>
      <c r="C30" s="162">
        <v>21</v>
      </c>
      <c r="D30" s="161" t="s">
        <v>68</v>
      </c>
      <c r="E30" s="163"/>
      <c r="F30" s="380">
        <f>C23-F32</f>
        <v>0</v>
      </c>
      <c r="G30" s="381"/>
    </row>
    <row r="31" spans="1:7" x14ac:dyDescent="0.2">
      <c r="A31" s="160" t="s">
        <v>69</v>
      </c>
      <c r="B31" s="161"/>
      <c r="C31" s="162">
        <f>C30</f>
        <v>21</v>
      </c>
      <c r="D31" s="161" t="s">
        <v>70</v>
      </c>
      <c r="E31" s="163"/>
      <c r="F31" s="380">
        <f>ROUND(PRODUCT(F30,C31/100),0)</f>
        <v>0</v>
      </c>
      <c r="G31" s="381"/>
    </row>
    <row r="32" spans="1:7" x14ac:dyDescent="0.2">
      <c r="A32" s="160" t="s">
        <v>12</v>
      </c>
      <c r="B32" s="161"/>
      <c r="C32" s="162">
        <v>15</v>
      </c>
      <c r="D32" s="161" t="s">
        <v>70</v>
      </c>
      <c r="E32" s="163"/>
      <c r="F32" s="380">
        <v>0</v>
      </c>
      <c r="G32" s="381"/>
    </row>
    <row r="33" spans="1:8" x14ac:dyDescent="0.2">
      <c r="A33" s="160" t="s">
        <v>69</v>
      </c>
      <c r="B33" s="164"/>
      <c r="C33" s="165">
        <f>C32</f>
        <v>15</v>
      </c>
      <c r="D33" s="161" t="s">
        <v>70</v>
      </c>
      <c r="E33" s="138"/>
      <c r="F33" s="380">
        <f>ROUND(PRODUCT(F32,C33/100),0)</f>
        <v>0</v>
      </c>
      <c r="G33" s="381"/>
    </row>
    <row r="34" spans="1:8" s="169" customFormat="1" ht="19.5" customHeight="1" thickBot="1" x14ac:dyDescent="0.3">
      <c r="A34" s="166" t="s">
        <v>71</v>
      </c>
      <c r="B34" s="167"/>
      <c r="C34" s="167"/>
      <c r="D34" s="167"/>
      <c r="E34" s="168"/>
      <c r="F34" s="382">
        <f>ROUND(SUM(F30:F33),0)</f>
        <v>0</v>
      </c>
      <c r="G34" s="383"/>
    </row>
    <row r="36" spans="1:8" x14ac:dyDescent="0.2">
      <c r="A36" s="2" t="s">
        <v>72</v>
      </c>
      <c r="B36" s="2"/>
      <c r="C36" s="2"/>
      <c r="D36" s="2"/>
      <c r="E36" s="2"/>
      <c r="F36" s="2"/>
      <c r="G36" s="2"/>
      <c r="H36" s="1" t="s">
        <v>2</v>
      </c>
    </row>
    <row r="37" spans="1:8" ht="14.25" customHeight="1" x14ac:dyDescent="0.2">
      <c r="A37" s="2"/>
      <c r="B37" s="384"/>
      <c r="C37" s="384"/>
      <c r="D37" s="384"/>
      <c r="E37" s="384"/>
      <c r="F37" s="384"/>
      <c r="G37" s="384"/>
      <c r="H37" s="1" t="s">
        <v>2</v>
      </c>
    </row>
    <row r="38" spans="1:8" ht="12.75" customHeight="1" x14ac:dyDescent="0.2">
      <c r="A38" s="170"/>
      <c r="B38" s="384"/>
      <c r="C38" s="384"/>
      <c r="D38" s="384"/>
      <c r="E38" s="384"/>
      <c r="F38" s="384"/>
      <c r="G38" s="384"/>
      <c r="H38" s="1" t="s">
        <v>2</v>
      </c>
    </row>
    <row r="39" spans="1:8" x14ac:dyDescent="0.2">
      <c r="A39" s="170"/>
      <c r="B39" s="384"/>
      <c r="C39" s="384"/>
      <c r="D39" s="384"/>
      <c r="E39" s="384"/>
      <c r="F39" s="384"/>
      <c r="G39" s="384"/>
      <c r="H39" s="1" t="s">
        <v>2</v>
      </c>
    </row>
    <row r="40" spans="1:8" x14ac:dyDescent="0.2">
      <c r="A40" s="170"/>
      <c r="B40" s="384"/>
      <c r="C40" s="384"/>
      <c r="D40" s="384"/>
      <c r="E40" s="384"/>
      <c r="F40" s="384"/>
      <c r="G40" s="384"/>
      <c r="H40" s="1" t="s">
        <v>2</v>
      </c>
    </row>
    <row r="41" spans="1:8" x14ac:dyDescent="0.2">
      <c r="A41" s="170"/>
      <c r="B41" s="384"/>
      <c r="C41" s="384"/>
      <c r="D41" s="384"/>
      <c r="E41" s="384"/>
      <c r="F41" s="384"/>
      <c r="G41" s="384"/>
      <c r="H41" s="1" t="s">
        <v>2</v>
      </c>
    </row>
    <row r="42" spans="1:8" x14ac:dyDescent="0.2">
      <c r="A42" s="170"/>
      <c r="B42" s="384"/>
      <c r="C42" s="384"/>
      <c r="D42" s="384"/>
      <c r="E42" s="384"/>
      <c r="F42" s="384"/>
      <c r="G42" s="384"/>
      <c r="H42" s="1" t="s">
        <v>2</v>
      </c>
    </row>
    <row r="43" spans="1:8" x14ac:dyDescent="0.2">
      <c r="A43" s="170"/>
      <c r="B43" s="384"/>
      <c r="C43" s="384"/>
      <c r="D43" s="384"/>
      <c r="E43" s="384"/>
      <c r="F43" s="384"/>
      <c r="G43" s="384"/>
      <c r="H43" s="1" t="s">
        <v>2</v>
      </c>
    </row>
    <row r="44" spans="1:8" ht="12.75" customHeight="1" x14ac:dyDescent="0.2">
      <c r="A44" s="170"/>
      <c r="B44" s="384"/>
      <c r="C44" s="384"/>
      <c r="D44" s="384"/>
      <c r="E44" s="384"/>
      <c r="F44" s="384"/>
      <c r="G44" s="384"/>
      <c r="H44" s="1" t="s">
        <v>2</v>
      </c>
    </row>
    <row r="45" spans="1:8" ht="12.75" customHeight="1" x14ac:dyDescent="0.2">
      <c r="A45" s="170"/>
      <c r="B45" s="384"/>
      <c r="C45" s="384"/>
      <c r="D45" s="384"/>
      <c r="E45" s="384"/>
      <c r="F45" s="384"/>
      <c r="G45" s="384"/>
      <c r="H45" s="1" t="s">
        <v>2</v>
      </c>
    </row>
    <row r="46" spans="1:8" x14ac:dyDescent="0.2">
      <c r="B46" s="379"/>
      <c r="C46" s="379"/>
      <c r="D46" s="379"/>
      <c r="E46" s="379"/>
      <c r="F46" s="379"/>
      <c r="G46" s="379"/>
    </row>
    <row r="47" spans="1:8" x14ac:dyDescent="0.2">
      <c r="B47" s="379"/>
      <c r="C47" s="379"/>
      <c r="D47" s="379"/>
      <c r="E47" s="379"/>
      <c r="F47" s="379"/>
      <c r="G47" s="379"/>
    </row>
    <row r="48" spans="1:8" x14ac:dyDescent="0.2">
      <c r="B48" s="379"/>
      <c r="C48" s="379"/>
      <c r="D48" s="379"/>
      <c r="E48" s="379"/>
      <c r="F48" s="379"/>
      <c r="G48" s="379"/>
    </row>
    <row r="49" spans="2:7" x14ac:dyDescent="0.2">
      <c r="B49" s="379"/>
      <c r="C49" s="379"/>
      <c r="D49" s="379"/>
      <c r="E49" s="379"/>
      <c r="F49" s="379"/>
      <c r="G49" s="379"/>
    </row>
    <row r="50" spans="2:7" x14ac:dyDescent="0.2">
      <c r="B50" s="379"/>
      <c r="C50" s="379"/>
      <c r="D50" s="379"/>
      <c r="E50" s="379"/>
      <c r="F50" s="379"/>
      <c r="G50" s="379"/>
    </row>
    <row r="51" spans="2:7" x14ac:dyDescent="0.2">
      <c r="B51" s="379"/>
      <c r="C51" s="379"/>
      <c r="D51" s="379"/>
      <c r="E51" s="379"/>
      <c r="F51" s="379"/>
      <c r="G51" s="379"/>
    </row>
  </sheetData>
  <mergeCells count="19">
    <mergeCell ref="C7:E7"/>
    <mergeCell ref="B46:G46"/>
    <mergeCell ref="B47:G47"/>
    <mergeCell ref="B48:G48"/>
    <mergeCell ref="B49:G49"/>
    <mergeCell ref="C8:E8"/>
    <mergeCell ref="C9:E9"/>
    <mergeCell ref="C10:E10"/>
    <mergeCell ref="C11:E11"/>
    <mergeCell ref="C12:E12"/>
    <mergeCell ref="A23:B23"/>
    <mergeCell ref="B50:G50"/>
    <mergeCell ref="B51:G51"/>
    <mergeCell ref="F30:G30"/>
    <mergeCell ref="F31:G31"/>
    <mergeCell ref="F32:G32"/>
    <mergeCell ref="F33:G33"/>
    <mergeCell ref="F34:G34"/>
    <mergeCell ref="B37:G45"/>
  </mergeCells>
  <printOptions horizontalCentered="1"/>
  <pageMargins left="0.59055118110236227" right="0.39370078740157483" top="0.59055118110236227" bottom="0.98425196850393704" header="0.19685039370078741" footer="0.51181102362204722"/>
  <pageSetup paperSize="9" fitToHeight="0" orientation="portrait" r:id="rId1"/>
  <headerFooter alignWithMargins="0">
    <oddFooter>&amp;R&amp;"Arial,Obyčejné"Strana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3">
    <pageSetUpPr fitToPage="1"/>
  </sheetPr>
  <dimension ref="A1:BE76"/>
  <sheetViews>
    <sheetView workbookViewId="0">
      <selection activeCell="G17" sqref="G17:G24"/>
    </sheetView>
  </sheetViews>
  <sheetFormatPr defaultRowHeight="12.75" x14ac:dyDescent="0.2"/>
  <cols>
    <col min="1" max="1" width="5.85546875" style="1" customWidth="1"/>
    <col min="2" max="2" width="6.140625" style="1" customWidth="1"/>
    <col min="3" max="3" width="11.42578125" style="1" customWidth="1"/>
    <col min="4" max="4" width="15.85546875" style="1" customWidth="1"/>
    <col min="5" max="5" width="11.28515625" style="1" customWidth="1"/>
    <col min="6" max="6" width="10.85546875" style="1" customWidth="1"/>
    <col min="7" max="7" width="11" style="1" customWidth="1"/>
    <col min="8" max="8" width="9.140625" style="1" bestFit="1" customWidth="1"/>
    <col min="9" max="9" width="10.7109375" style="1" customWidth="1"/>
    <col min="10" max="16384" width="9.140625" style="1"/>
  </cols>
  <sheetData>
    <row r="1" spans="1:57" ht="13.5" thickTop="1" x14ac:dyDescent="0.2">
      <c r="A1" s="395" t="s">
        <v>3</v>
      </c>
      <c r="B1" s="396"/>
      <c r="C1" s="402" t="s">
        <v>559</v>
      </c>
      <c r="D1" s="403"/>
      <c r="E1" s="403"/>
      <c r="F1" s="404"/>
      <c r="G1" s="171" t="s">
        <v>73</v>
      </c>
      <c r="H1" s="172" t="s">
        <v>250</v>
      </c>
      <c r="I1" s="173"/>
    </row>
    <row r="2" spans="1:57" ht="13.5" thickBot="1" x14ac:dyDescent="0.25">
      <c r="A2" s="397" t="s">
        <v>74</v>
      </c>
      <c r="B2" s="398"/>
      <c r="C2" s="174" t="s">
        <v>162</v>
      </c>
      <c r="D2" s="175"/>
      <c r="E2" s="176"/>
      <c r="F2" s="175"/>
      <c r="G2" s="399" t="s">
        <v>251</v>
      </c>
      <c r="H2" s="400"/>
      <c r="I2" s="401"/>
    </row>
    <row r="3" spans="1:57" ht="13.5" thickTop="1" x14ac:dyDescent="0.2">
      <c r="F3" s="112"/>
    </row>
    <row r="4" spans="1:57" ht="19.5" customHeight="1" x14ac:dyDescent="0.25">
      <c r="A4" s="177" t="s">
        <v>75</v>
      </c>
      <c r="B4" s="178"/>
      <c r="C4" s="178"/>
      <c r="D4" s="178"/>
      <c r="E4" s="179"/>
      <c r="F4" s="178"/>
      <c r="G4" s="178"/>
      <c r="H4" s="178"/>
      <c r="I4" s="178"/>
    </row>
    <row r="5" spans="1:57" ht="13.5" thickBot="1" x14ac:dyDescent="0.25"/>
    <row r="6" spans="1:57" s="112" customFormat="1" ht="13.5" thickBot="1" x14ac:dyDescent="0.25">
      <c r="A6" s="180"/>
      <c r="B6" s="181" t="s">
        <v>76</v>
      </c>
      <c r="C6" s="181"/>
      <c r="D6" s="182"/>
      <c r="E6" s="183" t="s">
        <v>24</v>
      </c>
      <c r="F6" s="184" t="s">
        <v>25</v>
      </c>
      <c r="G6" s="184" t="s">
        <v>26</v>
      </c>
      <c r="H6" s="184" t="s">
        <v>27</v>
      </c>
      <c r="I6" s="185" t="s">
        <v>28</v>
      </c>
    </row>
    <row r="7" spans="1:57" s="112" customFormat="1" x14ac:dyDescent="0.2">
      <c r="A7" s="273" t="str">
        <f>'01 SO 01.B2 Pol'!B7</f>
        <v>1</v>
      </c>
      <c r="B7" s="62" t="str">
        <f>'01 SO 01.B2 Pol'!C7</f>
        <v>Zemní práce</v>
      </c>
      <c r="D7" s="186"/>
      <c r="E7" s="274">
        <f>'01 SO 01.B2 Pol'!BA26</f>
        <v>0</v>
      </c>
      <c r="F7" s="275">
        <f>'01 SO 01.B2 Pol'!BB26</f>
        <v>0</v>
      </c>
      <c r="G7" s="275">
        <f>'01 SO 01.B2 Pol'!BC26</f>
        <v>0</v>
      </c>
      <c r="H7" s="275">
        <f>'01 SO 01.B2 Pol'!BD26</f>
        <v>0</v>
      </c>
      <c r="I7" s="276">
        <f>'01 SO 01.B2 Pol'!BE26</f>
        <v>0</v>
      </c>
    </row>
    <row r="8" spans="1:57" s="112" customFormat="1" x14ac:dyDescent="0.2">
      <c r="A8" s="273" t="str">
        <f>'01 SO 01.B2 Pol'!B27</f>
        <v>91</v>
      </c>
      <c r="B8" s="62" t="str">
        <f>'01 SO 01.B2 Pol'!C27</f>
        <v>Doplňující práce na komunikaci</v>
      </c>
      <c r="D8" s="186"/>
      <c r="E8" s="274">
        <f>'01 SO 01.B2 Pol'!BA31</f>
        <v>0</v>
      </c>
      <c r="F8" s="275">
        <f>'01 SO 01.B2 Pol'!BB31</f>
        <v>0</v>
      </c>
      <c r="G8" s="275">
        <f>'01 SO 01.B2 Pol'!BC31</f>
        <v>0</v>
      </c>
      <c r="H8" s="275">
        <f>'01 SO 01.B2 Pol'!BD31</f>
        <v>0</v>
      </c>
      <c r="I8" s="276">
        <f>'01 SO 01.B2 Pol'!BE31</f>
        <v>0</v>
      </c>
    </row>
    <row r="9" spans="1:57" s="112" customFormat="1" x14ac:dyDescent="0.2">
      <c r="A9" s="273" t="str">
        <f>'01 SO 01.B2 Pol'!B32</f>
        <v>96</v>
      </c>
      <c r="B9" s="62" t="str">
        <f>'01 SO 01.B2 Pol'!C32</f>
        <v>Bourání konstrukcí</v>
      </c>
      <c r="D9" s="186"/>
      <c r="E9" s="274">
        <f>'01 SO 01.B2 Pol'!BA39</f>
        <v>0</v>
      </c>
      <c r="F9" s="275">
        <f>'01 SO 01.B2 Pol'!BB39</f>
        <v>0</v>
      </c>
      <c r="G9" s="275">
        <f>'01 SO 01.B2 Pol'!BC39</f>
        <v>0</v>
      </c>
      <c r="H9" s="275">
        <f>'01 SO 01.B2 Pol'!BD39</f>
        <v>0</v>
      </c>
      <c r="I9" s="276">
        <f>'01 SO 01.B2 Pol'!BE39</f>
        <v>0</v>
      </c>
    </row>
    <row r="10" spans="1:57" s="112" customFormat="1" x14ac:dyDescent="0.2">
      <c r="A10" s="273" t="str">
        <f>'01 SO 01.B2 Pol'!B40</f>
        <v>M99</v>
      </c>
      <c r="B10" s="62" t="str">
        <f>'01 SO 01.B2 Pol'!C40</f>
        <v>Ostatní práce "M"</v>
      </c>
      <c r="D10" s="186"/>
      <c r="E10" s="274">
        <f>'01 SO 01.B2 Pol'!BA50</f>
        <v>0</v>
      </c>
      <c r="F10" s="275">
        <f>'01 SO 01.B2 Pol'!BB50</f>
        <v>0</v>
      </c>
      <c r="G10" s="275">
        <f>'01 SO 01.B2 Pol'!BC50</f>
        <v>0</v>
      </c>
      <c r="H10" s="275">
        <f>'01 SO 01.B2 Pol'!BD50</f>
        <v>0</v>
      </c>
      <c r="I10" s="276">
        <f>'01 SO 01.B2 Pol'!BE50</f>
        <v>0</v>
      </c>
    </row>
    <row r="11" spans="1:57" s="112" customFormat="1" ht="13.5" thickBot="1" x14ac:dyDescent="0.25">
      <c r="A11" s="273" t="str">
        <f>'01 SO 01.B2 Pol'!B51</f>
        <v>D96</v>
      </c>
      <c r="B11" s="62" t="str">
        <f>'01 SO 01.B2 Pol'!C51</f>
        <v>Přesuny suti</v>
      </c>
      <c r="D11" s="186"/>
      <c r="E11" s="274">
        <f>'01 SO 01.B2 Pol'!BA57</f>
        <v>0</v>
      </c>
      <c r="F11" s="275">
        <f>'01 SO 01.B2 Pol'!BB57</f>
        <v>0</v>
      </c>
      <c r="G11" s="275">
        <f>'01 SO 01.B2 Pol'!BC57</f>
        <v>0</v>
      </c>
      <c r="H11" s="275">
        <f>'01 SO 01.B2 Pol'!BD57</f>
        <v>0</v>
      </c>
      <c r="I11" s="276">
        <f>'01 SO 01.B2 Pol'!BE57</f>
        <v>0</v>
      </c>
    </row>
    <row r="12" spans="1:57" s="14" customFormat="1" ht="13.5" thickBot="1" x14ac:dyDescent="0.25">
      <c r="A12" s="187"/>
      <c r="B12" s="188" t="s">
        <v>77</v>
      </c>
      <c r="C12" s="188"/>
      <c r="D12" s="189"/>
      <c r="E12" s="190">
        <f>SUM(E7:E11)</f>
        <v>0</v>
      </c>
      <c r="F12" s="191">
        <f>SUM(F7:F11)</f>
        <v>0</v>
      </c>
      <c r="G12" s="191">
        <f>SUM(G7:G11)</f>
        <v>0</v>
      </c>
      <c r="H12" s="191">
        <f>SUM(H7:H11)</f>
        <v>0</v>
      </c>
      <c r="I12" s="192">
        <f>SUM(I7:I11)</f>
        <v>0</v>
      </c>
    </row>
    <row r="13" spans="1:57" x14ac:dyDescent="0.2">
      <c r="A13" s="112"/>
      <c r="B13" s="112"/>
      <c r="C13" s="112"/>
      <c r="D13" s="112"/>
      <c r="E13" s="112"/>
      <c r="F13" s="112"/>
      <c r="G13" s="112"/>
      <c r="H13" s="112"/>
      <c r="I13" s="112"/>
    </row>
    <row r="14" spans="1:57" ht="19.5" customHeight="1" x14ac:dyDescent="0.25">
      <c r="A14" s="178" t="s">
        <v>78</v>
      </c>
      <c r="B14" s="178"/>
      <c r="C14" s="178"/>
      <c r="D14" s="178"/>
      <c r="E14" s="178"/>
      <c r="F14" s="178"/>
      <c r="G14" s="193"/>
      <c r="H14" s="178"/>
      <c r="I14" s="178"/>
      <c r="BA14" s="118"/>
      <c r="BB14" s="118"/>
      <c r="BC14" s="118"/>
      <c r="BD14" s="118"/>
      <c r="BE14" s="118"/>
    </row>
    <row r="15" spans="1:57" ht="13.5" thickBot="1" x14ac:dyDescent="0.25"/>
    <row r="16" spans="1:57" x14ac:dyDescent="0.2">
      <c r="A16" s="147" t="s">
        <v>79</v>
      </c>
      <c r="B16" s="148"/>
      <c r="C16" s="148"/>
      <c r="D16" s="194"/>
      <c r="E16" s="195" t="s">
        <v>80</v>
      </c>
      <c r="F16" s="196" t="s">
        <v>13</v>
      </c>
      <c r="G16" s="197" t="s">
        <v>81</v>
      </c>
      <c r="H16" s="198"/>
      <c r="I16" s="199" t="s">
        <v>80</v>
      </c>
    </row>
    <row r="17" spans="1:53" x14ac:dyDescent="0.2">
      <c r="A17" s="141" t="s">
        <v>150</v>
      </c>
      <c r="B17" s="132"/>
      <c r="C17" s="132"/>
      <c r="D17" s="200"/>
      <c r="E17" s="201">
        <v>0</v>
      </c>
      <c r="F17" s="202">
        <v>0</v>
      </c>
      <c r="G17" s="203"/>
      <c r="H17" s="204"/>
      <c r="I17" s="205">
        <f t="shared" ref="I17:I24" si="0">E17+F17*G17/100</f>
        <v>0</v>
      </c>
      <c r="BA17" s="1">
        <v>0</v>
      </c>
    </row>
    <row r="18" spans="1:53" x14ac:dyDescent="0.2">
      <c r="A18" s="141" t="s">
        <v>151</v>
      </c>
      <c r="B18" s="132"/>
      <c r="C18" s="132"/>
      <c r="D18" s="200"/>
      <c r="E18" s="201">
        <v>0</v>
      </c>
      <c r="F18" s="202">
        <v>0</v>
      </c>
      <c r="G18" s="203"/>
      <c r="H18" s="204"/>
      <c r="I18" s="205">
        <f t="shared" si="0"/>
        <v>0</v>
      </c>
      <c r="BA18" s="1">
        <v>0</v>
      </c>
    </row>
    <row r="19" spans="1:53" x14ac:dyDescent="0.2">
      <c r="A19" s="141" t="s">
        <v>152</v>
      </c>
      <c r="B19" s="132"/>
      <c r="C19" s="132"/>
      <c r="D19" s="200"/>
      <c r="E19" s="201">
        <v>0</v>
      </c>
      <c r="F19" s="202">
        <v>0</v>
      </c>
      <c r="G19" s="203"/>
      <c r="H19" s="204"/>
      <c r="I19" s="205">
        <f t="shared" si="0"/>
        <v>0</v>
      </c>
      <c r="BA19" s="1">
        <v>0</v>
      </c>
    </row>
    <row r="20" spans="1:53" x14ac:dyDescent="0.2">
      <c r="A20" s="141" t="s">
        <v>153</v>
      </c>
      <c r="B20" s="132"/>
      <c r="C20" s="132"/>
      <c r="D20" s="200"/>
      <c r="E20" s="201">
        <v>0</v>
      </c>
      <c r="F20" s="202">
        <v>0</v>
      </c>
      <c r="G20" s="203"/>
      <c r="H20" s="204"/>
      <c r="I20" s="205">
        <f t="shared" si="0"/>
        <v>0</v>
      </c>
      <c r="BA20" s="1">
        <v>0</v>
      </c>
    </row>
    <row r="21" spans="1:53" x14ac:dyDescent="0.2">
      <c r="A21" s="141" t="s">
        <v>154</v>
      </c>
      <c r="B21" s="132"/>
      <c r="C21" s="132"/>
      <c r="D21" s="200"/>
      <c r="E21" s="201">
        <v>0</v>
      </c>
      <c r="F21" s="202">
        <v>0</v>
      </c>
      <c r="G21" s="203"/>
      <c r="H21" s="204"/>
      <c r="I21" s="205">
        <f t="shared" si="0"/>
        <v>0</v>
      </c>
      <c r="BA21" s="1">
        <v>1</v>
      </c>
    </row>
    <row r="22" spans="1:53" x14ac:dyDescent="0.2">
      <c r="A22" s="141" t="s">
        <v>155</v>
      </c>
      <c r="B22" s="132"/>
      <c r="C22" s="132"/>
      <c r="D22" s="200"/>
      <c r="E22" s="201">
        <v>0</v>
      </c>
      <c r="F22" s="202">
        <v>0</v>
      </c>
      <c r="G22" s="203"/>
      <c r="H22" s="204"/>
      <c r="I22" s="205">
        <f t="shared" si="0"/>
        <v>0</v>
      </c>
      <c r="BA22" s="1">
        <v>1</v>
      </c>
    </row>
    <row r="23" spans="1:53" x14ac:dyDescent="0.2">
      <c r="A23" s="141" t="s">
        <v>156</v>
      </c>
      <c r="B23" s="132"/>
      <c r="C23" s="132"/>
      <c r="D23" s="200"/>
      <c r="E23" s="201">
        <v>0</v>
      </c>
      <c r="F23" s="202">
        <v>0</v>
      </c>
      <c r="G23" s="203"/>
      <c r="H23" s="204"/>
      <c r="I23" s="205">
        <f t="shared" si="0"/>
        <v>0</v>
      </c>
      <c r="BA23" s="1">
        <v>2</v>
      </c>
    </row>
    <row r="24" spans="1:53" x14ac:dyDescent="0.2">
      <c r="A24" s="141" t="s">
        <v>157</v>
      </c>
      <c r="B24" s="132"/>
      <c r="C24" s="132"/>
      <c r="D24" s="200"/>
      <c r="E24" s="201">
        <v>0</v>
      </c>
      <c r="F24" s="202">
        <v>0</v>
      </c>
      <c r="G24" s="203"/>
      <c r="H24" s="204"/>
      <c r="I24" s="205">
        <f t="shared" si="0"/>
        <v>0</v>
      </c>
      <c r="BA24" s="1">
        <v>2</v>
      </c>
    </row>
    <row r="25" spans="1:53" ht="13.5" thickBot="1" x14ac:dyDescent="0.25">
      <c r="A25" s="206"/>
      <c r="B25" s="207" t="s">
        <v>82</v>
      </c>
      <c r="C25" s="208"/>
      <c r="D25" s="209"/>
      <c r="E25" s="210"/>
      <c r="F25" s="211"/>
      <c r="G25" s="211"/>
      <c r="H25" s="393">
        <f>SUM(I17:I24)</f>
        <v>0</v>
      </c>
      <c r="I25" s="394"/>
    </row>
    <row r="27" spans="1:53" x14ac:dyDescent="0.2">
      <c r="B27" s="14"/>
      <c r="F27" s="212"/>
      <c r="G27" s="213"/>
      <c r="H27" s="213"/>
      <c r="I27" s="46"/>
    </row>
    <row r="28" spans="1:53" x14ac:dyDescent="0.2">
      <c r="F28" s="212"/>
      <c r="G28" s="213"/>
      <c r="H28" s="213"/>
      <c r="I28" s="46"/>
    </row>
    <row r="29" spans="1:53" x14ac:dyDescent="0.2">
      <c r="F29" s="212"/>
      <c r="G29" s="213"/>
      <c r="H29" s="213"/>
      <c r="I29" s="46"/>
    </row>
    <row r="30" spans="1:53" x14ac:dyDescent="0.2">
      <c r="F30" s="212"/>
      <c r="G30" s="213"/>
      <c r="H30" s="213"/>
      <c r="I30" s="46"/>
    </row>
    <row r="31" spans="1:53" x14ac:dyDescent="0.2">
      <c r="F31" s="212"/>
      <c r="G31" s="213"/>
      <c r="H31" s="213"/>
      <c r="I31" s="46"/>
    </row>
    <row r="32" spans="1:53" x14ac:dyDescent="0.2">
      <c r="F32" s="212"/>
      <c r="G32" s="213"/>
      <c r="H32" s="213"/>
      <c r="I32" s="46"/>
    </row>
    <row r="33" spans="6:9" x14ac:dyDescent="0.2">
      <c r="F33" s="212"/>
      <c r="G33" s="213"/>
      <c r="H33" s="213"/>
      <c r="I33" s="46"/>
    </row>
    <row r="34" spans="6:9" x14ac:dyDescent="0.2">
      <c r="F34" s="212"/>
      <c r="G34" s="213"/>
      <c r="H34" s="213"/>
      <c r="I34" s="46"/>
    </row>
    <row r="35" spans="6:9" x14ac:dyDescent="0.2">
      <c r="F35" s="212"/>
      <c r="G35" s="213"/>
      <c r="H35" s="213"/>
      <c r="I35" s="46"/>
    </row>
    <row r="36" spans="6:9" x14ac:dyDescent="0.2">
      <c r="F36" s="212"/>
      <c r="G36" s="213"/>
      <c r="H36" s="213"/>
      <c r="I36" s="46"/>
    </row>
    <row r="37" spans="6:9" x14ac:dyDescent="0.2">
      <c r="F37" s="212"/>
      <c r="G37" s="213"/>
      <c r="H37" s="213"/>
      <c r="I37" s="46"/>
    </row>
    <row r="38" spans="6:9" x14ac:dyDescent="0.2">
      <c r="F38" s="212"/>
      <c r="G38" s="213"/>
      <c r="H38" s="213"/>
      <c r="I38" s="46"/>
    </row>
    <row r="39" spans="6:9" x14ac:dyDescent="0.2">
      <c r="F39" s="212"/>
      <c r="G39" s="213"/>
      <c r="H39" s="213"/>
      <c r="I39" s="46"/>
    </row>
    <row r="40" spans="6:9" x14ac:dyDescent="0.2">
      <c r="F40" s="212"/>
      <c r="G40" s="213"/>
      <c r="H40" s="213"/>
      <c r="I40" s="46"/>
    </row>
    <row r="41" spans="6:9" x14ac:dyDescent="0.2">
      <c r="F41" s="212"/>
      <c r="G41" s="213"/>
      <c r="H41" s="213"/>
      <c r="I41" s="46"/>
    </row>
    <row r="42" spans="6:9" x14ac:dyDescent="0.2">
      <c r="F42" s="212"/>
      <c r="G42" s="213"/>
      <c r="H42" s="213"/>
      <c r="I42" s="46"/>
    </row>
    <row r="43" spans="6:9" x14ac:dyDescent="0.2">
      <c r="F43" s="212"/>
      <c r="G43" s="213"/>
      <c r="H43" s="213"/>
      <c r="I43" s="46"/>
    </row>
    <row r="44" spans="6:9" x14ac:dyDescent="0.2">
      <c r="F44" s="212"/>
      <c r="G44" s="213"/>
      <c r="H44" s="213"/>
      <c r="I44" s="46"/>
    </row>
    <row r="45" spans="6:9" x14ac:dyDescent="0.2">
      <c r="F45" s="212"/>
      <c r="G45" s="213"/>
      <c r="H45" s="213"/>
      <c r="I45" s="46"/>
    </row>
    <row r="46" spans="6:9" x14ac:dyDescent="0.2">
      <c r="F46" s="212"/>
      <c r="G46" s="213"/>
      <c r="H46" s="213"/>
      <c r="I46" s="46"/>
    </row>
    <row r="47" spans="6:9" x14ac:dyDescent="0.2">
      <c r="F47" s="212"/>
      <c r="G47" s="213"/>
      <c r="H47" s="213"/>
      <c r="I47" s="46"/>
    </row>
    <row r="48" spans="6:9" x14ac:dyDescent="0.2">
      <c r="F48" s="212"/>
      <c r="G48" s="213"/>
      <c r="H48" s="213"/>
      <c r="I48" s="46"/>
    </row>
    <row r="49" spans="6:9" x14ac:dyDescent="0.2">
      <c r="F49" s="212"/>
      <c r="G49" s="213"/>
      <c r="H49" s="213"/>
      <c r="I49" s="46"/>
    </row>
    <row r="50" spans="6:9" x14ac:dyDescent="0.2">
      <c r="F50" s="212"/>
      <c r="G50" s="213"/>
      <c r="H50" s="213"/>
      <c r="I50" s="46"/>
    </row>
    <row r="51" spans="6:9" x14ac:dyDescent="0.2">
      <c r="F51" s="212"/>
      <c r="G51" s="213"/>
      <c r="H51" s="213"/>
      <c r="I51" s="46"/>
    </row>
    <row r="52" spans="6:9" x14ac:dyDescent="0.2">
      <c r="F52" s="212"/>
      <c r="G52" s="213"/>
      <c r="H52" s="213"/>
      <c r="I52" s="46"/>
    </row>
    <row r="53" spans="6:9" x14ac:dyDescent="0.2">
      <c r="F53" s="212"/>
      <c r="G53" s="213"/>
      <c r="H53" s="213"/>
      <c r="I53" s="46"/>
    </row>
    <row r="54" spans="6:9" x14ac:dyDescent="0.2">
      <c r="F54" s="212"/>
      <c r="G54" s="213"/>
      <c r="H54" s="213"/>
      <c r="I54" s="46"/>
    </row>
    <row r="55" spans="6:9" x14ac:dyDescent="0.2">
      <c r="F55" s="212"/>
      <c r="G55" s="213"/>
      <c r="H55" s="213"/>
      <c r="I55" s="46"/>
    </row>
    <row r="56" spans="6:9" x14ac:dyDescent="0.2">
      <c r="F56" s="212"/>
      <c r="G56" s="213"/>
      <c r="H56" s="213"/>
      <c r="I56" s="46"/>
    </row>
    <row r="57" spans="6:9" x14ac:dyDescent="0.2">
      <c r="F57" s="212"/>
      <c r="G57" s="213"/>
      <c r="H57" s="213"/>
      <c r="I57" s="46"/>
    </row>
    <row r="58" spans="6:9" x14ac:dyDescent="0.2">
      <c r="F58" s="212"/>
      <c r="G58" s="213"/>
      <c r="H58" s="213"/>
      <c r="I58" s="46"/>
    </row>
    <row r="59" spans="6:9" x14ac:dyDescent="0.2">
      <c r="F59" s="212"/>
      <c r="G59" s="213"/>
      <c r="H59" s="213"/>
      <c r="I59" s="46"/>
    </row>
    <row r="60" spans="6:9" x14ac:dyDescent="0.2">
      <c r="F60" s="212"/>
      <c r="G60" s="213"/>
      <c r="H60" s="213"/>
      <c r="I60" s="46"/>
    </row>
    <row r="61" spans="6:9" x14ac:dyDescent="0.2">
      <c r="F61" s="212"/>
      <c r="G61" s="213"/>
      <c r="H61" s="213"/>
      <c r="I61" s="46"/>
    </row>
    <row r="62" spans="6:9" x14ac:dyDescent="0.2">
      <c r="F62" s="212"/>
      <c r="G62" s="213"/>
      <c r="H62" s="213"/>
      <c r="I62" s="46"/>
    </row>
    <row r="63" spans="6:9" x14ac:dyDescent="0.2">
      <c r="F63" s="212"/>
      <c r="G63" s="213"/>
      <c r="H63" s="213"/>
      <c r="I63" s="46"/>
    </row>
    <row r="64" spans="6:9" x14ac:dyDescent="0.2">
      <c r="F64" s="212"/>
      <c r="G64" s="213"/>
      <c r="H64" s="213"/>
      <c r="I64" s="46"/>
    </row>
    <row r="65" spans="6:9" x14ac:dyDescent="0.2">
      <c r="F65" s="212"/>
      <c r="G65" s="213"/>
      <c r="H65" s="213"/>
      <c r="I65" s="46"/>
    </row>
    <row r="66" spans="6:9" x14ac:dyDescent="0.2">
      <c r="F66" s="212"/>
      <c r="G66" s="213"/>
      <c r="H66" s="213"/>
      <c r="I66" s="46"/>
    </row>
    <row r="67" spans="6:9" x14ac:dyDescent="0.2">
      <c r="F67" s="212"/>
      <c r="G67" s="213"/>
      <c r="H67" s="213"/>
      <c r="I67" s="46"/>
    </row>
    <row r="68" spans="6:9" x14ac:dyDescent="0.2">
      <c r="F68" s="212"/>
      <c r="G68" s="213"/>
      <c r="H68" s="213"/>
      <c r="I68" s="46"/>
    </row>
    <row r="69" spans="6:9" x14ac:dyDescent="0.2">
      <c r="F69" s="212"/>
      <c r="G69" s="213"/>
      <c r="H69" s="213"/>
      <c r="I69" s="46"/>
    </row>
    <row r="70" spans="6:9" x14ac:dyDescent="0.2">
      <c r="F70" s="212"/>
      <c r="G70" s="213"/>
      <c r="H70" s="213"/>
      <c r="I70" s="46"/>
    </row>
    <row r="71" spans="6:9" x14ac:dyDescent="0.2">
      <c r="F71" s="212"/>
      <c r="G71" s="213"/>
      <c r="H71" s="213"/>
      <c r="I71" s="46"/>
    </row>
    <row r="72" spans="6:9" x14ac:dyDescent="0.2">
      <c r="F72" s="212"/>
      <c r="G72" s="213"/>
      <c r="H72" s="213"/>
      <c r="I72" s="46"/>
    </row>
    <row r="73" spans="6:9" x14ac:dyDescent="0.2">
      <c r="F73" s="212"/>
      <c r="G73" s="213"/>
      <c r="H73" s="213"/>
      <c r="I73" s="46"/>
    </row>
    <row r="74" spans="6:9" x14ac:dyDescent="0.2">
      <c r="F74" s="212"/>
      <c r="G74" s="213"/>
      <c r="H74" s="213"/>
      <c r="I74" s="46"/>
    </row>
    <row r="75" spans="6:9" x14ac:dyDescent="0.2">
      <c r="F75" s="212"/>
      <c r="G75" s="213"/>
      <c r="H75" s="213"/>
      <c r="I75" s="46"/>
    </row>
    <row r="76" spans="6:9" x14ac:dyDescent="0.2">
      <c r="F76" s="212"/>
      <c r="G76" s="213"/>
      <c r="H76" s="213"/>
      <c r="I76" s="46"/>
    </row>
  </sheetData>
  <mergeCells count="5">
    <mergeCell ref="A1:B1"/>
    <mergeCell ref="A2:B2"/>
    <mergeCell ref="G2:I2"/>
    <mergeCell ref="H25:I25"/>
    <mergeCell ref="C1:F1"/>
  </mergeCells>
  <printOptions horizontalCentered="1"/>
  <pageMargins left="0.59055118110236227" right="0.39370078740157483" top="0.59055118110236227" bottom="0.98425196850393704" header="0.19685039370078741" footer="0.51181102362204722"/>
  <pageSetup paperSize="9" fitToHeight="0" orientation="portrait" r:id="rId1"/>
  <headerFooter alignWithMargins="0">
    <oddFooter>&amp;R&amp;"Arial,Obyčejné"Strana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27</vt:i4>
      </vt:variant>
      <vt:variant>
        <vt:lpstr>Pojmenované oblasti</vt:lpstr>
      </vt:variant>
      <vt:variant>
        <vt:i4>64</vt:i4>
      </vt:variant>
    </vt:vector>
  </HeadingPairs>
  <TitlesOfParts>
    <vt:vector size="91" baseType="lpstr">
      <vt:lpstr>Stavba</vt:lpstr>
      <vt:lpstr>00 SO00 KL</vt:lpstr>
      <vt:lpstr>00 SO00 Rek</vt:lpstr>
      <vt:lpstr>00 SO00 Pol</vt:lpstr>
      <vt:lpstr>01 SO 01.B1 KL</vt:lpstr>
      <vt:lpstr>01 SO 01.B1 Rek</vt:lpstr>
      <vt:lpstr>01 SO 01.B1 Pol</vt:lpstr>
      <vt:lpstr>01 SO 01.B2 KL</vt:lpstr>
      <vt:lpstr>01 SO 01.B2 Rek</vt:lpstr>
      <vt:lpstr>01 SO 01.B2 Pol</vt:lpstr>
      <vt:lpstr>01 SO 01.D1 KL</vt:lpstr>
      <vt:lpstr>01 SO 01.D1 Rek</vt:lpstr>
      <vt:lpstr>01 SO 01.D1 Pol</vt:lpstr>
      <vt:lpstr>01 SO 01.D2 KL</vt:lpstr>
      <vt:lpstr>01 SO 01.D2 Rek</vt:lpstr>
      <vt:lpstr>01 SO 01.D2 Pol</vt:lpstr>
      <vt:lpstr>02 SO02.S1 KL</vt:lpstr>
      <vt:lpstr>02 SO02.S1 Rek</vt:lpstr>
      <vt:lpstr>02 SO02.S1 Pol</vt:lpstr>
      <vt:lpstr>02 SO02.S2 KL</vt:lpstr>
      <vt:lpstr>02 SO02.S2 Rek</vt:lpstr>
      <vt:lpstr>02 SO02.S2 Pol</vt:lpstr>
      <vt:lpstr>PS01 KL</vt:lpstr>
      <vt:lpstr>PS01 Rek</vt:lpstr>
      <vt:lpstr>PS01 Pol</vt:lpstr>
      <vt:lpstr>PS 01.1</vt:lpstr>
      <vt:lpstr>PS 01.2 PRS+MaR</vt:lpstr>
      <vt:lpstr>Stavba!CelkemObjekty</vt:lpstr>
      <vt:lpstr>Stavba!CisloStavby</vt:lpstr>
      <vt:lpstr>Stavba!dadresa</vt:lpstr>
      <vt:lpstr>Stavba!DIČ</vt:lpstr>
      <vt:lpstr>Stavba!dmisto</vt:lpstr>
      <vt:lpstr>Stavba!dpsc</vt:lpstr>
      <vt:lpstr>Stavba!IČO</vt:lpstr>
      <vt:lpstr>Stavba!NazevObjektu</vt:lpstr>
      <vt:lpstr>Stavba!NazevStavby</vt:lpstr>
      <vt:lpstr>'00 SO00 Pol'!Názvy_tisku</vt:lpstr>
      <vt:lpstr>'00 SO00 Rek'!Názvy_tisku</vt:lpstr>
      <vt:lpstr>'01 SO 01.B1 Pol'!Názvy_tisku</vt:lpstr>
      <vt:lpstr>'01 SO 01.B1 Rek'!Názvy_tisku</vt:lpstr>
      <vt:lpstr>'01 SO 01.B2 Pol'!Názvy_tisku</vt:lpstr>
      <vt:lpstr>'01 SO 01.B2 Rek'!Názvy_tisku</vt:lpstr>
      <vt:lpstr>'01 SO 01.D1 Pol'!Názvy_tisku</vt:lpstr>
      <vt:lpstr>'01 SO 01.D1 Rek'!Názvy_tisku</vt:lpstr>
      <vt:lpstr>'01 SO 01.D2 Pol'!Názvy_tisku</vt:lpstr>
      <vt:lpstr>'01 SO 01.D2 Rek'!Názvy_tisku</vt:lpstr>
      <vt:lpstr>'02 SO02.S1 Pol'!Názvy_tisku</vt:lpstr>
      <vt:lpstr>'02 SO02.S1 Rek'!Názvy_tisku</vt:lpstr>
      <vt:lpstr>'02 SO02.S2 Pol'!Názvy_tisku</vt:lpstr>
      <vt:lpstr>'02 SO02.S2 Rek'!Názvy_tisku</vt:lpstr>
      <vt:lpstr>'PS 01.1'!Názvy_tisku</vt:lpstr>
      <vt:lpstr>'PS01 Pol'!Názvy_tisku</vt:lpstr>
      <vt:lpstr>'PS01 Rek'!Názvy_tisku</vt:lpstr>
      <vt:lpstr>Stavba!Objednatel</vt:lpstr>
      <vt:lpstr>Stavba!Objekt</vt:lpstr>
      <vt:lpstr>'00 SO00 KL'!Oblast_tisku</vt:lpstr>
      <vt:lpstr>'00 SO00 Pol'!Oblast_tisku</vt:lpstr>
      <vt:lpstr>'00 SO00 Rek'!Oblast_tisku</vt:lpstr>
      <vt:lpstr>'01 SO 01.B1 KL'!Oblast_tisku</vt:lpstr>
      <vt:lpstr>'01 SO 01.B1 Pol'!Oblast_tisku</vt:lpstr>
      <vt:lpstr>'01 SO 01.B1 Rek'!Oblast_tisku</vt:lpstr>
      <vt:lpstr>'01 SO 01.B2 KL'!Oblast_tisku</vt:lpstr>
      <vt:lpstr>'01 SO 01.B2 Pol'!Oblast_tisku</vt:lpstr>
      <vt:lpstr>'01 SO 01.B2 Rek'!Oblast_tisku</vt:lpstr>
      <vt:lpstr>'01 SO 01.D1 KL'!Oblast_tisku</vt:lpstr>
      <vt:lpstr>'01 SO 01.D1 Pol'!Oblast_tisku</vt:lpstr>
      <vt:lpstr>'01 SO 01.D1 Rek'!Oblast_tisku</vt:lpstr>
      <vt:lpstr>'01 SO 01.D2 KL'!Oblast_tisku</vt:lpstr>
      <vt:lpstr>'01 SO 01.D2 Pol'!Oblast_tisku</vt:lpstr>
      <vt:lpstr>'01 SO 01.D2 Rek'!Oblast_tisku</vt:lpstr>
      <vt:lpstr>'02 SO02.S1 KL'!Oblast_tisku</vt:lpstr>
      <vt:lpstr>'02 SO02.S1 Pol'!Oblast_tisku</vt:lpstr>
      <vt:lpstr>'02 SO02.S1 Rek'!Oblast_tisku</vt:lpstr>
      <vt:lpstr>'02 SO02.S2 KL'!Oblast_tisku</vt:lpstr>
      <vt:lpstr>'02 SO02.S2 Pol'!Oblast_tisku</vt:lpstr>
      <vt:lpstr>'02 SO02.S2 Rek'!Oblast_tisku</vt:lpstr>
      <vt:lpstr>'PS 01.1'!Oblast_tisku</vt:lpstr>
      <vt:lpstr>'PS 01.2 PRS+MaR'!Oblast_tisku</vt:lpstr>
      <vt:lpstr>'PS01 KL'!Oblast_tisku</vt:lpstr>
      <vt:lpstr>'PS01 Pol'!Oblast_tisku</vt:lpstr>
      <vt:lpstr>'PS01 Rek'!Oblast_tisku</vt:lpstr>
      <vt:lpstr>Stavba!Oblast_tisku</vt:lpstr>
      <vt:lpstr>Stavba!odic</vt:lpstr>
      <vt:lpstr>Stavba!oico</vt:lpstr>
      <vt:lpstr>Stavba!omisto</vt:lpstr>
      <vt:lpstr>Stavba!onazev</vt:lpstr>
      <vt:lpstr>Stavba!opsc</vt:lpstr>
      <vt:lpstr>Stavba!SazbaDPH1</vt:lpstr>
      <vt:lpstr>Stavba!SazbaDPH2</vt:lpstr>
      <vt:lpstr>Stavba!StavbaCelkem</vt:lpstr>
      <vt:lpstr>Stavba!Zhotovitel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Kikina</cp:lastModifiedBy>
  <cp:lastPrinted>2020-01-21T09:33:36Z</cp:lastPrinted>
  <dcterms:created xsi:type="dcterms:W3CDTF">2019-12-28T16:26:41Z</dcterms:created>
  <dcterms:modified xsi:type="dcterms:W3CDTF">2020-01-21T09:34:37Z</dcterms:modified>
</cp:coreProperties>
</file>