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cer\Documents\Rozpočty\ARPIA\"/>
    </mc:Choice>
  </mc:AlternateContent>
  <bookViews>
    <workbookView xWindow="0" yWindow="0" windowWidth="0" windowHeight="0"/>
  </bookViews>
  <sheets>
    <sheet name="Rekapitulace stavby" sheetId="1" r:id="rId1"/>
    <sheet name="210218 - Sklad záložních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'210218 - Sklad záložních ...'!$C$124:$K$213</definedName>
    <definedName name="_xlnm.Print_Area" localSheetId="1">'210218 - Sklad záložních ...'!$C$4:$J$76,'210218 - Sklad záložních ...'!$C$82:$J$108,'210218 - Sklad záložních ...'!$C$114:$J$213</definedName>
    <definedName name="_xlnm.Print_Titles" localSheetId="1">'210218 - Sklad záložních ...'!$124:$124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3"/>
  <c r="BH213"/>
  <c r="BG213"/>
  <c r="BF213"/>
  <c r="T213"/>
  <c r="T212"/>
  <c r="T211"/>
  <c r="R213"/>
  <c r="R212"/>
  <c r="R211"/>
  <c r="P213"/>
  <c r="P212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89"/>
  <c r="F89"/>
  <c r="F87"/>
  <c r="E85"/>
  <c r="J22"/>
  <c r="E22"/>
  <c r="J122"/>
  <c r="J21"/>
  <c r="J16"/>
  <c r="E16"/>
  <c r="F122"/>
  <c r="J15"/>
  <c r="J10"/>
  <c r="J87"/>
  <c i="1" r="L90"/>
  <c r="AM90"/>
  <c r="AM89"/>
  <c r="L89"/>
  <c r="AM87"/>
  <c r="L87"/>
  <c r="L85"/>
  <c r="L84"/>
  <c i="2" r="J210"/>
  <c r="J208"/>
  <c r="BK206"/>
  <c r="J205"/>
  <c r="BK202"/>
  <c r="BK200"/>
  <c r="J199"/>
  <c r="J197"/>
  <c r="BK196"/>
  <c r="J193"/>
  <c r="BK192"/>
  <c r="BK191"/>
  <c r="BK189"/>
  <c r="J185"/>
  <c r="BK184"/>
  <c r="J181"/>
  <c r="J176"/>
  <c r="BK167"/>
  <c r="BK158"/>
  <c r="BK157"/>
  <c r="J155"/>
  <c r="BK134"/>
  <c r="BK133"/>
  <c r="BK132"/>
  <c i="1" r="AS94"/>
  <c i="2" r="BK213"/>
  <c r="J206"/>
  <c r="J204"/>
  <c r="BK203"/>
  <c r="J202"/>
  <c r="BK199"/>
  <c r="J198"/>
  <c r="J196"/>
  <c r="BK194"/>
  <c r="J192"/>
  <c r="J187"/>
  <c r="BK186"/>
  <c r="J179"/>
  <c r="J175"/>
  <c r="BK172"/>
  <c r="BK171"/>
  <c r="J164"/>
  <c r="J161"/>
  <c r="J158"/>
  <c r="BK154"/>
  <c r="J153"/>
  <c r="J151"/>
  <c r="BK144"/>
  <c r="J143"/>
  <c r="BK136"/>
  <c r="J134"/>
  <c r="J132"/>
  <c r="BK128"/>
  <c r="J213"/>
  <c r="BK210"/>
  <c r="BK208"/>
  <c r="BK205"/>
  <c r="BK204"/>
  <c r="J203"/>
  <c r="J200"/>
  <c r="BK198"/>
  <c r="BK197"/>
  <c r="J195"/>
  <c r="J194"/>
  <c r="BK193"/>
  <c r="J191"/>
  <c r="J189"/>
  <c r="BK187"/>
  <c r="J184"/>
  <c r="BK181"/>
  <c r="BK179"/>
  <c r="J177"/>
  <c r="BK176"/>
  <c r="BK175"/>
  <c r="J172"/>
  <c r="J171"/>
  <c r="J167"/>
  <c r="J157"/>
  <c r="BK153"/>
  <c r="J150"/>
  <c r="BK148"/>
  <c r="BK146"/>
  <c r="BK143"/>
  <c r="BK139"/>
  <c r="J128"/>
  <c r="BK195"/>
  <c r="J186"/>
  <c r="BK185"/>
  <c r="BK177"/>
  <c r="BK164"/>
  <c r="BK161"/>
  <c r="BK155"/>
  <c r="J154"/>
  <c r="BK151"/>
  <c r="BK150"/>
  <c r="J148"/>
  <c r="J146"/>
  <c r="J144"/>
  <c r="J139"/>
  <c r="J136"/>
  <c r="J133"/>
  <c l="1" r="P127"/>
  <c r="T127"/>
  <c r="P138"/>
  <c r="T138"/>
  <c r="P149"/>
  <c r="T149"/>
  <c r="P174"/>
  <c r="T174"/>
  <c r="BK183"/>
  <c r="T183"/>
  <c r="R190"/>
  <c r="R201"/>
  <c r="BK127"/>
  <c r="J127"/>
  <c r="J96"/>
  <c r="R127"/>
  <c r="BK138"/>
  <c r="J138"/>
  <c r="J97"/>
  <c r="R138"/>
  <c r="BK149"/>
  <c r="J149"/>
  <c r="J98"/>
  <c r="R149"/>
  <c r="BK174"/>
  <c r="J174"/>
  <c r="J99"/>
  <c r="R174"/>
  <c r="P183"/>
  <c r="R183"/>
  <c r="BK190"/>
  <c r="J190"/>
  <c r="J103"/>
  <c r="P190"/>
  <c r="T190"/>
  <c r="BK201"/>
  <c r="J201"/>
  <c r="J104"/>
  <c r="P201"/>
  <c r="T201"/>
  <c r="BK207"/>
  <c r="J207"/>
  <c r="J105"/>
  <c r="P207"/>
  <c r="R207"/>
  <c r="T207"/>
  <c r="BE132"/>
  <c r="BE157"/>
  <c r="BE167"/>
  <c r="BE179"/>
  <c r="BE187"/>
  <c r="BE189"/>
  <c r="F90"/>
  <c r="BE128"/>
  <c r="BE133"/>
  <c r="BE134"/>
  <c r="BE151"/>
  <c r="BE154"/>
  <c r="BE158"/>
  <c r="BE164"/>
  <c r="BE185"/>
  <c r="BE191"/>
  <c r="BE192"/>
  <c r="BE195"/>
  <c r="BE196"/>
  <c r="BE202"/>
  <c r="BK180"/>
  <c r="J180"/>
  <c r="J100"/>
  <c r="J90"/>
  <c r="J119"/>
  <c r="BE143"/>
  <c r="BE146"/>
  <c r="BE155"/>
  <c r="BE161"/>
  <c r="BE175"/>
  <c r="BE176"/>
  <c r="BE181"/>
  <c r="BE184"/>
  <c r="BE193"/>
  <c r="BE194"/>
  <c r="BE197"/>
  <c r="BE198"/>
  <c r="BE200"/>
  <c r="BE206"/>
  <c r="BE208"/>
  <c r="BE213"/>
  <c r="BE136"/>
  <c r="BE139"/>
  <c r="BE144"/>
  <c r="BE148"/>
  <c r="BE150"/>
  <c r="BE153"/>
  <c r="BE171"/>
  <c r="BE172"/>
  <c r="BE177"/>
  <c r="BE186"/>
  <c r="BE199"/>
  <c r="BE203"/>
  <c r="BE204"/>
  <c r="BE205"/>
  <c r="BE210"/>
  <c r="BK212"/>
  <c r="J212"/>
  <c r="J107"/>
  <c r="F34"/>
  <c i="1" r="BC95"/>
  <c r="BC94"/>
  <c r="W32"/>
  <c i="2" r="J32"/>
  <c i="1" r="AW95"/>
  <c i="2" r="F32"/>
  <c i="1" r="BA95"/>
  <c r="BA94"/>
  <c r="AW94"/>
  <c r="AK30"/>
  <c i="2" r="F35"/>
  <c i="1" r="BD95"/>
  <c r="BD94"/>
  <c r="W33"/>
  <c i="2" r="F33"/>
  <c i="1" r="BB95"/>
  <c r="BB94"/>
  <c r="W31"/>
  <c i="2" l="1" r="P182"/>
  <c r="T182"/>
  <c r="P126"/>
  <c r="P125"/>
  <c i="1" r="AU95"/>
  <c i="2" r="R182"/>
  <c r="R126"/>
  <c r="R125"/>
  <c r="T126"/>
  <c r="T125"/>
  <c r="BK182"/>
  <c r="J182"/>
  <c r="J101"/>
  <c r="BK126"/>
  <c r="J126"/>
  <c r="J95"/>
  <c r="J183"/>
  <c r="J102"/>
  <c r="BK211"/>
  <c r="J211"/>
  <c r="J106"/>
  <c i="1" r="AU94"/>
  <c r="W30"/>
  <c r="AX94"/>
  <c i="2" r="F31"/>
  <c i="1" r="AZ95"/>
  <c r="AZ94"/>
  <c r="W29"/>
  <c i="2" r="J31"/>
  <c i="1" r="AV95"/>
  <c r="AT95"/>
  <c r="AY94"/>
  <c i="2" l="1" r="BK125"/>
  <c r="J125"/>
  <c i="1" r="AV94"/>
  <c r="AK29"/>
  <c i="2" r="J28"/>
  <c i="1" r="AG95"/>
  <c r="AG94"/>
  <c l="1" r="AN95"/>
  <c i="2" r="J94"/>
  <c r="J37"/>
  <c i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<sst xmlns="http://schemas.openxmlformats.org/spreadsheetml/2006/main">
  <si>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</si>
  <si>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</si>
  <si>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</si>
  <si>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</si>
  <si>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</si>
  <si>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{f3d0fbc1-21be-4f26-9d20-c7a1423705bf}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</si>
  <si>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</si>
  <si>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</si>
  <si>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</si>
  <si>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</si>
  <si>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</si>
  <si>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</si>
  <si>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</si>
  <si>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</si>
  <si>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210218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</si>
  <si>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</si>
  <si>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</si>
  <si>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Sklad záložních elektrocentrál v části ATS 44, ul. I. P. Pavlova, č. p. 3323</t>
  </si>
  <si>
    <t>KSO:</t>
  </si>
  <si>
    <t>CC-CZ:</t>
  </si>
  <si>
    <t>Místo:</t>
  </si>
  <si>
    <t>Frýdek-Místek</t>
  </si>
  <si>
    <t>Datum:</t>
  </si>
  <si>
    <t>18. 2. 2021</t>
  </si>
  <si>
    <t>Zadavatel:</t>
  </si>
  <si>
    <t>IČ:</t>
  </si>
  <si>
    <t xml:space="preserve"> Distep a.s.</t>
  </si>
  <si>
    <t>DIČ:</t>
  </si>
  <si>
    <t>Uchazeč:</t>
  </si>
  <si>
    <t>Vyplň údaj</t>
  </si>
  <si>
    <t>Projektant:</t>
  </si>
  <si>
    <t>Ing. Miroslav Havlásek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</si>
  <si>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</si>
  <si>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</si>
  <si>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</si>
  <si>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</si>
  <si>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</si>
  <si>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</si>
  <si>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</si>
  <si>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</si>
  <si>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</si>
  <si>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</si>
  <si>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</si>
  <si>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</si>
  <si>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</si>
  <si>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</si>
  <si>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</si>
  <si>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</si>
  <si>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</si>
  <si>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</si>
  <si>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</si>
  <si>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</si>
  <si>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</si>
  <si>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</si>
  <si>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</si>
  <si>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</si>
  <si>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</si>
  <si>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</si>
  <si>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</si>
  <si>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</si>
  <si>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</si>
  <si>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</si>
  <si>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</si>
  <si>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</si>
  <si>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</si>
  <si>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</si>
  <si>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</si>
  <si>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</si>
  <si>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</si>
  <si>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</si>
  <si>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</si>
  <si>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</si>
  <si>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</si>
  <si>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</si>
  <si>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</si>
  <si>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</si>
  <si>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</si>
  <si>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</si>
  <si>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</si>
  <si>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</si>
  <si>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</si>
  <si>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</si>
  <si>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</si>
  <si>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</si>
  <si>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</si>
  <si>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</si>
  <si>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</si>
  <si>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</si>
  <si>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</si>
  <si>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</si>
  <si>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</si>
  <si>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</si>
  <si>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</si>
  <si>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</si>
  <si>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</si>
  <si>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</si>
  <si>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</si>
  <si>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</si>
  <si>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</si>
  <si>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</si>
  <si>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</si>
  <si>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</si>
  <si>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</si>
  <si>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</si>
  <si>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</si>
  <si>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</si>
  <si>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</si>
  <si>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</si>
  <si>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</si>
  <si>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</si>
  <si>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</si>
  <si>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</si>
  <si>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</si>
  <si>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</si>
  <si>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</si>
  <si>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</si>
  <si>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</si>
  <si>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</si>
  <si>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</si>
  <si>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</si>
  <si>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</si>
  <si>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</si>
  <si>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310321111</t>
  </si>
  <si>
    <t>Zabetonování otvorů do pl 1 m2 ve zdivu nadzákladovém včetně bednění a výztuže</t>
  </si>
  <si>
    <t>m3</t>
  </si>
  <si>
    <t>4</t>
  </si>
  <si>
    <t>-1929581325</t>
  </si>
  <si>
    <t>VV</t>
  </si>
  <si>
    <t>1,5*0,2*0,3*2</t>
  </si>
  <si>
    <t>1,2*0,14*0,3*2</t>
  </si>
  <si>
    <t>Součet</t>
  </si>
  <si>
    <t>317944323</t>
  </si>
  <si>
    <t>Válcované nosníky č.14 až 22 dodatečně osazované do připravených otvorů</t>
  </si>
  <si>
    <t>t</t>
  </si>
  <si>
    <t>1877623373</t>
  </si>
  <si>
    <t>342272245</t>
  </si>
  <si>
    <t>Příčka z pórobetonových hladkých tvárnic na tenkovrstvou maltu tl 150 mm</t>
  </si>
  <si>
    <t>m2</t>
  </si>
  <si>
    <t>175490613</t>
  </si>
  <si>
    <t>342291112</t>
  </si>
  <si>
    <t>Ukotvení příček montážní polyuretanovou pěnou tl příčky přes 100 mm</t>
  </si>
  <si>
    <t>m</t>
  </si>
  <si>
    <t>-628292981</t>
  </si>
  <si>
    <t>1,85*2</t>
  </si>
  <si>
    <t>5</t>
  </si>
  <si>
    <t>342291143</t>
  </si>
  <si>
    <t>Ukotvení příček expanzní cementovou maltou tl příčky přes 100 mm</t>
  </si>
  <si>
    <t>1857754285</t>
  </si>
  <si>
    <t>6,425+4,25</t>
  </si>
  <si>
    <t>6</t>
  </si>
  <si>
    <t>Úpravy povrchů, podlahy a osazování výplní</t>
  </si>
  <si>
    <t>612142001</t>
  </si>
  <si>
    <t>Potažení vnitřních stěn sklovláknitým pletivem vtlačeným do tenkovrstvé hmoty</t>
  </si>
  <si>
    <t>1579774277</t>
  </si>
  <si>
    <t>19,75*2</t>
  </si>
  <si>
    <t>(1,5*0,21+0,14*1,2)*2</t>
  </si>
  <si>
    <t>7</t>
  </si>
  <si>
    <t>612311131</t>
  </si>
  <si>
    <t>Potažení vnitřních stěn vápenným štukem tloušťky do 3 mm</t>
  </si>
  <si>
    <t>37905323</t>
  </si>
  <si>
    <t>8</t>
  </si>
  <si>
    <t>612325302</t>
  </si>
  <si>
    <t>Vápenocementová štuková omítka ostění nebo nadpraží</t>
  </si>
  <si>
    <t>-1293461622</t>
  </si>
  <si>
    <t>1,2*3*0,25</t>
  </si>
  <si>
    <t>9</t>
  </si>
  <si>
    <t>622142001</t>
  </si>
  <si>
    <t>Potažení vnějších stěn sklovláknitým pletivem vtlačeným do tenkovrstvé hmoty</t>
  </si>
  <si>
    <t>-897840965</t>
  </si>
  <si>
    <t>10</t>
  </si>
  <si>
    <t>622525103</t>
  </si>
  <si>
    <t>Tenkovrstvá omítka malých ploch do 0,5 m2 na stěnách</t>
  </si>
  <si>
    <t>kus</t>
  </si>
  <si>
    <t>1225397489</t>
  </si>
  <si>
    <t>Ostatní konstrukce a práce, bourání</t>
  </si>
  <si>
    <t>11</t>
  </si>
  <si>
    <t>941211111</t>
  </si>
  <si>
    <t>Montáž lešení řadového rámového lehkého zatížení do 200 kg/m2 š do 0,9 m v do 10 m</t>
  </si>
  <si>
    <t>-712452305</t>
  </si>
  <si>
    <t>12</t>
  </si>
  <si>
    <t>941211211</t>
  </si>
  <si>
    <t>Příplatek k lešení řadovému rámovému lehkému š 0,9 m v do 25 m za první a ZKD den použití</t>
  </si>
  <si>
    <t>-1493308594</t>
  </si>
  <si>
    <t>10*7 'Přepočtené koeficientem množství</t>
  </si>
  <si>
    <t>13</t>
  </si>
  <si>
    <t>941211811</t>
  </si>
  <si>
    <t>Demontáž lešení řadového rámového lehkého zatížení do 200 kg/m2 š do 0,9 m v do 10 m</t>
  </si>
  <si>
    <t>-146876541</t>
  </si>
  <si>
    <t>14</t>
  </si>
  <si>
    <t>949101112</t>
  </si>
  <si>
    <t>Lešení pomocné pro objekty pozemních staveb s lešeňovou podlahou v do 3,5 m zatížení do 150 kg/m2</t>
  </si>
  <si>
    <t>-819934214</t>
  </si>
  <si>
    <t>953943211</t>
  </si>
  <si>
    <t>Osazování hasicího přístroje</t>
  </si>
  <si>
    <t>502102541</t>
  </si>
  <si>
    <t>"Z3" 2</t>
  </si>
  <si>
    <t>16</t>
  </si>
  <si>
    <t>M</t>
  </si>
  <si>
    <t>44932114</t>
  </si>
  <si>
    <t>přístroj hasicí ruční práškový PG 6 LE</t>
  </si>
  <si>
    <t>-1967138487</t>
  </si>
  <si>
    <t>17</t>
  </si>
  <si>
    <t>953943213</t>
  </si>
  <si>
    <t>Označení únikových cest dle ČSN ISO 3864 a ČSN ISO 3864-1 a dle nařízení vlády č. 11/2002 Sb. - systém fotoluminiscenčního značení</t>
  </si>
  <si>
    <t>soubor</t>
  </si>
  <si>
    <t>-464048000</t>
  </si>
  <si>
    <t>"Z6" 1</t>
  </si>
  <si>
    <t>18</t>
  </si>
  <si>
    <t>953943214</t>
  </si>
  <si>
    <t>Označení hl.uzávěru vody a elektřiny, vypínač TOTAL STOP - systém fotoluminiscenčního značení</t>
  </si>
  <si>
    <t>-1823618561</t>
  </si>
  <si>
    <t>"Z7" 1</t>
  </si>
  <si>
    <t>19</t>
  </si>
  <si>
    <t>953943215</t>
  </si>
  <si>
    <t>M+D Z8 - bezpečnostní tabulka - "Zákaz kouření a manipulace s ohněm"</t>
  </si>
  <si>
    <t>281623868</t>
  </si>
  <si>
    <t>"Z8" 1</t>
  </si>
  <si>
    <t>20</t>
  </si>
  <si>
    <t>971042651</t>
  </si>
  <si>
    <t>Vybourání otvorů v betonových příčkách a zdech pl do 4 m2</t>
  </si>
  <si>
    <t>1079310091</t>
  </si>
  <si>
    <t>1,2*(0,9+1,2+0,35*2)*0,3</t>
  </si>
  <si>
    <t>0,2*0,2*0,3*4</t>
  </si>
  <si>
    <t>971042691</t>
  </si>
  <si>
    <t>Příplatek za prostřižení helikální výztuže do 6mm</t>
  </si>
  <si>
    <t>-1266146052</t>
  </si>
  <si>
    <t>22</t>
  </si>
  <si>
    <t>975043111</t>
  </si>
  <si>
    <t>Jednořadové podchycení stropů pro osazení nosníků v do 3,5 m pro zatížení do 750 kg/m</t>
  </si>
  <si>
    <t>1098920585</t>
  </si>
  <si>
    <t>1,5*2</t>
  </si>
  <si>
    <t>997</t>
  </si>
  <si>
    <t>Přesun sutě</t>
  </si>
  <si>
    <t>23</t>
  </si>
  <si>
    <t>997013111</t>
  </si>
  <si>
    <t>Vnitrostaveništní doprava suti a vybouraných hmot pro budovy v do 6 m s použitím mechanizace</t>
  </si>
  <si>
    <t>-1588289426</t>
  </si>
  <si>
    <t>24</t>
  </si>
  <si>
    <t>997013501</t>
  </si>
  <si>
    <t>Odvoz suti a vybouraných hmot na skládku nebo meziskládku do 1 km se složením</t>
  </si>
  <si>
    <t>-488747150</t>
  </si>
  <si>
    <t>25</t>
  </si>
  <si>
    <t>997013509</t>
  </si>
  <si>
    <t>Příplatek k odvozu suti a vybouraných hmot na skládku ZKD 1 km přes 1 km</t>
  </si>
  <si>
    <t>-1814632818</t>
  </si>
  <si>
    <t>2,325*9 'Přepočtené koeficientem množství</t>
  </si>
  <si>
    <t>26</t>
  </si>
  <si>
    <t>997013871</t>
  </si>
  <si>
    <t xml:space="preserve">Poplatek za uložení stavebního odpadu na recyklační skládce (skládkovné) směsného stavebního a demoličního kód odpadu  17 09 04</t>
  </si>
  <si>
    <t>-979754593</t>
  </si>
  <si>
    <t>998</t>
  </si>
  <si>
    <t>Přesun hmot</t>
  </si>
  <si>
    <t>27</t>
  </si>
  <si>
    <t>998011001</t>
  </si>
  <si>
    <t>Přesun hmot pro budovy zděné v do 6 m</t>
  </si>
  <si>
    <t>55400973</t>
  </si>
  <si>
    <t>PSV</t>
  </si>
  <si>
    <t>Práce a dodávky PSV</t>
  </si>
  <si>
    <t>751</t>
  </si>
  <si>
    <t>Vzduchotechnika</t>
  </si>
  <si>
    <t>28</t>
  </si>
  <si>
    <t>751398056.1</t>
  </si>
  <si>
    <t>Mtž protidešťové žaluzie přes 0,750 m2</t>
  </si>
  <si>
    <t>-1178464422</t>
  </si>
  <si>
    <t>29</t>
  </si>
  <si>
    <t>42972963.1</t>
  </si>
  <si>
    <t>žaluzie protidešťová s pevnými lamelami a sítí proti hmyzu, pozink s komaxitem, 900x1200mm</t>
  </si>
  <si>
    <t>32</t>
  </si>
  <si>
    <t>909706139</t>
  </si>
  <si>
    <t>30</t>
  </si>
  <si>
    <t>42972963.2</t>
  </si>
  <si>
    <t>žaluzie protidešťová s pevnými lamelami a sítí proti hmyzu, pozink s komaxitem, 1200x1200mm</t>
  </si>
  <si>
    <t>-586689018</t>
  </si>
  <si>
    <t>31</t>
  </si>
  <si>
    <t>751510017.1</t>
  </si>
  <si>
    <t>Vzduchotechnické potrubí pozink čtyřhranné průřezu do 1,13 m2</t>
  </si>
  <si>
    <t>-1866727268</t>
  </si>
  <si>
    <t>"K1 - kompletní provedení vč. kotvení do stropu a stěny dle PD" 4,850</t>
  </si>
  <si>
    <t>998751101</t>
  </si>
  <si>
    <t>Přesun hmot tonážní pro vzduchotechniku v objektech v do 12 m</t>
  </si>
  <si>
    <t>1147508966</t>
  </si>
  <si>
    <t>766</t>
  </si>
  <si>
    <t>Konstrukce truhlářské</t>
  </si>
  <si>
    <t>33</t>
  </si>
  <si>
    <t>766660733</t>
  </si>
  <si>
    <t>Montáž dveřního kování - štítky s klikou a koulí</t>
  </si>
  <si>
    <t>-62013497</t>
  </si>
  <si>
    <t>34</t>
  </si>
  <si>
    <t>54914110.1</t>
  </si>
  <si>
    <t xml:space="preserve">kování nerez, knoflík-klika </t>
  </si>
  <si>
    <t>851891756</t>
  </si>
  <si>
    <t>35</t>
  </si>
  <si>
    <t>766660734</t>
  </si>
  <si>
    <t>Montáž dveřního bezpečnostního kování - panikového</t>
  </si>
  <si>
    <t>457223518</t>
  </si>
  <si>
    <t>36</t>
  </si>
  <si>
    <t>spc.0035102</t>
  </si>
  <si>
    <t>Mechanický samozamykací panikový zámek</t>
  </si>
  <si>
    <t>1387048724</t>
  </si>
  <si>
    <t>37</t>
  </si>
  <si>
    <t>766661848.1</t>
  </si>
  <si>
    <t>Demontáž interiérového zámku</t>
  </si>
  <si>
    <t>-257092806</t>
  </si>
  <si>
    <t>38</t>
  </si>
  <si>
    <t>766661849.1</t>
  </si>
  <si>
    <t>Demontáž interiérového štítku s klikou</t>
  </si>
  <si>
    <t>-128123720</t>
  </si>
  <si>
    <t>39</t>
  </si>
  <si>
    <t>766694112</t>
  </si>
  <si>
    <t>Montáž parapetních desek dřevěných nebo plastových šířky do 30 cm délky do 1,6 m</t>
  </si>
  <si>
    <t>414298134</t>
  </si>
  <si>
    <t>40</t>
  </si>
  <si>
    <t>61144402.1</t>
  </si>
  <si>
    <t>parapet plastový vnitřní komůrkový tl 20mm š 275mm</t>
  </si>
  <si>
    <t>1918495393</t>
  </si>
  <si>
    <t>41</t>
  </si>
  <si>
    <t>61144019</t>
  </si>
  <si>
    <t>koncovka k parapetu plastovému vnitřnímu 1 pár</t>
  </si>
  <si>
    <t>sada</t>
  </si>
  <si>
    <t>1856406646</t>
  </si>
  <si>
    <t>42</t>
  </si>
  <si>
    <t>998766101</t>
  </si>
  <si>
    <t>Přesun hmot tonážní pro konstrukce truhlářské v objektech v do 6 m</t>
  </si>
  <si>
    <t>1672631010</t>
  </si>
  <si>
    <t>767</t>
  </si>
  <si>
    <t>Konstrukce zámečnické</t>
  </si>
  <si>
    <t>43</t>
  </si>
  <si>
    <t>767_04Z</t>
  </si>
  <si>
    <t>M+D Z4 - plastová záchytná vana 1320/660/150mm do skladu PHM z nárazuvzdorného polyethylenu (HDPE) s roštem, objem vany 80 l</t>
  </si>
  <si>
    <t>1388413721</t>
  </si>
  <si>
    <t>44</t>
  </si>
  <si>
    <t>767_09Z</t>
  </si>
  <si>
    <t>M+D Z9 - záchytná vana 1000/700/50mm do skladu PHM pod elektrocentrálu svařená z nerezového slzičkového plechu (mat. 1.4301), tl. 3 mm, záchytný objem vany 35 l</t>
  </si>
  <si>
    <t>-1491148954</t>
  </si>
  <si>
    <t>45</t>
  </si>
  <si>
    <t>767_10Z</t>
  </si>
  <si>
    <t>M+D Z10 - záchytná vana 1250/950/50mm do skladu PHM pod elektrocentrálu svařená z nerezového slzičkového plechu (mat. 1.4301), tl. 3 mm, záchytný objem vany 59 l</t>
  </si>
  <si>
    <t>-234270731</t>
  </si>
  <si>
    <t>46</t>
  </si>
  <si>
    <t>767_11Z</t>
  </si>
  <si>
    <t>M+D Z11 - záchytná vana 1250/950/100mm do skladu PHM pod elektrocentrálu svařená z nerezového slzičkového plechu (mat. 1.4301), tl. 3 mm, záchytný objem vany 118 l</t>
  </si>
  <si>
    <t>-690602120</t>
  </si>
  <si>
    <t>47</t>
  </si>
  <si>
    <t>767_12Z</t>
  </si>
  <si>
    <t>M+D Z12 - záchytná vana 1500/950/150mm do skladu PHM pod elektrocentrálu svařená z nerezového slzičkového plechu (mat. 1.4301), tl. 3 mm, záchytný objem vany 210 l</t>
  </si>
  <si>
    <t>1283785822</t>
  </si>
  <si>
    <t>784</t>
  </si>
  <si>
    <t>Dokončovací práce - malby a tapety</t>
  </si>
  <si>
    <t>48</t>
  </si>
  <si>
    <t>784181123</t>
  </si>
  <si>
    <t>Hloubková jednonásobná bezbarvá penetrace podkladu v místnostech výšky do 5,00 m</t>
  </si>
  <si>
    <t>217853262</t>
  </si>
  <si>
    <t>40,466+0,9</t>
  </si>
  <si>
    <t>49</t>
  </si>
  <si>
    <t>784221103</t>
  </si>
  <si>
    <t>Dvojnásobné bílé malby ze směsí za sucha dobře otěruvzdorných v místnostech do 5,00 m</t>
  </si>
  <si>
    <t>151448899</t>
  </si>
  <si>
    <t>VRN</t>
  </si>
  <si>
    <t>Vedlejší rozpočtové náklady</t>
  </si>
  <si>
    <t>VRN3</t>
  </si>
  <si>
    <t>Zařízení staveniště</t>
  </si>
  <si>
    <t>50</t>
  </si>
  <si>
    <t>030001001</t>
  </si>
  <si>
    <t>Zařízení staveniště a ostatní vedlejší náklady stavby</t>
  </si>
  <si>
    <t>1024</t>
  </si>
  <si>
    <t>-649976635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</si>
</sst>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210218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Sklad záložních elektrocentrál v části ATS 44, ul. I. P. Pavlova, č. p. 3323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Frýdek-Místek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18. 2. 2021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Distep a.s.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Miroslav Havlásek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'210218 - Sklad záložních 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'210218 - Sklad záložních ...'!P125</f>
        <v>0</v>
      </c>
      <c r="AV95" s="126">
        <f>'210218 - Sklad záložních ...'!J31</f>
        <v>0</v>
      </c>
      <c r="AW95" s="126">
        <f>'210218 - Sklad záložních ...'!J32</f>
        <v>0</v>
      </c>
      <c r="AX95" s="126">
        <f>'210218 - Sklad záložních ...'!J33</f>
        <v>0</v>
      </c>
      <c r="AY95" s="126">
        <f>'210218 - Sklad záložních ...'!J34</f>
        <v>0</v>
      </c>
      <c r="AZ95" s="126">
        <f>'210218 - Sklad záložních ...'!F31</f>
        <v>0</v>
      </c>
      <c r="BA95" s="126">
        <f>'210218 - Sklad záložních ...'!F32</f>
        <v>0</v>
      </c>
      <c r="BB95" s="126">
        <f>'210218 - Sklad záložních ...'!F33</f>
        <v>0</v>
      </c>
      <c r="BC95" s="126">
        <f>'210218 - Sklad záložních ...'!F34</f>
        <v>0</v>
      </c>
      <c r="BD95" s="128">
        <f>'210218 - Sklad záložních 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/tMN+jYjKhBXrT9tfpRVBlTZD+tvBe+4IiA0ERABNOk4ZRh8Div//csRTWF15sV6x20pq/QiNvcnMSCfpFWtew==" hashValue="VIJoYjmlllaIm0+vExn5OHBqNHAKSdqmkbRI4s74jhCgP+k3CQToS7ZyXTQZrUEm4MpuRF3VWLRJKrjt1ty0hA==" algorithmName="SHA-512" password="C7B2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0218 - Sklad záložních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83</v>
      </c>
    </row>
    <row r="4" s="1" customFormat="1" ht="24.96" customHeight="1">
      <c r="B4" s="19"/>
      <c r="D4" s="132" t="s">
        <v>84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18. 2. 2021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27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36</v>
      </c>
      <c r="E28" s="37"/>
      <c r="F28" s="37"/>
      <c r="G28" s="37"/>
      <c r="H28" s="37"/>
      <c r="I28" s="37"/>
      <c r="J28" s="144">
        <f>ROUND(J125,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38</v>
      </c>
      <c r="G30" s="37"/>
      <c r="H30" s="37"/>
      <c r="I30" s="145" t="s">
        <v>37</v>
      </c>
      <c r="J30" s="145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40</v>
      </c>
      <c r="E31" s="134" t="s">
        <v>41</v>
      </c>
      <c r="F31" s="147">
        <f>ROUND((SUM(BE125:BE213)),  2)</f>
        <v>0</v>
      </c>
      <c r="G31" s="37"/>
      <c r="H31" s="37"/>
      <c r="I31" s="148">
        <v>0.20999999999999999</v>
      </c>
      <c r="J31" s="147">
        <f>ROUND(((SUM(BE125:BE213))*I31),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42</v>
      </c>
      <c r="F32" s="147">
        <f>ROUND((SUM(BF125:BF213)),  2)</f>
        <v>0</v>
      </c>
      <c r="G32" s="37"/>
      <c r="H32" s="37"/>
      <c r="I32" s="148">
        <v>0.14999999999999999</v>
      </c>
      <c r="J32" s="147">
        <f>ROUND(((SUM(BF125:BF213))*I32),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43</v>
      </c>
      <c r="F33" s="147">
        <f>ROUND((SUM(BG125:BG213)),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44</v>
      </c>
      <c r="F34" s="147">
        <f>ROUND((SUM(BH125:BH213)),  2)</f>
        <v>0</v>
      </c>
      <c r="G34" s="37"/>
      <c r="H34" s="37"/>
      <c r="I34" s="148">
        <v>0.14999999999999999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45</v>
      </c>
      <c r="F35" s="147">
        <f>ROUND((SUM(BI125:BI213)),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46</v>
      </c>
      <c r="E37" s="151"/>
      <c r="F37" s="151"/>
      <c r="G37" s="152" t="s">
        <v>47</v>
      </c>
      <c r="H37" s="153" t="s">
        <v>48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9"/>
      <c r="D85" s="39"/>
      <c r="E85" s="75" t="str">
        <f>E7</f>
        <v>Sklad záložních elektrocentrál v části ATS 44, ul. I. P. Pavlova, č. p. 3323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Frýdek-Místek</v>
      </c>
      <c r="G87" s="39"/>
      <c r="H87" s="39"/>
      <c r="I87" s="31" t="s">
        <v>22</v>
      </c>
      <c r="J87" s="78" t="str">
        <f>IF(J10="","",J10)</f>
        <v>18. 2. 2021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Distep a.s.</v>
      </c>
      <c r="G89" s="39"/>
      <c r="H89" s="39"/>
      <c r="I89" s="31" t="s">
        <v>30</v>
      </c>
      <c r="J89" s="35" t="str">
        <f>E19</f>
        <v>Ing. Miroslav Havlásek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86</v>
      </c>
      <c r="D92" s="168"/>
      <c r="E92" s="168"/>
      <c r="F92" s="168"/>
      <c r="G92" s="168"/>
      <c r="H92" s="168"/>
      <c r="I92" s="168"/>
      <c r="J92" s="169" t="s">
        <v>87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88</v>
      </c>
      <c r="D94" s="39"/>
      <c r="E94" s="39"/>
      <c r="F94" s="39"/>
      <c r="G94" s="39"/>
      <c r="H94" s="39"/>
      <c r="I94" s="39"/>
      <c r="J94" s="109">
        <f>J125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89</v>
      </c>
    </row>
    <row r="95" s="9" customFormat="1" ht="24.96" customHeight="1">
      <c r="A95" s="9"/>
      <c r="B95" s="171"/>
      <c r="C95" s="172"/>
      <c r="D95" s="173" t="s">
        <v>90</v>
      </c>
      <c r="E95" s="174"/>
      <c r="F95" s="174"/>
      <c r="G95" s="174"/>
      <c r="H95" s="174"/>
      <c r="I95" s="174"/>
      <c r="J95" s="175">
        <f>J126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91</v>
      </c>
      <c r="E96" s="180"/>
      <c r="F96" s="180"/>
      <c r="G96" s="180"/>
      <c r="H96" s="180"/>
      <c r="I96" s="180"/>
      <c r="J96" s="181">
        <f>J127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92</v>
      </c>
      <c r="E97" s="180"/>
      <c r="F97" s="180"/>
      <c r="G97" s="180"/>
      <c r="H97" s="180"/>
      <c r="I97" s="180"/>
      <c r="J97" s="181">
        <f>J138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93</v>
      </c>
      <c r="E98" s="180"/>
      <c r="F98" s="180"/>
      <c r="G98" s="180"/>
      <c r="H98" s="180"/>
      <c r="I98" s="180"/>
      <c r="J98" s="181">
        <f>J149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94</v>
      </c>
      <c r="E99" s="180"/>
      <c r="F99" s="180"/>
      <c r="G99" s="180"/>
      <c r="H99" s="180"/>
      <c r="I99" s="180"/>
      <c r="J99" s="181">
        <f>J174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95</v>
      </c>
      <c r="E100" s="180"/>
      <c r="F100" s="180"/>
      <c r="G100" s="180"/>
      <c r="H100" s="180"/>
      <c r="I100" s="180"/>
      <c r="J100" s="181">
        <f>J180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96</v>
      </c>
      <c r="E101" s="174"/>
      <c r="F101" s="174"/>
      <c r="G101" s="174"/>
      <c r="H101" s="174"/>
      <c r="I101" s="174"/>
      <c r="J101" s="175">
        <f>J182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97</v>
      </c>
      <c r="E102" s="180"/>
      <c r="F102" s="180"/>
      <c r="G102" s="180"/>
      <c r="H102" s="180"/>
      <c r="I102" s="180"/>
      <c r="J102" s="181">
        <f>J183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98</v>
      </c>
      <c r="E103" s="180"/>
      <c r="F103" s="180"/>
      <c r="G103" s="180"/>
      <c r="H103" s="180"/>
      <c r="I103" s="180"/>
      <c r="J103" s="181">
        <f>J190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99</v>
      </c>
      <c r="E104" s="180"/>
      <c r="F104" s="180"/>
      <c r="G104" s="180"/>
      <c r="H104" s="180"/>
      <c r="I104" s="180"/>
      <c r="J104" s="181">
        <f>J201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100</v>
      </c>
      <c r="E105" s="180"/>
      <c r="F105" s="180"/>
      <c r="G105" s="180"/>
      <c r="H105" s="180"/>
      <c r="I105" s="180"/>
      <c r="J105" s="181">
        <f>J207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1"/>
      <c r="C106" s="172"/>
      <c r="D106" s="173" t="s">
        <v>101</v>
      </c>
      <c r="E106" s="174"/>
      <c r="F106" s="174"/>
      <c r="G106" s="174"/>
      <c r="H106" s="174"/>
      <c r="I106" s="174"/>
      <c r="J106" s="175">
        <f>J211</f>
        <v>0</v>
      </c>
      <c r="K106" s="172"/>
      <c r="L106" s="17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7"/>
      <c r="C107" s="178"/>
      <c r="D107" s="179" t="s">
        <v>102</v>
      </c>
      <c r="E107" s="180"/>
      <c r="F107" s="180"/>
      <c r="G107" s="180"/>
      <c r="H107" s="180"/>
      <c r="I107" s="180"/>
      <c r="J107" s="181">
        <f>J212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30" customHeight="1">
      <c r="A117" s="37"/>
      <c r="B117" s="38"/>
      <c r="C117" s="39"/>
      <c r="D117" s="39"/>
      <c r="E117" s="75" t="str">
        <f>E7</f>
        <v>Sklad záložních elektrocentrál v části ATS 44, ul. I. P. Pavlova, č. p. 3323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F10</f>
        <v>Frýdek-Místek</v>
      </c>
      <c r="G119" s="39"/>
      <c r="H119" s="39"/>
      <c r="I119" s="31" t="s">
        <v>22</v>
      </c>
      <c r="J119" s="78" t="str">
        <f>IF(J10="","",J10)</f>
        <v>18. 2. 2021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E13</f>
        <v xml:space="preserve"> Distep a.s.</v>
      </c>
      <c r="G121" s="39"/>
      <c r="H121" s="39"/>
      <c r="I121" s="31" t="s">
        <v>30</v>
      </c>
      <c r="J121" s="35" t="str">
        <f>E19</f>
        <v>Ing. Miroslav Havlásek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IF(E16="","",E16)</f>
        <v>Vyplň údaj</v>
      </c>
      <c r="G122" s="39"/>
      <c r="H122" s="39"/>
      <c r="I122" s="31" t="s">
        <v>33</v>
      </c>
      <c r="J122" s="35" t="str">
        <f>E22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83"/>
      <c r="B124" s="184"/>
      <c r="C124" s="185" t="s">
        <v>104</v>
      </c>
      <c r="D124" s="186" t="s">
        <v>61</v>
      </c>
      <c r="E124" s="186" t="s">
        <v>57</v>
      </c>
      <c r="F124" s="186" t="s">
        <v>58</v>
      </c>
      <c r="G124" s="186" t="s">
        <v>105</v>
      </c>
      <c r="H124" s="186" t="s">
        <v>106</v>
      </c>
      <c r="I124" s="186" t="s">
        <v>107</v>
      </c>
      <c r="J124" s="187" t="s">
        <v>87</v>
      </c>
      <c r="K124" s="188" t="s">
        <v>108</v>
      </c>
      <c r="L124" s="189"/>
      <c r="M124" s="99" t="s">
        <v>1</v>
      </c>
      <c r="N124" s="100" t="s">
        <v>40</v>
      </c>
      <c r="O124" s="100" t="s">
        <v>109</v>
      </c>
      <c r="P124" s="100" t="s">
        <v>110</v>
      </c>
      <c r="Q124" s="100" t="s">
        <v>111</v>
      </c>
      <c r="R124" s="100" t="s">
        <v>112</v>
      </c>
      <c r="S124" s="100" t="s">
        <v>113</v>
      </c>
      <c r="T124" s="101" t="s">
        <v>114</v>
      </c>
      <c r="U124" s="183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/>
    </row>
    <row r="125" s="2" customFormat="1" ht="22.8" customHeight="1">
      <c r="A125" s="37"/>
      <c r="B125" s="38"/>
      <c r="C125" s="106" t="s">
        <v>115</v>
      </c>
      <c r="D125" s="39"/>
      <c r="E125" s="39"/>
      <c r="F125" s="39"/>
      <c r="G125" s="39"/>
      <c r="H125" s="39"/>
      <c r="I125" s="39"/>
      <c r="J125" s="190">
        <f>BK125</f>
        <v>0</v>
      </c>
      <c r="K125" s="39"/>
      <c r="L125" s="43"/>
      <c r="M125" s="102"/>
      <c r="N125" s="191"/>
      <c r="O125" s="103"/>
      <c r="P125" s="192">
        <f>P126+P182+P211</f>
        <v>0</v>
      </c>
      <c r="Q125" s="103"/>
      <c r="R125" s="192">
        <f>R126+R182+R211</f>
        <v>3.0613150500000006</v>
      </c>
      <c r="S125" s="103"/>
      <c r="T125" s="193">
        <f>T126+T182+T211</f>
        <v>2.3252000000000002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89</v>
      </c>
      <c r="BK125" s="194">
        <f>BK126+BK182+BK211</f>
        <v>0</v>
      </c>
    </row>
    <row r="126" s="12" customFormat="1" ht="25.92" customHeight="1">
      <c r="A126" s="12"/>
      <c r="B126" s="195"/>
      <c r="C126" s="196"/>
      <c r="D126" s="197" t="s">
        <v>75</v>
      </c>
      <c r="E126" s="198" t="s">
        <v>116</v>
      </c>
      <c r="F126" s="198" t="s">
        <v>117</v>
      </c>
      <c r="G126" s="196"/>
      <c r="H126" s="196"/>
      <c r="I126" s="199"/>
      <c r="J126" s="200">
        <f>BK126</f>
        <v>0</v>
      </c>
      <c r="K126" s="196"/>
      <c r="L126" s="201"/>
      <c r="M126" s="202"/>
      <c r="N126" s="203"/>
      <c r="O126" s="203"/>
      <c r="P126" s="204">
        <f>P127+P138+P149+P174+P180</f>
        <v>0</v>
      </c>
      <c r="Q126" s="203"/>
      <c r="R126" s="204">
        <f>R127+R138+R149+R174+R180</f>
        <v>2.7688787100000005</v>
      </c>
      <c r="S126" s="203"/>
      <c r="T126" s="205">
        <f>T127+T138+T149+T174+T180</f>
        <v>2.3232000000000004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81</v>
      </c>
      <c r="AT126" s="207" t="s">
        <v>75</v>
      </c>
      <c r="AU126" s="207" t="s">
        <v>76</v>
      </c>
      <c r="AY126" s="206" t="s">
        <v>118</v>
      </c>
      <c r="BK126" s="208">
        <f>BK127+BK138+BK149+BK174+BK180</f>
        <v>0</v>
      </c>
    </row>
    <row r="127" s="12" customFormat="1" ht="22.8" customHeight="1">
      <c r="A127" s="12"/>
      <c r="B127" s="195"/>
      <c r="C127" s="196"/>
      <c r="D127" s="197" t="s">
        <v>75</v>
      </c>
      <c r="E127" s="209" t="s">
        <v>119</v>
      </c>
      <c r="F127" s="209" t="s">
        <v>120</v>
      </c>
      <c r="G127" s="196"/>
      <c r="H127" s="196"/>
      <c r="I127" s="199"/>
      <c r="J127" s="210">
        <f>BK127</f>
        <v>0</v>
      </c>
      <c r="K127" s="196"/>
      <c r="L127" s="201"/>
      <c r="M127" s="202"/>
      <c r="N127" s="203"/>
      <c r="O127" s="203"/>
      <c r="P127" s="204">
        <f>SUM(P128:P137)</f>
        <v>0</v>
      </c>
      <c r="Q127" s="203"/>
      <c r="R127" s="204">
        <f>SUM(R128:R137)</f>
        <v>2.3489465500000004</v>
      </c>
      <c r="S127" s="203"/>
      <c r="T127" s="205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81</v>
      </c>
      <c r="AT127" s="207" t="s">
        <v>75</v>
      </c>
      <c r="AU127" s="207" t="s">
        <v>81</v>
      </c>
      <c r="AY127" s="206" t="s">
        <v>118</v>
      </c>
      <c r="BK127" s="208">
        <f>SUM(BK128:BK137)</f>
        <v>0</v>
      </c>
    </row>
    <row r="128" s="2" customFormat="1" ht="21.75" customHeight="1">
      <c r="A128" s="37"/>
      <c r="B128" s="38"/>
      <c r="C128" s="211" t="s">
        <v>81</v>
      </c>
      <c r="D128" s="211" t="s">
        <v>121</v>
      </c>
      <c r="E128" s="212" t="s">
        <v>122</v>
      </c>
      <c r="F128" s="213" t="s">
        <v>123</v>
      </c>
      <c r="G128" s="214" t="s">
        <v>124</v>
      </c>
      <c r="H128" s="215">
        <v>0.28100000000000003</v>
      </c>
      <c r="I128" s="216"/>
      <c r="J128" s="217">
        <f>ROUND(I128*H128,2)</f>
        <v>0</v>
      </c>
      <c r="K128" s="218"/>
      <c r="L128" s="43"/>
      <c r="M128" s="219" t="s">
        <v>1</v>
      </c>
      <c r="N128" s="220" t="s">
        <v>41</v>
      </c>
      <c r="O128" s="90"/>
      <c r="P128" s="221">
        <f>O128*H128</f>
        <v>0</v>
      </c>
      <c r="Q128" s="221">
        <v>2.3305500000000001</v>
      </c>
      <c r="R128" s="221">
        <f>Q128*H128</f>
        <v>0.65488455000000012</v>
      </c>
      <c r="S128" s="221">
        <v>0</v>
      </c>
      <c r="T128" s="22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3" t="s">
        <v>125</v>
      </c>
      <c r="AT128" s="223" t="s">
        <v>121</v>
      </c>
      <c r="AU128" s="223" t="s">
        <v>83</v>
      </c>
      <c r="AY128" s="16" t="s">
        <v>118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6" t="s">
        <v>81</v>
      </c>
      <c r="BK128" s="224">
        <f>ROUND(I128*H128,2)</f>
        <v>0</v>
      </c>
      <c r="BL128" s="16" t="s">
        <v>125</v>
      </c>
      <c r="BM128" s="223" t="s">
        <v>126</v>
      </c>
    </row>
    <row r="129" s="13" customFormat="1">
      <c r="A129" s="13"/>
      <c r="B129" s="225"/>
      <c r="C129" s="226"/>
      <c r="D129" s="227" t="s">
        <v>127</v>
      </c>
      <c r="E129" s="228" t="s">
        <v>1</v>
      </c>
      <c r="F129" s="229" t="s">
        <v>128</v>
      </c>
      <c r="G129" s="226"/>
      <c r="H129" s="230">
        <v>0.17999999999999999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127</v>
      </c>
      <c r="AU129" s="236" t="s">
        <v>83</v>
      </c>
      <c r="AV129" s="13" t="s">
        <v>83</v>
      </c>
      <c r="AW129" s="13" t="s">
        <v>32</v>
      </c>
      <c r="AX129" s="13" t="s">
        <v>76</v>
      </c>
      <c r="AY129" s="236" t="s">
        <v>118</v>
      </c>
    </row>
    <row r="130" s="13" customFormat="1">
      <c r="A130" s="13"/>
      <c r="B130" s="225"/>
      <c r="C130" s="226"/>
      <c r="D130" s="227" t="s">
        <v>127</v>
      </c>
      <c r="E130" s="228" t="s">
        <v>1</v>
      </c>
      <c r="F130" s="229" t="s">
        <v>129</v>
      </c>
      <c r="G130" s="226"/>
      <c r="H130" s="230">
        <v>0.10100000000000001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127</v>
      </c>
      <c r="AU130" s="236" t="s">
        <v>83</v>
      </c>
      <c r="AV130" s="13" t="s">
        <v>83</v>
      </c>
      <c r="AW130" s="13" t="s">
        <v>32</v>
      </c>
      <c r="AX130" s="13" t="s">
        <v>76</v>
      </c>
      <c r="AY130" s="236" t="s">
        <v>118</v>
      </c>
    </row>
    <row r="131" s="14" customFormat="1">
      <c r="A131" s="14"/>
      <c r="B131" s="237"/>
      <c r="C131" s="238"/>
      <c r="D131" s="227" t="s">
        <v>127</v>
      </c>
      <c r="E131" s="239" t="s">
        <v>1</v>
      </c>
      <c r="F131" s="240" t="s">
        <v>130</v>
      </c>
      <c r="G131" s="238"/>
      <c r="H131" s="241">
        <v>0.28100000000000003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127</v>
      </c>
      <c r="AU131" s="247" t="s">
        <v>83</v>
      </c>
      <c r="AV131" s="14" t="s">
        <v>125</v>
      </c>
      <c r="AW131" s="14" t="s">
        <v>32</v>
      </c>
      <c r="AX131" s="14" t="s">
        <v>81</v>
      </c>
      <c r="AY131" s="247" t="s">
        <v>118</v>
      </c>
    </row>
    <row r="132" s="2" customFormat="1" ht="21.75" customHeight="1">
      <c r="A132" s="37"/>
      <c r="B132" s="38"/>
      <c r="C132" s="211" t="s">
        <v>83</v>
      </c>
      <c r="D132" s="211" t="s">
        <v>121</v>
      </c>
      <c r="E132" s="212" t="s">
        <v>131</v>
      </c>
      <c r="F132" s="213" t="s">
        <v>132</v>
      </c>
      <c r="G132" s="214" t="s">
        <v>133</v>
      </c>
      <c r="H132" s="215">
        <v>0.152</v>
      </c>
      <c r="I132" s="216"/>
      <c r="J132" s="217">
        <f>ROUND(I132*H132,2)</f>
        <v>0</v>
      </c>
      <c r="K132" s="218"/>
      <c r="L132" s="43"/>
      <c r="M132" s="219" t="s">
        <v>1</v>
      </c>
      <c r="N132" s="220" t="s">
        <v>41</v>
      </c>
      <c r="O132" s="90"/>
      <c r="P132" s="221">
        <f>O132*H132</f>
        <v>0</v>
      </c>
      <c r="Q132" s="221">
        <v>1.0900000000000001</v>
      </c>
      <c r="R132" s="221">
        <f>Q132*H132</f>
        <v>0.16568000000000002</v>
      </c>
      <c r="S132" s="221">
        <v>0</v>
      </c>
      <c r="T132" s="22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3" t="s">
        <v>125</v>
      </c>
      <c r="AT132" s="223" t="s">
        <v>121</v>
      </c>
      <c r="AU132" s="223" t="s">
        <v>83</v>
      </c>
      <c r="AY132" s="16" t="s">
        <v>118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6" t="s">
        <v>81</v>
      </c>
      <c r="BK132" s="224">
        <f>ROUND(I132*H132,2)</f>
        <v>0</v>
      </c>
      <c r="BL132" s="16" t="s">
        <v>125</v>
      </c>
      <c r="BM132" s="223" t="s">
        <v>134</v>
      </c>
    </row>
    <row r="133" s="2" customFormat="1" ht="21.75" customHeight="1">
      <c r="A133" s="37"/>
      <c r="B133" s="38"/>
      <c r="C133" s="211" t="s">
        <v>119</v>
      </c>
      <c r="D133" s="211" t="s">
        <v>121</v>
      </c>
      <c r="E133" s="212" t="s">
        <v>135</v>
      </c>
      <c r="F133" s="213" t="s">
        <v>136</v>
      </c>
      <c r="G133" s="214" t="s">
        <v>137</v>
      </c>
      <c r="H133" s="215">
        <v>19.75</v>
      </c>
      <c r="I133" s="216"/>
      <c r="J133" s="217">
        <f>ROUND(I133*H133,2)</f>
        <v>0</v>
      </c>
      <c r="K133" s="218"/>
      <c r="L133" s="43"/>
      <c r="M133" s="219" t="s">
        <v>1</v>
      </c>
      <c r="N133" s="220" t="s">
        <v>41</v>
      </c>
      <c r="O133" s="90"/>
      <c r="P133" s="221">
        <f>O133*H133</f>
        <v>0</v>
      </c>
      <c r="Q133" s="221">
        <v>0.07571</v>
      </c>
      <c r="R133" s="221">
        <f>Q133*H133</f>
        <v>1.4952725</v>
      </c>
      <c r="S133" s="221">
        <v>0</v>
      </c>
      <c r="T133" s="22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3" t="s">
        <v>125</v>
      </c>
      <c r="AT133" s="223" t="s">
        <v>121</v>
      </c>
      <c r="AU133" s="223" t="s">
        <v>83</v>
      </c>
      <c r="AY133" s="16" t="s">
        <v>118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6" t="s">
        <v>81</v>
      </c>
      <c r="BK133" s="224">
        <f>ROUND(I133*H133,2)</f>
        <v>0</v>
      </c>
      <c r="BL133" s="16" t="s">
        <v>125</v>
      </c>
      <c r="BM133" s="223" t="s">
        <v>138</v>
      </c>
    </row>
    <row r="134" s="2" customFormat="1" ht="21.75" customHeight="1">
      <c r="A134" s="37"/>
      <c r="B134" s="38"/>
      <c r="C134" s="211" t="s">
        <v>125</v>
      </c>
      <c r="D134" s="211" t="s">
        <v>121</v>
      </c>
      <c r="E134" s="212" t="s">
        <v>139</v>
      </c>
      <c r="F134" s="213" t="s">
        <v>140</v>
      </c>
      <c r="G134" s="214" t="s">
        <v>141</v>
      </c>
      <c r="H134" s="215">
        <v>3.7000000000000002</v>
      </c>
      <c r="I134" s="216"/>
      <c r="J134" s="217">
        <f>ROUND(I134*H134,2)</f>
        <v>0</v>
      </c>
      <c r="K134" s="218"/>
      <c r="L134" s="43"/>
      <c r="M134" s="219" t="s">
        <v>1</v>
      </c>
      <c r="N134" s="220" t="s">
        <v>41</v>
      </c>
      <c r="O134" s="90"/>
      <c r="P134" s="221">
        <f>O134*H134</f>
        <v>0</v>
      </c>
      <c r="Q134" s="221">
        <v>0.00012</v>
      </c>
      <c r="R134" s="221">
        <f>Q134*H134</f>
        <v>0.00044400000000000006</v>
      </c>
      <c r="S134" s="221">
        <v>0</v>
      </c>
      <c r="T134" s="222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3" t="s">
        <v>125</v>
      </c>
      <c r="AT134" s="223" t="s">
        <v>121</v>
      </c>
      <c r="AU134" s="223" t="s">
        <v>83</v>
      </c>
      <c r="AY134" s="16" t="s">
        <v>118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6" t="s">
        <v>81</v>
      </c>
      <c r="BK134" s="224">
        <f>ROUND(I134*H134,2)</f>
        <v>0</v>
      </c>
      <c r="BL134" s="16" t="s">
        <v>125</v>
      </c>
      <c r="BM134" s="223" t="s">
        <v>142</v>
      </c>
    </row>
    <row r="135" s="13" customFormat="1">
      <c r="A135" s="13"/>
      <c r="B135" s="225"/>
      <c r="C135" s="226"/>
      <c r="D135" s="227" t="s">
        <v>127</v>
      </c>
      <c r="E135" s="228" t="s">
        <v>1</v>
      </c>
      <c r="F135" s="229" t="s">
        <v>143</v>
      </c>
      <c r="G135" s="226"/>
      <c r="H135" s="230">
        <v>3.7000000000000002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127</v>
      </c>
      <c r="AU135" s="236" t="s">
        <v>83</v>
      </c>
      <c r="AV135" s="13" t="s">
        <v>83</v>
      </c>
      <c r="AW135" s="13" t="s">
        <v>32</v>
      </c>
      <c r="AX135" s="13" t="s">
        <v>81</v>
      </c>
      <c r="AY135" s="236" t="s">
        <v>118</v>
      </c>
    </row>
    <row r="136" s="2" customFormat="1" ht="21.75" customHeight="1">
      <c r="A136" s="37"/>
      <c r="B136" s="38"/>
      <c r="C136" s="211" t="s">
        <v>144</v>
      </c>
      <c r="D136" s="211" t="s">
        <v>121</v>
      </c>
      <c r="E136" s="212" t="s">
        <v>145</v>
      </c>
      <c r="F136" s="213" t="s">
        <v>146</v>
      </c>
      <c r="G136" s="214" t="s">
        <v>141</v>
      </c>
      <c r="H136" s="215">
        <v>10.675000000000001</v>
      </c>
      <c r="I136" s="216"/>
      <c r="J136" s="217">
        <f>ROUND(I136*H136,2)</f>
        <v>0</v>
      </c>
      <c r="K136" s="218"/>
      <c r="L136" s="43"/>
      <c r="M136" s="219" t="s">
        <v>1</v>
      </c>
      <c r="N136" s="220" t="s">
        <v>41</v>
      </c>
      <c r="O136" s="90"/>
      <c r="P136" s="221">
        <f>O136*H136</f>
        <v>0</v>
      </c>
      <c r="Q136" s="221">
        <v>0.0030599999999999998</v>
      </c>
      <c r="R136" s="221">
        <f>Q136*H136</f>
        <v>0.0326655</v>
      </c>
      <c r="S136" s="221">
        <v>0</v>
      </c>
      <c r="T136" s="222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3" t="s">
        <v>125</v>
      </c>
      <c r="AT136" s="223" t="s">
        <v>121</v>
      </c>
      <c r="AU136" s="223" t="s">
        <v>83</v>
      </c>
      <c r="AY136" s="16" t="s">
        <v>118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6" t="s">
        <v>81</v>
      </c>
      <c r="BK136" s="224">
        <f>ROUND(I136*H136,2)</f>
        <v>0</v>
      </c>
      <c r="BL136" s="16" t="s">
        <v>125</v>
      </c>
      <c r="BM136" s="223" t="s">
        <v>147</v>
      </c>
    </row>
    <row r="137" s="13" customFormat="1">
      <c r="A137" s="13"/>
      <c r="B137" s="225"/>
      <c r="C137" s="226"/>
      <c r="D137" s="227" t="s">
        <v>127</v>
      </c>
      <c r="E137" s="228" t="s">
        <v>1</v>
      </c>
      <c r="F137" s="229" t="s">
        <v>148</v>
      </c>
      <c r="G137" s="226"/>
      <c r="H137" s="230">
        <v>10.675000000000001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127</v>
      </c>
      <c r="AU137" s="236" t="s">
        <v>83</v>
      </c>
      <c r="AV137" s="13" t="s">
        <v>83</v>
      </c>
      <c r="AW137" s="13" t="s">
        <v>32</v>
      </c>
      <c r="AX137" s="13" t="s">
        <v>81</v>
      </c>
      <c r="AY137" s="236" t="s">
        <v>118</v>
      </c>
    </row>
    <row r="138" s="12" customFormat="1" ht="22.8" customHeight="1">
      <c r="A138" s="12"/>
      <c r="B138" s="195"/>
      <c r="C138" s="196"/>
      <c r="D138" s="197" t="s">
        <v>75</v>
      </c>
      <c r="E138" s="209" t="s">
        <v>149</v>
      </c>
      <c r="F138" s="209" t="s">
        <v>150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SUM(P139:P148)</f>
        <v>0</v>
      </c>
      <c r="Q138" s="203"/>
      <c r="R138" s="204">
        <f>SUM(R139:R148)</f>
        <v>0.33755216000000005</v>
      </c>
      <c r="S138" s="203"/>
      <c r="T138" s="205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81</v>
      </c>
      <c r="AT138" s="207" t="s">
        <v>75</v>
      </c>
      <c r="AU138" s="207" t="s">
        <v>81</v>
      </c>
      <c r="AY138" s="206" t="s">
        <v>118</v>
      </c>
      <c r="BK138" s="208">
        <f>SUM(BK139:BK148)</f>
        <v>0</v>
      </c>
    </row>
    <row r="139" s="2" customFormat="1" ht="21.75" customHeight="1">
      <c r="A139" s="37"/>
      <c r="B139" s="38"/>
      <c r="C139" s="211" t="s">
        <v>149</v>
      </c>
      <c r="D139" s="211" t="s">
        <v>121</v>
      </c>
      <c r="E139" s="212" t="s">
        <v>151</v>
      </c>
      <c r="F139" s="213" t="s">
        <v>152</v>
      </c>
      <c r="G139" s="214" t="s">
        <v>137</v>
      </c>
      <c r="H139" s="215">
        <v>40.466000000000001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41</v>
      </c>
      <c r="O139" s="90"/>
      <c r="P139" s="221">
        <f>O139*H139</f>
        <v>0</v>
      </c>
      <c r="Q139" s="221">
        <v>0.0043800000000000002</v>
      </c>
      <c r="R139" s="221">
        <f>Q139*H139</f>
        <v>0.17724108000000002</v>
      </c>
      <c r="S139" s="221">
        <v>0</v>
      </c>
      <c r="T139" s="22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125</v>
      </c>
      <c r="AT139" s="223" t="s">
        <v>121</v>
      </c>
      <c r="AU139" s="223" t="s">
        <v>83</v>
      </c>
      <c r="AY139" s="16" t="s">
        <v>118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81</v>
      </c>
      <c r="BK139" s="224">
        <f>ROUND(I139*H139,2)</f>
        <v>0</v>
      </c>
      <c r="BL139" s="16" t="s">
        <v>125</v>
      </c>
      <c r="BM139" s="223" t="s">
        <v>153</v>
      </c>
    </row>
    <row r="140" s="13" customFormat="1">
      <c r="A140" s="13"/>
      <c r="B140" s="225"/>
      <c r="C140" s="226"/>
      <c r="D140" s="227" t="s">
        <v>127</v>
      </c>
      <c r="E140" s="228" t="s">
        <v>1</v>
      </c>
      <c r="F140" s="229" t="s">
        <v>154</v>
      </c>
      <c r="G140" s="226"/>
      <c r="H140" s="230">
        <v>39.5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127</v>
      </c>
      <c r="AU140" s="236" t="s">
        <v>83</v>
      </c>
      <c r="AV140" s="13" t="s">
        <v>83</v>
      </c>
      <c r="AW140" s="13" t="s">
        <v>32</v>
      </c>
      <c r="AX140" s="13" t="s">
        <v>76</v>
      </c>
      <c r="AY140" s="236" t="s">
        <v>118</v>
      </c>
    </row>
    <row r="141" s="13" customFormat="1">
      <c r="A141" s="13"/>
      <c r="B141" s="225"/>
      <c r="C141" s="226"/>
      <c r="D141" s="227" t="s">
        <v>127</v>
      </c>
      <c r="E141" s="228" t="s">
        <v>1</v>
      </c>
      <c r="F141" s="229" t="s">
        <v>155</v>
      </c>
      <c r="G141" s="226"/>
      <c r="H141" s="230">
        <v>0.96599999999999997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127</v>
      </c>
      <c r="AU141" s="236" t="s">
        <v>83</v>
      </c>
      <c r="AV141" s="13" t="s">
        <v>83</v>
      </c>
      <c r="AW141" s="13" t="s">
        <v>32</v>
      </c>
      <c r="AX141" s="13" t="s">
        <v>76</v>
      </c>
      <c r="AY141" s="236" t="s">
        <v>118</v>
      </c>
    </row>
    <row r="142" s="14" customFormat="1">
      <c r="A142" s="14"/>
      <c r="B142" s="237"/>
      <c r="C142" s="238"/>
      <c r="D142" s="227" t="s">
        <v>127</v>
      </c>
      <c r="E142" s="239" t="s">
        <v>1</v>
      </c>
      <c r="F142" s="240" t="s">
        <v>130</v>
      </c>
      <c r="G142" s="238"/>
      <c r="H142" s="241">
        <v>40.466000000000001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127</v>
      </c>
      <c r="AU142" s="247" t="s">
        <v>83</v>
      </c>
      <c r="AV142" s="14" t="s">
        <v>125</v>
      </c>
      <c r="AW142" s="14" t="s">
        <v>32</v>
      </c>
      <c r="AX142" s="14" t="s">
        <v>81</v>
      </c>
      <c r="AY142" s="247" t="s">
        <v>118</v>
      </c>
    </row>
    <row r="143" s="2" customFormat="1" ht="21.75" customHeight="1">
      <c r="A143" s="37"/>
      <c r="B143" s="38"/>
      <c r="C143" s="211" t="s">
        <v>156</v>
      </c>
      <c r="D143" s="211" t="s">
        <v>121</v>
      </c>
      <c r="E143" s="212" t="s">
        <v>157</v>
      </c>
      <c r="F143" s="213" t="s">
        <v>158</v>
      </c>
      <c r="G143" s="214" t="s">
        <v>137</v>
      </c>
      <c r="H143" s="215">
        <v>40.466000000000001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41</v>
      </c>
      <c r="O143" s="90"/>
      <c r="P143" s="221">
        <f>O143*H143</f>
        <v>0</v>
      </c>
      <c r="Q143" s="221">
        <v>0.0030000000000000001</v>
      </c>
      <c r="R143" s="221">
        <f>Q143*H143</f>
        <v>0.12139800000000001</v>
      </c>
      <c r="S143" s="221">
        <v>0</v>
      </c>
      <c r="T143" s="22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125</v>
      </c>
      <c r="AT143" s="223" t="s">
        <v>121</v>
      </c>
      <c r="AU143" s="223" t="s">
        <v>83</v>
      </c>
      <c r="AY143" s="16" t="s">
        <v>118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81</v>
      </c>
      <c r="BK143" s="224">
        <f>ROUND(I143*H143,2)</f>
        <v>0</v>
      </c>
      <c r="BL143" s="16" t="s">
        <v>125</v>
      </c>
      <c r="BM143" s="223" t="s">
        <v>159</v>
      </c>
    </row>
    <row r="144" s="2" customFormat="1" ht="21.75" customHeight="1">
      <c r="A144" s="37"/>
      <c r="B144" s="38"/>
      <c r="C144" s="211" t="s">
        <v>160</v>
      </c>
      <c r="D144" s="211" t="s">
        <v>121</v>
      </c>
      <c r="E144" s="212" t="s">
        <v>161</v>
      </c>
      <c r="F144" s="213" t="s">
        <v>162</v>
      </c>
      <c r="G144" s="214" t="s">
        <v>137</v>
      </c>
      <c r="H144" s="215">
        <v>0.90000000000000002</v>
      </c>
      <c r="I144" s="216"/>
      <c r="J144" s="217">
        <f>ROUND(I144*H144,2)</f>
        <v>0</v>
      </c>
      <c r="K144" s="218"/>
      <c r="L144" s="43"/>
      <c r="M144" s="219" t="s">
        <v>1</v>
      </c>
      <c r="N144" s="220" t="s">
        <v>41</v>
      </c>
      <c r="O144" s="90"/>
      <c r="P144" s="221">
        <f>O144*H144</f>
        <v>0</v>
      </c>
      <c r="Q144" s="221">
        <v>0.033579999999999999</v>
      </c>
      <c r="R144" s="221">
        <f>Q144*H144</f>
        <v>0.030221999999999999</v>
      </c>
      <c r="S144" s="221">
        <v>0</v>
      </c>
      <c r="T144" s="22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3" t="s">
        <v>125</v>
      </c>
      <c r="AT144" s="223" t="s">
        <v>121</v>
      </c>
      <c r="AU144" s="223" t="s">
        <v>83</v>
      </c>
      <c r="AY144" s="16" t="s">
        <v>118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6" t="s">
        <v>81</v>
      </c>
      <c r="BK144" s="224">
        <f>ROUND(I144*H144,2)</f>
        <v>0</v>
      </c>
      <c r="BL144" s="16" t="s">
        <v>125</v>
      </c>
      <c r="BM144" s="223" t="s">
        <v>163</v>
      </c>
    </row>
    <row r="145" s="13" customFormat="1">
      <c r="A145" s="13"/>
      <c r="B145" s="225"/>
      <c r="C145" s="226"/>
      <c r="D145" s="227" t="s">
        <v>127</v>
      </c>
      <c r="E145" s="228" t="s">
        <v>1</v>
      </c>
      <c r="F145" s="229" t="s">
        <v>164</v>
      </c>
      <c r="G145" s="226"/>
      <c r="H145" s="230">
        <v>0.90000000000000002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127</v>
      </c>
      <c r="AU145" s="236" t="s">
        <v>83</v>
      </c>
      <c r="AV145" s="13" t="s">
        <v>83</v>
      </c>
      <c r="AW145" s="13" t="s">
        <v>32</v>
      </c>
      <c r="AX145" s="13" t="s">
        <v>81</v>
      </c>
      <c r="AY145" s="236" t="s">
        <v>118</v>
      </c>
    </row>
    <row r="146" s="2" customFormat="1" ht="21.75" customHeight="1">
      <c r="A146" s="37"/>
      <c r="B146" s="38"/>
      <c r="C146" s="211" t="s">
        <v>165</v>
      </c>
      <c r="D146" s="211" t="s">
        <v>121</v>
      </c>
      <c r="E146" s="212" t="s">
        <v>166</v>
      </c>
      <c r="F146" s="213" t="s">
        <v>167</v>
      </c>
      <c r="G146" s="214" t="s">
        <v>137</v>
      </c>
      <c r="H146" s="215">
        <v>0.96599999999999997</v>
      </c>
      <c r="I146" s="216"/>
      <c r="J146" s="217">
        <f>ROUND(I146*H146,2)</f>
        <v>0</v>
      </c>
      <c r="K146" s="218"/>
      <c r="L146" s="43"/>
      <c r="M146" s="219" t="s">
        <v>1</v>
      </c>
      <c r="N146" s="220" t="s">
        <v>41</v>
      </c>
      <c r="O146" s="90"/>
      <c r="P146" s="221">
        <f>O146*H146</f>
        <v>0</v>
      </c>
      <c r="Q146" s="221">
        <v>0.0043800000000000002</v>
      </c>
      <c r="R146" s="221">
        <f>Q146*H146</f>
        <v>0.0042310799999999999</v>
      </c>
      <c r="S146" s="221">
        <v>0</v>
      </c>
      <c r="T146" s="22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3" t="s">
        <v>125</v>
      </c>
      <c r="AT146" s="223" t="s">
        <v>121</v>
      </c>
      <c r="AU146" s="223" t="s">
        <v>83</v>
      </c>
      <c r="AY146" s="16" t="s">
        <v>118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6" t="s">
        <v>81</v>
      </c>
      <c r="BK146" s="224">
        <f>ROUND(I146*H146,2)</f>
        <v>0</v>
      </c>
      <c r="BL146" s="16" t="s">
        <v>125</v>
      </c>
      <c r="BM146" s="223" t="s">
        <v>168</v>
      </c>
    </row>
    <row r="147" s="13" customFormat="1">
      <c r="A147" s="13"/>
      <c r="B147" s="225"/>
      <c r="C147" s="226"/>
      <c r="D147" s="227" t="s">
        <v>127</v>
      </c>
      <c r="E147" s="228" t="s">
        <v>1</v>
      </c>
      <c r="F147" s="229" t="s">
        <v>155</v>
      </c>
      <c r="G147" s="226"/>
      <c r="H147" s="230">
        <v>0.96599999999999997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127</v>
      </c>
      <c r="AU147" s="236" t="s">
        <v>83</v>
      </c>
      <c r="AV147" s="13" t="s">
        <v>83</v>
      </c>
      <c r="AW147" s="13" t="s">
        <v>32</v>
      </c>
      <c r="AX147" s="13" t="s">
        <v>81</v>
      </c>
      <c r="AY147" s="236" t="s">
        <v>118</v>
      </c>
    </row>
    <row r="148" s="2" customFormat="1" ht="21.75" customHeight="1">
      <c r="A148" s="37"/>
      <c r="B148" s="38"/>
      <c r="C148" s="211" t="s">
        <v>169</v>
      </c>
      <c r="D148" s="211" t="s">
        <v>121</v>
      </c>
      <c r="E148" s="212" t="s">
        <v>170</v>
      </c>
      <c r="F148" s="213" t="s">
        <v>171</v>
      </c>
      <c r="G148" s="214" t="s">
        <v>172</v>
      </c>
      <c r="H148" s="215">
        <v>2</v>
      </c>
      <c r="I148" s="216"/>
      <c r="J148" s="217">
        <f>ROUND(I148*H148,2)</f>
        <v>0</v>
      </c>
      <c r="K148" s="218"/>
      <c r="L148" s="43"/>
      <c r="M148" s="219" t="s">
        <v>1</v>
      </c>
      <c r="N148" s="220" t="s">
        <v>41</v>
      </c>
      <c r="O148" s="90"/>
      <c r="P148" s="221">
        <f>O148*H148</f>
        <v>0</v>
      </c>
      <c r="Q148" s="221">
        <v>0.0022300000000000002</v>
      </c>
      <c r="R148" s="221">
        <f>Q148*H148</f>
        <v>0.0044600000000000004</v>
      </c>
      <c r="S148" s="221">
        <v>0</v>
      </c>
      <c r="T148" s="22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3" t="s">
        <v>125</v>
      </c>
      <c r="AT148" s="223" t="s">
        <v>121</v>
      </c>
      <c r="AU148" s="223" t="s">
        <v>83</v>
      </c>
      <c r="AY148" s="16" t="s">
        <v>118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6" t="s">
        <v>81</v>
      </c>
      <c r="BK148" s="224">
        <f>ROUND(I148*H148,2)</f>
        <v>0</v>
      </c>
      <c r="BL148" s="16" t="s">
        <v>125</v>
      </c>
      <c r="BM148" s="223" t="s">
        <v>173</v>
      </c>
    </row>
    <row r="149" s="12" customFormat="1" ht="22.8" customHeight="1">
      <c r="A149" s="12"/>
      <c r="B149" s="195"/>
      <c r="C149" s="196"/>
      <c r="D149" s="197" t="s">
        <v>75</v>
      </c>
      <c r="E149" s="209" t="s">
        <v>165</v>
      </c>
      <c r="F149" s="209" t="s">
        <v>174</v>
      </c>
      <c r="G149" s="196"/>
      <c r="H149" s="196"/>
      <c r="I149" s="199"/>
      <c r="J149" s="210">
        <f>BK149</f>
        <v>0</v>
      </c>
      <c r="K149" s="196"/>
      <c r="L149" s="201"/>
      <c r="M149" s="202"/>
      <c r="N149" s="203"/>
      <c r="O149" s="203"/>
      <c r="P149" s="204">
        <f>SUM(P150:P173)</f>
        <v>0</v>
      </c>
      <c r="Q149" s="203"/>
      <c r="R149" s="204">
        <f>SUM(R150:R173)</f>
        <v>0.082380000000000009</v>
      </c>
      <c r="S149" s="203"/>
      <c r="T149" s="205">
        <f>SUM(T150:T173)</f>
        <v>2.3232000000000004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6" t="s">
        <v>81</v>
      </c>
      <c r="AT149" s="207" t="s">
        <v>75</v>
      </c>
      <c r="AU149" s="207" t="s">
        <v>81</v>
      </c>
      <c r="AY149" s="206" t="s">
        <v>118</v>
      </c>
      <c r="BK149" s="208">
        <f>SUM(BK150:BK173)</f>
        <v>0</v>
      </c>
    </row>
    <row r="150" s="2" customFormat="1" ht="33" customHeight="1">
      <c r="A150" s="37"/>
      <c r="B150" s="38"/>
      <c r="C150" s="211" t="s">
        <v>175</v>
      </c>
      <c r="D150" s="211" t="s">
        <v>121</v>
      </c>
      <c r="E150" s="212" t="s">
        <v>176</v>
      </c>
      <c r="F150" s="213" t="s">
        <v>177</v>
      </c>
      <c r="G150" s="214" t="s">
        <v>137</v>
      </c>
      <c r="H150" s="215">
        <v>10</v>
      </c>
      <c r="I150" s="216"/>
      <c r="J150" s="217">
        <f>ROUND(I150*H150,2)</f>
        <v>0</v>
      </c>
      <c r="K150" s="218"/>
      <c r="L150" s="43"/>
      <c r="M150" s="219" t="s">
        <v>1</v>
      </c>
      <c r="N150" s="220" t="s">
        <v>41</v>
      </c>
      <c r="O150" s="90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125</v>
      </c>
      <c r="AT150" s="223" t="s">
        <v>121</v>
      </c>
      <c r="AU150" s="223" t="s">
        <v>83</v>
      </c>
      <c r="AY150" s="16" t="s">
        <v>118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81</v>
      </c>
      <c r="BK150" s="224">
        <f>ROUND(I150*H150,2)</f>
        <v>0</v>
      </c>
      <c r="BL150" s="16" t="s">
        <v>125</v>
      </c>
      <c r="BM150" s="223" t="s">
        <v>178</v>
      </c>
    </row>
    <row r="151" s="2" customFormat="1" ht="33" customHeight="1">
      <c r="A151" s="37"/>
      <c r="B151" s="38"/>
      <c r="C151" s="211" t="s">
        <v>179</v>
      </c>
      <c r="D151" s="211" t="s">
        <v>121</v>
      </c>
      <c r="E151" s="212" t="s">
        <v>180</v>
      </c>
      <c r="F151" s="213" t="s">
        <v>181</v>
      </c>
      <c r="G151" s="214" t="s">
        <v>137</v>
      </c>
      <c r="H151" s="215">
        <v>70</v>
      </c>
      <c r="I151" s="216"/>
      <c r="J151" s="217">
        <f>ROUND(I151*H151,2)</f>
        <v>0</v>
      </c>
      <c r="K151" s="218"/>
      <c r="L151" s="43"/>
      <c r="M151" s="219" t="s">
        <v>1</v>
      </c>
      <c r="N151" s="220" t="s">
        <v>41</v>
      </c>
      <c r="O151" s="90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3" t="s">
        <v>125</v>
      </c>
      <c r="AT151" s="223" t="s">
        <v>121</v>
      </c>
      <c r="AU151" s="223" t="s">
        <v>83</v>
      </c>
      <c r="AY151" s="16" t="s">
        <v>118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6" t="s">
        <v>81</v>
      </c>
      <c r="BK151" s="224">
        <f>ROUND(I151*H151,2)</f>
        <v>0</v>
      </c>
      <c r="BL151" s="16" t="s">
        <v>125</v>
      </c>
      <c r="BM151" s="223" t="s">
        <v>182</v>
      </c>
    </row>
    <row r="152" s="13" customFormat="1">
      <c r="A152" s="13"/>
      <c r="B152" s="225"/>
      <c r="C152" s="226"/>
      <c r="D152" s="227" t="s">
        <v>127</v>
      </c>
      <c r="E152" s="226"/>
      <c r="F152" s="229" t="s">
        <v>183</v>
      </c>
      <c r="G152" s="226"/>
      <c r="H152" s="230">
        <v>70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127</v>
      </c>
      <c r="AU152" s="236" t="s">
        <v>83</v>
      </c>
      <c r="AV152" s="13" t="s">
        <v>83</v>
      </c>
      <c r="AW152" s="13" t="s">
        <v>4</v>
      </c>
      <c r="AX152" s="13" t="s">
        <v>81</v>
      </c>
      <c r="AY152" s="236" t="s">
        <v>118</v>
      </c>
    </row>
    <row r="153" s="2" customFormat="1" ht="33" customHeight="1">
      <c r="A153" s="37"/>
      <c r="B153" s="38"/>
      <c r="C153" s="211" t="s">
        <v>184</v>
      </c>
      <c r="D153" s="211" t="s">
        <v>121</v>
      </c>
      <c r="E153" s="212" t="s">
        <v>185</v>
      </c>
      <c r="F153" s="213" t="s">
        <v>186</v>
      </c>
      <c r="G153" s="214" t="s">
        <v>137</v>
      </c>
      <c r="H153" s="215">
        <v>10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41</v>
      </c>
      <c r="O153" s="90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125</v>
      </c>
      <c r="AT153" s="223" t="s">
        <v>121</v>
      </c>
      <c r="AU153" s="223" t="s">
        <v>83</v>
      </c>
      <c r="AY153" s="16" t="s">
        <v>118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81</v>
      </c>
      <c r="BK153" s="224">
        <f>ROUND(I153*H153,2)</f>
        <v>0</v>
      </c>
      <c r="BL153" s="16" t="s">
        <v>125</v>
      </c>
      <c r="BM153" s="223" t="s">
        <v>187</v>
      </c>
    </row>
    <row r="154" s="2" customFormat="1" ht="33" customHeight="1">
      <c r="A154" s="37"/>
      <c r="B154" s="38"/>
      <c r="C154" s="211" t="s">
        <v>188</v>
      </c>
      <c r="D154" s="211" t="s">
        <v>121</v>
      </c>
      <c r="E154" s="212" t="s">
        <v>189</v>
      </c>
      <c r="F154" s="213" t="s">
        <v>190</v>
      </c>
      <c r="G154" s="214" t="s">
        <v>137</v>
      </c>
      <c r="H154" s="215">
        <v>16</v>
      </c>
      <c r="I154" s="216"/>
      <c r="J154" s="217">
        <f>ROUND(I154*H154,2)</f>
        <v>0</v>
      </c>
      <c r="K154" s="218"/>
      <c r="L154" s="43"/>
      <c r="M154" s="219" t="s">
        <v>1</v>
      </c>
      <c r="N154" s="220" t="s">
        <v>41</v>
      </c>
      <c r="O154" s="90"/>
      <c r="P154" s="221">
        <f>O154*H154</f>
        <v>0</v>
      </c>
      <c r="Q154" s="221">
        <v>0.00021000000000000001</v>
      </c>
      <c r="R154" s="221">
        <f>Q154*H154</f>
        <v>0.0033600000000000001</v>
      </c>
      <c r="S154" s="221">
        <v>0</v>
      </c>
      <c r="T154" s="222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3" t="s">
        <v>125</v>
      </c>
      <c r="AT154" s="223" t="s">
        <v>121</v>
      </c>
      <c r="AU154" s="223" t="s">
        <v>83</v>
      </c>
      <c r="AY154" s="16" t="s">
        <v>118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6" t="s">
        <v>81</v>
      </c>
      <c r="BK154" s="224">
        <f>ROUND(I154*H154,2)</f>
        <v>0</v>
      </c>
      <c r="BL154" s="16" t="s">
        <v>125</v>
      </c>
      <c r="BM154" s="223" t="s">
        <v>191</v>
      </c>
    </row>
    <row r="155" s="2" customFormat="1" ht="16.5" customHeight="1">
      <c r="A155" s="37"/>
      <c r="B155" s="38"/>
      <c r="C155" s="211" t="s">
        <v>8</v>
      </c>
      <c r="D155" s="211" t="s">
        <v>121</v>
      </c>
      <c r="E155" s="212" t="s">
        <v>192</v>
      </c>
      <c r="F155" s="213" t="s">
        <v>193</v>
      </c>
      <c r="G155" s="214" t="s">
        <v>172</v>
      </c>
      <c r="H155" s="215">
        <v>2</v>
      </c>
      <c r="I155" s="216"/>
      <c r="J155" s="217">
        <f>ROUND(I155*H155,2)</f>
        <v>0</v>
      </c>
      <c r="K155" s="218"/>
      <c r="L155" s="43"/>
      <c r="M155" s="219" t="s">
        <v>1</v>
      </c>
      <c r="N155" s="220" t="s">
        <v>41</v>
      </c>
      <c r="O155" s="90"/>
      <c r="P155" s="221">
        <f>O155*H155</f>
        <v>0</v>
      </c>
      <c r="Q155" s="221">
        <v>0.00018000000000000001</v>
      </c>
      <c r="R155" s="221">
        <f>Q155*H155</f>
        <v>0.00036000000000000002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125</v>
      </c>
      <c r="AT155" s="223" t="s">
        <v>121</v>
      </c>
      <c r="AU155" s="223" t="s">
        <v>83</v>
      </c>
      <c r="AY155" s="16" t="s">
        <v>118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81</v>
      </c>
      <c r="BK155" s="224">
        <f>ROUND(I155*H155,2)</f>
        <v>0</v>
      </c>
      <c r="BL155" s="16" t="s">
        <v>125</v>
      </c>
      <c r="BM155" s="223" t="s">
        <v>194</v>
      </c>
    </row>
    <row r="156" s="13" customFormat="1">
      <c r="A156" s="13"/>
      <c r="B156" s="225"/>
      <c r="C156" s="226"/>
      <c r="D156" s="227" t="s">
        <v>127</v>
      </c>
      <c r="E156" s="228" t="s">
        <v>1</v>
      </c>
      <c r="F156" s="229" t="s">
        <v>195</v>
      </c>
      <c r="G156" s="226"/>
      <c r="H156" s="230">
        <v>2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127</v>
      </c>
      <c r="AU156" s="236" t="s">
        <v>83</v>
      </c>
      <c r="AV156" s="13" t="s">
        <v>83</v>
      </c>
      <c r="AW156" s="13" t="s">
        <v>32</v>
      </c>
      <c r="AX156" s="13" t="s">
        <v>81</v>
      </c>
      <c r="AY156" s="236" t="s">
        <v>118</v>
      </c>
    </row>
    <row r="157" s="2" customFormat="1" ht="16.5" customHeight="1">
      <c r="A157" s="37"/>
      <c r="B157" s="38"/>
      <c r="C157" s="248" t="s">
        <v>196</v>
      </c>
      <c r="D157" s="248" t="s">
        <v>197</v>
      </c>
      <c r="E157" s="249" t="s">
        <v>198</v>
      </c>
      <c r="F157" s="250" t="s">
        <v>199</v>
      </c>
      <c r="G157" s="251" t="s">
        <v>172</v>
      </c>
      <c r="H157" s="252">
        <v>2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41</v>
      </c>
      <c r="O157" s="90"/>
      <c r="P157" s="221">
        <f>O157*H157</f>
        <v>0</v>
      </c>
      <c r="Q157" s="221">
        <v>0.012</v>
      </c>
      <c r="R157" s="221">
        <f>Q157*H157</f>
        <v>0.024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160</v>
      </c>
      <c r="AT157" s="223" t="s">
        <v>197</v>
      </c>
      <c r="AU157" s="223" t="s">
        <v>83</v>
      </c>
      <c r="AY157" s="16" t="s">
        <v>118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81</v>
      </c>
      <c r="BK157" s="224">
        <f>ROUND(I157*H157,2)</f>
        <v>0</v>
      </c>
      <c r="BL157" s="16" t="s">
        <v>125</v>
      </c>
      <c r="BM157" s="223" t="s">
        <v>200</v>
      </c>
    </row>
    <row r="158" s="2" customFormat="1" ht="44.25" customHeight="1">
      <c r="A158" s="37"/>
      <c r="B158" s="38"/>
      <c r="C158" s="211" t="s">
        <v>201</v>
      </c>
      <c r="D158" s="211" t="s">
        <v>121</v>
      </c>
      <c r="E158" s="212" t="s">
        <v>202</v>
      </c>
      <c r="F158" s="213" t="s">
        <v>203</v>
      </c>
      <c r="G158" s="214" t="s">
        <v>204</v>
      </c>
      <c r="H158" s="215">
        <v>1</v>
      </c>
      <c r="I158" s="216"/>
      <c r="J158" s="217">
        <f>ROUND(I158*H158,2)</f>
        <v>0</v>
      </c>
      <c r="K158" s="218"/>
      <c r="L158" s="43"/>
      <c r="M158" s="219" t="s">
        <v>1</v>
      </c>
      <c r="N158" s="220" t="s">
        <v>41</v>
      </c>
      <c r="O158" s="90"/>
      <c r="P158" s="221">
        <f>O158*H158</f>
        <v>0</v>
      </c>
      <c r="Q158" s="221">
        <v>0.00018000000000000001</v>
      </c>
      <c r="R158" s="221">
        <f>Q158*H158</f>
        <v>0.00018000000000000001</v>
      </c>
      <c r="S158" s="221">
        <v>0</v>
      </c>
      <c r="T158" s="22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3" t="s">
        <v>125</v>
      </c>
      <c r="AT158" s="223" t="s">
        <v>121</v>
      </c>
      <c r="AU158" s="223" t="s">
        <v>83</v>
      </c>
      <c r="AY158" s="16" t="s">
        <v>118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6" t="s">
        <v>81</v>
      </c>
      <c r="BK158" s="224">
        <f>ROUND(I158*H158,2)</f>
        <v>0</v>
      </c>
      <c r="BL158" s="16" t="s">
        <v>125</v>
      </c>
      <c r="BM158" s="223" t="s">
        <v>205</v>
      </c>
    </row>
    <row r="159" s="13" customFormat="1">
      <c r="A159" s="13"/>
      <c r="B159" s="225"/>
      <c r="C159" s="226"/>
      <c r="D159" s="227" t="s">
        <v>127</v>
      </c>
      <c r="E159" s="228" t="s">
        <v>1</v>
      </c>
      <c r="F159" s="229" t="s">
        <v>206</v>
      </c>
      <c r="G159" s="226"/>
      <c r="H159" s="230">
        <v>1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127</v>
      </c>
      <c r="AU159" s="236" t="s">
        <v>83</v>
      </c>
      <c r="AV159" s="13" t="s">
        <v>83</v>
      </c>
      <c r="AW159" s="13" t="s">
        <v>32</v>
      </c>
      <c r="AX159" s="13" t="s">
        <v>76</v>
      </c>
      <c r="AY159" s="236" t="s">
        <v>118</v>
      </c>
    </row>
    <row r="160" s="14" customFormat="1">
      <c r="A160" s="14"/>
      <c r="B160" s="237"/>
      <c r="C160" s="238"/>
      <c r="D160" s="227" t="s">
        <v>127</v>
      </c>
      <c r="E160" s="239" t="s">
        <v>1</v>
      </c>
      <c r="F160" s="240" t="s">
        <v>130</v>
      </c>
      <c r="G160" s="238"/>
      <c r="H160" s="241">
        <v>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127</v>
      </c>
      <c r="AU160" s="247" t="s">
        <v>83</v>
      </c>
      <c r="AV160" s="14" t="s">
        <v>125</v>
      </c>
      <c r="AW160" s="14" t="s">
        <v>32</v>
      </c>
      <c r="AX160" s="14" t="s">
        <v>81</v>
      </c>
      <c r="AY160" s="247" t="s">
        <v>118</v>
      </c>
    </row>
    <row r="161" s="2" customFormat="1" ht="33" customHeight="1">
      <c r="A161" s="37"/>
      <c r="B161" s="38"/>
      <c r="C161" s="211" t="s">
        <v>207</v>
      </c>
      <c r="D161" s="211" t="s">
        <v>121</v>
      </c>
      <c r="E161" s="212" t="s">
        <v>208</v>
      </c>
      <c r="F161" s="213" t="s">
        <v>209</v>
      </c>
      <c r="G161" s="214" t="s">
        <v>204</v>
      </c>
      <c r="H161" s="215">
        <v>1</v>
      </c>
      <c r="I161" s="216"/>
      <c r="J161" s="217">
        <f>ROUND(I161*H161,2)</f>
        <v>0</v>
      </c>
      <c r="K161" s="218"/>
      <c r="L161" s="43"/>
      <c r="M161" s="219" t="s">
        <v>1</v>
      </c>
      <c r="N161" s="220" t="s">
        <v>41</v>
      </c>
      <c r="O161" s="90"/>
      <c r="P161" s="221">
        <f>O161*H161</f>
        <v>0</v>
      </c>
      <c r="Q161" s="221">
        <v>0.00018000000000000001</v>
      </c>
      <c r="R161" s="221">
        <f>Q161*H161</f>
        <v>0.00018000000000000001</v>
      </c>
      <c r="S161" s="221">
        <v>0</v>
      </c>
      <c r="T161" s="22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3" t="s">
        <v>125</v>
      </c>
      <c r="AT161" s="223" t="s">
        <v>121</v>
      </c>
      <c r="AU161" s="223" t="s">
        <v>83</v>
      </c>
      <c r="AY161" s="16" t="s">
        <v>118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6" t="s">
        <v>81</v>
      </c>
      <c r="BK161" s="224">
        <f>ROUND(I161*H161,2)</f>
        <v>0</v>
      </c>
      <c r="BL161" s="16" t="s">
        <v>125</v>
      </c>
      <c r="BM161" s="223" t="s">
        <v>210</v>
      </c>
    </row>
    <row r="162" s="13" customFormat="1">
      <c r="A162" s="13"/>
      <c r="B162" s="225"/>
      <c r="C162" s="226"/>
      <c r="D162" s="227" t="s">
        <v>127</v>
      </c>
      <c r="E162" s="228" t="s">
        <v>1</v>
      </c>
      <c r="F162" s="229" t="s">
        <v>211</v>
      </c>
      <c r="G162" s="226"/>
      <c r="H162" s="230">
        <v>1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127</v>
      </c>
      <c r="AU162" s="236" t="s">
        <v>83</v>
      </c>
      <c r="AV162" s="13" t="s">
        <v>83</v>
      </c>
      <c r="AW162" s="13" t="s">
        <v>32</v>
      </c>
      <c r="AX162" s="13" t="s">
        <v>76</v>
      </c>
      <c r="AY162" s="236" t="s">
        <v>118</v>
      </c>
    </row>
    <row r="163" s="14" customFormat="1">
      <c r="A163" s="14"/>
      <c r="B163" s="237"/>
      <c r="C163" s="238"/>
      <c r="D163" s="227" t="s">
        <v>127</v>
      </c>
      <c r="E163" s="239" t="s">
        <v>1</v>
      </c>
      <c r="F163" s="240" t="s">
        <v>130</v>
      </c>
      <c r="G163" s="238"/>
      <c r="H163" s="241">
        <v>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127</v>
      </c>
      <c r="AU163" s="247" t="s">
        <v>83</v>
      </c>
      <c r="AV163" s="14" t="s">
        <v>125</v>
      </c>
      <c r="AW163" s="14" t="s">
        <v>32</v>
      </c>
      <c r="AX163" s="14" t="s">
        <v>81</v>
      </c>
      <c r="AY163" s="247" t="s">
        <v>118</v>
      </c>
    </row>
    <row r="164" s="2" customFormat="1" ht="21.75" customHeight="1">
      <c r="A164" s="37"/>
      <c r="B164" s="38"/>
      <c r="C164" s="211" t="s">
        <v>212</v>
      </c>
      <c r="D164" s="211" t="s">
        <v>121</v>
      </c>
      <c r="E164" s="212" t="s">
        <v>213</v>
      </c>
      <c r="F164" s="213" t="s">
        <v>214</v>
      </c>
      <c r="G164" s="214" t="s">
        <v>204</v>
      </c>
      <c r="H164" s="215">
        <v>1</v>
      </c>
      <c r="I164" s="216"/>
      <c r="J164" s="217">
        <f>ROUND(I164*H164,2)</f>
        <v>0</v>
      </c>
      <c r="K164" s="218"/>
      <c r="L164" s="43"/>
      <c r="M164" s="219" t="s">
        <v>1</v>
      </c>
      <c r="N164" s="220" t="s">
        <v>41</v>
      </c>
      <c r="O164" s="90"/>
      <c r="P164" s="221">
        <f>O164*H164</f>
        <v>0</v>
      </c>
      <c r="Q164" s="221">
        <v>0.00018000000000000001</v>
      </c>
      <c r="R164" s="221">
        <f>Q164*H164</f>
        <v>0.00018000000000000001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125</v>
      </c>
      <c r="AT164" s="223" t="s">
        <v>121</v>
      </c>
      <c r="AU164" s="223" t="s">
        <v>83</v>
      </c>
      <c r="AY164" s="16" t="s">
        <v>118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81</v>
      </c>
      <c r="BK164" s="224">
        <f>ROUND(I164*H164,2)</f>
        <v>0</v>
      </c>
      <c r="BL164" s="16" t="s">
        <v>125</v>
      </c>
      <c r="BM164" s="223" t="s">
        <v>215</v>
      </c>
    </row>
    <row r="165" s="13" customFormat="1">
      <c r="A165" s="13"/>
      <c r="B165" s="225"/>
      <c r="C165" s="226"/>
      <c r="D165" s="227" t="s">
        <v>127</v>
      </c>
      <c r="E165" s="228" t="s">
        <v>1</v>
      </c>
      <c r="F165" s="229" t="s">
        <v>216</v>
      </c>
      <c r="G165" s="226"/>
      <c r="H165" s="230">
        <v>1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127</v>
      </c>
      <c r="AU165" s="236" t="s">
        <v>83</v>
      </c>
      <c r="AV165" s="13" t="s">
        <v>83</v>
      </c>
      <c r="AW165" s="13" t="s">
        <v>32</v>
      </c>
      <c r="AX165" s="13" t="s">
        <v>76</v>
      </c>
      <c r="AY165" s="236" t="s">
        <v>118</v>
      </c>
    </row>
    <row r="166" s="14" customFormat="1">
      <c r="A166" s="14"/>
      <c r="B166" s="237"/>
      <c r="C166" s="238"/>
      <c r="D166" s="227" t="s">
        <v>127</v>
      </c>
      <c r="E166" s="239" t="s">
        <v>1</v>
      </c>
      <c r="F166" s="240" t="s">
        <v>130</v>
      </c>
      <c r="G166" s="238"/>
      <c r="H166" s="241">
        <v>1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127</v>
      </c>
      <c r="AU166" s="247" t="s">
        <v>83</v>
      </c>
      <c r="AV166" s="14" t="s">
        <v>125</v>
      </c>
      <c r="AW166" s="14" t="s">
        <v>32</v>
      </c>
      <c r="AX166" s="14" t="s">
        <v>81</v>
      </c>
      <c r="AY166" s="247" t="s">
        <v>118</v>
      </c>
    </row>
    <row r="167" s="2" customFormat="1" ht="21.75" customHeight="1">
      <c r="A167" s="37"/>
      <c r="B167" s="38"/>
      <c r="C167" s="211" t="s">
        <v>217</v>
      </c>
      <c r="D167" s="211" t="s">
        <v>121</v>
      </c>
      <c r="E167" s="212" t="s">
        <v>218</v>
      </c>
      <c r="F167" s="213" t="s">
        <v>219</v>
      </c>
      <c r="G167" s="214" t="s">
        <v>124</v>
      </c>
      <c r="H167" s="215">
        <v>1.0560000000000001</v>
      </c>
      <c r="I167" s="216"/>
      <c r="J167" s="217">
        <f>ROUND(I167*H167,2)</f>
        <v>0</v>
      </c>
      <c r="K167" s="218"/>
      <c r="L167" s="43"/>
      <c r="M167" s="219" t="s">
        <v>1</v>
      </c>
      <c r="N167" s="220" t="s">
        <v>41</v>
      </c>
      <c r="O167" s="90"/>
      <c r="P167" s="221">
        <f>O167*H167</f>
        <v>0</v>
      </c>
      <c r="Q167" s="221">
        <v>0</v>
      </c>
      <c r="R167" s="221">
        <f>Q167*H167</f>
        <v>0</v>
      </c>
      <c r="S167" s="221">
        <v>2.2000000000000002</v>
      </c>
      <c r="T167" s="222">
        <f>S167*H167</f>
        <v>2.3232000000000004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3" t="s">
        <v>125</v>
      </c>
      <c r="AT167" s="223" t="s">
        <v>121</v>
      </c>
      <c r="AU167" s="223" t="s">
        <v>83</v>
      </c>
      <c r="AY167" s="16" t="s">
        <v>118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6" t="s">
        <v>81</v>
      </c>
      <c r="BK167" s="224">
        <f>ROUND(I167*H167,2)</f>
        <v>0</v>
      </c>
      <c r="BL167" s="16" t="s">
        <v>125</v>
      </c>
      <c r="BM167" s="223" t="s">
        <v>220</v>
      </c>
    </row>
    <row r="168" s="13" customFormat="1">
      <c r="A168" s="13"/>
      <c r="B168" s="225"/>
      <c r="C168" s="226"/>
      <c r="D168" s="227" t="s">
        <v>127</v>
      </c>
      <c r="E168" s="228" t="s">
        <v>1</v>
      </c>
      <c r="F168" s="229" t="s">
        <v>221</v>
      </c>
      <c r="G168" s="226"/>
      <c r="H168" s="230">
        <v>1.008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127</v>
      </c>
      <c r="AU168" s="236" t="s">
        <v>83</v>
      </c>
      <c r="AV168" s="13" t="s">
        <v>83</v>
      </c>
      <c r="AW168" s="13" t="s">
        <v>32</v>
      </c>
      <c r="AX168" s="13" t="s">
        <v>76</v>
      </c>
      <c r="AY168" s="236" t="s">
        <v>118</v>
      </c>
    </row>
    <row r="169" s="13" customFormat="1">
      <c r="A169" s="13"/>
      <c r="B169" s="225"/>
      <c r="C169" s="226"/>
      <c r="D169" s="227" t="s">
        <v>127</v>
      </c>
      <c r="E169" s="228" t="s">
        <v>1</v>
      </c>
      <c r="F169" s="229" t="s">
        <v>222</v>
      </c>
      <c r="G169" s="226"/>
      <c r="H169" s="230">
        <v>0.048000000000000001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127</v>
      </c>
      <c r="AU169" s="236" t="s">
        <v>83</v>
      </c>
      <c r="AV169" s="13" t="s">
        <v>83</v>
      </c>
      <c r="AW169" s="13" t="s">
        <v>32</v>
      </c>
      <c r="AX169" s="13" t="s">
        <v>76</v>
      </c>
      <c r="AY169" s="236" t="s">
        <v>118</v>
      </c>
    </row>
    <row r="170" s="14" customFormat="1">
      <c r="A170" s="14"/>
      <c r="B170" s="237"/>
      <c r="C170" s="238"/>
      <c r="D170" s="227" t="s">
        <v>127</v>
      </c>
      <c r="E170" s="239" t="s">
        <v>1</v>
      </c>
      <c r="F170" s="240" t="s">
        <v>130</v>
      </c>
      <c r="G170" s="238"/>
      <c r="H170" s="241">
        <v>1.0560000000000001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127</v>
      </c>
      <c r="AU170" s="247" t="s">
        <v>83</v>
      </c>
      <c r="AV170" s="14" t="s">
        <v>125</v>
      </c>
      <c r="AW170" s="14" t="s">
        <v>32</v>
      </c>
      <c r="AX170" s="14" t="s">
        <v>81</v>
      </c>
      <c r="AY170" s="247" t="s">
        <v>118</v>
      </c>
    </row>
    <row r="171" s="2" customFormat="1" ht="16.5" customHeight="1">
      <c r="A171" s="37"/>
      <c r="B171" s="38"/>
      <c r="C171" s="211" t="s">
        <v>7</v>
      </c>
      <c r="D171" s="211" t="s">
        <v>121</v>
      </c>
      <c r="E171" s="212" t="s">
        <v>223</v>
      </c>
      <c r="F171" s="213" t="s">
        <v>224</v>
      </c>
      <c r="G171" s="214" t="s">
        <v>172</v>
      </c>
      <c r="H171" s="215">
        <v>16</v>
      </c>
      <c r="I171" s="216"/>
      <c r="J171" s="217">
        <f>ROUND(I171*H171,2)</f>
        <v>0</v>
      </c>
      <c r="K171" s="218"/>
      <c r="L171" s="43"/>
      <c r="M171" s="219" t="s">
        <v>1</v>
      </c>
      <c r="N171" s="220" t="s">
        <v>41</v>
      </c>
      <c r="O171" s="90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125</v>
      </c>
      <c r="AT171" s="223" t="s">
        <v>121</v>
      </c>
      <c r="AU171" s="223" t="s">
        <v>83</v>
      </c>
      <c r="AY171" s="16" t="s">
        <v>118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81</v>
      </c>
      <c r="BK171" s="224">
        <f>ROUND(I171*H171,2)</f>
        <v>0</v>
      </c>
      <c r="BL171" s="16" t="s">
        <v>125</v>
      </c>
      <c r="BM171" s="223" t="s">
        <v>225</v>
      </c>
    </row>
    <row r="172" s="2" customFormat="1" ht="21.75" customHeight="1">
      <c r="A172" s="37"/>
      <c r="B172" s="38"/>
      <c r="C172" s="211" t="s">
        <v>226</v>
      </c>
      <c r="D172" s="211" t="s">
        <v>121</v>
      </c>
      <c r="E172" s="212" t="s">
        <v>227</v>
      </c>
      <c r="F172" s="213" t="s">
        <v>228</v>
      </c>
      <c r="G172" s="214" t="s">
        <v>141</v>
      </c>
      <c r="H172" s="215">
        <v>3</v>
      </c>
      <c r="I172" s="216"/>
      <c r="J172" s="217">
        <f>ROUND(I172*H172,2)</f>
        <v>0</v>
      </c>
      <c r="K172" s="218"/>
      <c r="L172" s="43"/>
      <c r="M172" s="219" t="s">
        <v>1</v>
      </c>
      <c r="N172" s="220" t="s">
        <v>41</v>
      </c>
      <c r="O172" s="90"/>
      <c r="P172" s="221">
        <f>O172*H172</f>
        <v>0</v>
      </c>
      <c r="Q172" s="221">
        <v>0.01804</v>
      </c>
      <c r="R172" s="221">
        <f>Q172*H172</f>
        <v>0.054120000000000001</v>
      </c>
      <c r="S172" s="221">
        <v>0</v>
      </c>
      <c r="T172" s="22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125</v>
      </c>
      <c r="AT172" s="223" t="s">
        <v>121</v>
      </c>
      <c r="AU172" s="223" t="s">
        <v>83</v>
      </c>
      <c r="AY172" s="16" t="s">
        <v>118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81</v>
      </c>
      <c r="BK172" s="224">
        <f>ROUND(I172*H172,2)</f>
        <v>0</v>
      </c>
      <c r="BL172" s="16" t="s">
        <v>125</v>
      </c>
      <c r="BM172" s="223" t="s">
        <v>229</v>
      </c>
    </row>
    <row r="173" s="13" customFormat="1">
      <c r="A173" s="13"/>
      <c r="B173" s="225"/>
      <c r="C173" s="226"/>
      <c r="D173" s="227" t="s">
        <v>127</v>
      </c>
      <c r="E173" s="228" t="s">
        <v>1</v>
      </c>
      <c r="F173" s="229" t="s">
        <v>230</v>
      </c>
      <c r="G173" s="226"/>
      <c r="H173" s="230">
        <v>3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127</v>
      </c>
      <c r="AU173" s="236" t="s">
        <v>83</v>
      </c>
      <c r="AV173" s="13" t="s">
        <v>83</v>
      </c>
      <c r="AW173" s="13" t="s">
        <v>32</v>
      </c>
      <c r="AX173" s="13" t="s">
        <v>81</v>
      </c>
      <c r="AY173" s="236" t="s">
        <v>118</v>
      </c>
    </row>
    <row r="174" s="12" customFormat="1" ht="22.8" customHeight="1">
      <c r="A174" s="12"/>
      <c r="B174" s="195"/>
      <c r="C174" s="196"/>
      <c r="D174" s="197" t="s">
        <v>75</v>
      </c>
      <c r="E174" s="209" t="s">
        <v>231</v>
      </c>
      <c r="F174" s="209" t="s">
        <v>232</v>
      </c>
      <c r="G174" s="196"/>
      <c r="H174" s="196"/>
      <c r="I174" s="199"/>
      <c r="J174" s="210">
        <f>BK174</f>
        <v>0</v>
      </c>
      <c r="K174" s="196"/>
      <c r="L174" s="201"/>
      <c r="M174" s="202"/>
      <c r="N174" s="203"/>
      <c r="O174" s="203"/>
      <c r="P174" s="204">
        <f>SUM(P175:P179)</f>
        <v>0</v>
      </c>
      <c r="Q174" s="203"/>
      <c r="R174" s="204">
        <f>SUM(R175:R179)</f>
        <v>0</v>
      </c>
      <c r="S174" s="203"/>
      <c r="T174" s="205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6" t="s">
        <v>81</v>
      </c>
      <c r="AT174" s="207" t="s">
        <v>75</v>
      </c>
      <c r="AU174" s="207" t="s">
        <v>81</v>
      </c>
      <c r="AY174" s="206" t="s">
        <v>118</v>
      </c>
      <c r="BK174" s="208">
        <f>SUM(BK175:BK179)</f>
        <v>0</v>
      </c>
    </row>
    <row r="175" s="2" customFormat="1" ht="21.75" customHeight="1">
      <c r="A175" s="37"/>
      <c r="B175" s="38"/>
      <c r="C175" s="211" t="s">
        <v>233</v>
      </c>
      <c r="D175" s="211" t="s">
        <v>121</v>
      </c>
      <c r="E175" s="212" t="s">
        <v>234</v>
      </c>
      <c r="F175" s="213" t="s">
        <v>235</v>
      </c>
      <c r="G175" s="214" t="s">
        <v>133</v>
      </c>
      <c r="H175" s="215">
        <v>2.3250000000000002</v>
      </c>
      <c r="I175" s="216"/>
      <c r="J175" s="217">
        <f>ROUND(I175*H175,2)</f>
        <v>0</v>
      </c>
      <c r="K175" s="218"/>
      <c r="L175" s="43"/>
      <c r="M175" s="219" t="s">
        <v>1</v>
      </c>
      <c r="N175" s="220" t="s">
        <v>41</v>
      </c>
      <c r="O175" s="90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3" t="s">
        <v>125</v>
      </c>
      <c r="AT175" s="223" t="s">
        <v>121</v>
      </c>
      <c r="AU175" s="223" t="s">
        <v>83</v>
      </c>
      <c r="AY175" s="16" t="s">
        <v>118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6" t="s">
        <v>81</v>
      </c>
      <c r="BK175" s="224">
        <f>ROUND(I175*H175,2)</f>
        <v>0</v>
      </c>
      <c r="BL175" s="16" t="s">
        <v>125</v>
      </c>
      <c r="BM175" s="223" t="s">
        <v>236</v>
      </c>
    </row>
    <row r="176" s="2" customFormat="1" ht="21.75" customHeight="1">
      <c r="A176" s="37"/>
      <c r="B176" s="38"/>
      <c r="C176" s="211" t="s">
        <v>237</v>
      </c>
      <c r="D176" s="211" t="s">
        <v>121</v>
      </c>
      <c r="E176" s="212" t="s">
        <v>238</v>
      </c>
      <c r="F176" s="213" t="s">
        <v>239</v>
      </c>
      <c r="G176" s="214" t="s">
        <v>133</v>
      </c>
      <c r="H176" s="215">
        <v>2.3250000000000002</v>
      </c>
      <c r="I176" s="216"/>
      <c r="J176" s="217">
        <f>ROUND(I176*H176,2)</f>
        <v>0</v>
      </c>
      <c r="K176" s="218"/>
      <c r="L176" s="43"/>
      <c r="M176" s="219" t="s">
        <v>1</v>
      </c>
      <c r="N176" s="220" t="s">
        <v>41</v>
      </c>
      <c r="O176" s="90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3" t="s">
        <v>125</v>
      </c>
      <c r="AT176" s="223" t="s">
        <v>121</v>
      </c>
      <c r="AU176" s="223" t="s">
        <v>83</v>
      </c>
      <c r="AY176" s="16" t="s">
        <v>118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6" t="s">
        <v>81</v>
      </c>
      <c r="BK176" s="224">
        <f>ROUND(I176*H176,2)</f>
        <v>0</v>
      </c>
      <c r="BL176" s="16" t="s">
        <v>125</v>
      </c>
      <c r="BM176" s="223" t="s">
        <v>240</v>
      </c>
    </row>
    <row r="177" s="2" customFormat="1" ht="21.75" customHeight="1">
      <c r="A177" s="37"/>
      <c r="B177" s="38"/>
      <c r="C177" s="211" t="s">
        <v>241</v>
      </c>
      <c r="D177" s="211" t="s">
        <v>121</v>
      </c>
      <c r="E177" s="212" t="s">
        <v>242</v>
      </c>
      <c r="F177" s="213" t="s">
        <v>243</v>
      </c>
      <c r="G177" s="214" t="s">
        <v>133</v>
      </c>
      <c r="H177" s="215">
        <v>20.925000000000001</v>
      </c>
      <c r="I177" s="216"/>
      <c r="J177" s="217">
        <f>ROUND(I177*H177,2)</f>
        <v>0</v>
      </c>
      <c r="K177" s="218"/>
      <c r="L177" s="43"/>
      <c r="M177" s="219" t="s">
        <v>1</v>
      </c>
      <c r="N177" s="220" t="s">
        <v>41</v>
      </c>
      <c r="O177" s="90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3" t="s">
        <v>125</v>
      </c>
      <c r="AT177" s="223" t="s">
        <v>121</v>
      </c>
      <c r="AU177" s="223" t="s">
        <v>83</v>
      </c>
      <c r="AY177" s="16" t="s">
        <v>118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6" t="s">
        <v>81</v>
      </c>
      <c r="BK177" s="224">
        <f>ROUND(I177*H177,2)</f>
        <v>0</v>
      </c>
      <c r="BL177" s="16" t="s">
        <v>125</v>
      </c>
      <c r="BM177" s="223" t="s">
        <v>244</v>
      </c>
    </row>
    <row r="178" s="13" customFormat="1">
      <c r="A178" s="13"/>
      <c r="B178" s="225"/>
      <c r="C178" s="226"/>
      <c r="D178" s="227" t="s">
        <v>127</v>
      </c>
      <c r="E178" s="226"/>
      <c r="F178" s="229" t="s">
        <v>245</v>
      </c>
      <c r="G178" s="226"/>
      <c r="H178" s="230">
        <v>20.925000000000001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127</v>
      </c>
      <c r="AU178" s="236" t="s">
        <v>83</v>
      </c>
      <c r="AV178" s="13" t="s">
        <v>83</v>
      </c>
      <c r="AW178" s="13" t="s">
        <v>4</v>
      </c>
      <c r="AX178" s="13" t="s">
        <v>81</v>
      </c>
      <c r="AY178" s="236" t="s">
        <v>118</v>
      </c>
    </row>
    <row r="179" s="2" customFormat="1" ht="44.25" customHeight="1">
      <c r="A179" s="37"/>
      <c r="B179" s="38"/>
      <c r="C179" s="211" t="s">
        <v>246</v>
      </c>
      <c r="D179" s="211" t="s">
        <v>121</v>
      </c>
      <c r="E179" s="212" t="s">
        <v>247</v>
      </c>
      <c r="F179" s="213" t="s">
        <v>248</v>
      </c>
      <c r="G179" s="214" t="s">
        <v>133</v>
      </c>
      <c r="H179" s="215">
        <v>2.3250000000000002</v>
      </c>
      <c r="I179" s="216"/>
      <c r="J179" s="217">
        <f>ROUND(I179*H179,2)</f>
        <v>0</v>
      </c>
      <c r="K179" s="218"/>
      <c r="L179" s="43"/>
      <c r="M179" s="219" t="s">
        <v>1</v>
      </c>
      <c r="N179" s="220" t="s">
        <v>41</v>
      </c>
      <c r="O179" s="90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3" t="s">
        <v>125</v>
      </c>
      <c r="AT179" s="223" t="s">
        <v>121</v>
      </c>
      <c r="AU179" s="223" t="s">
        <v>83</v>
      </c>
      <c r="AY179" s="16" t="s">
        <v>118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6" t="s">
        <v>81</v>
      </c>
      <c r="BK179" s="224">
        <f>ROUND(I179*H179,2)</f>
        <v>0</v>
      </c>
      <c r="BL179" s="16" t="s">
        <v>125</v>
      </c>
      <c r="BM179" s="223" t="s">
        <v>249</v>
      </c>
    </row>
    <row r="180" s="12" customFormat="1" ht="22.8" customHeight="1">
      <c r="A180" s="12"/>
      <c r="B180" s="195"/>
      <c r="C180" s="196"/>
      <c r="D180" s="197" t="s">
        <v>75</v>
      </c>
      <c r="E180" s="209" t="s">
        <v>250</v>
      </c>
      <c r="F180" s="209" t="s">
        <v>251</v>
      </c>
      <c r="G180" s="196"/>
      <c r="H180" s="196"/>
      <c r="I180" s="199"/>
      <c r="J180" s="210">
        <f>BK180</f>
        <v>0</v>
      </c>
      <c r="K180" s="196"/>
      <c r="L180" s="201"/>
      <c r="M180" s="202"/>
      <c r="N180" s="203"/>
      <c r="O180" s="203"/>
      <c r="P180" s="204">
        <f>P181</f>
        <v>0</v>
      </c>
      <c r="Q180" s="203"/>
      <c r="R180" s="204">
        <f>R181</f>
        <v>0</v>
      </c>
      <c r="S180" s="203"/>
      <c r="T180" s="205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6" t="s">
        <v>81</v>
      </c>
      <c r="AT180" s="207" t="s">
        <v>75</v>
      </c>
      <c r="AU180" s="207" t="s">
        <v>81</v>
      </c>
      <c r="AY180" s="206" t="s">
        <v>118</v>
      </c>
      <c r="BK180" s="208">
        <f>BK181</f>
        <v>0</v>
      </c>
    </row>
    <row r="181" s="2" customFormat="1" ht="16.5" customHeight="1">
      <c r="A181" s="37"/>
      <c r="B181" s="38"/>
      <c r="C181" s="211" t="s">
        <v>252</v>
      </c>
      <c r="D181" s="211" t="s">
        <v>121</v>
      </c>
      <c r="E181" s="212" t="s">
        <v>253</v>
      </c>
      <c r="F181" s="213" t="s">
        <v>254</v>
      </c>
      <c r="G181" s="214" t="s">
        <v>133</v>
      </c>
      <c r="H181" s="215">
        <v>2.7690000000000001</v>
      </c>
      <c r="I181" s="216"/>
      <c r="J181" s="217">
        <f>ROUND(I181*H181,2)</f>
        <v>0</v>
      </c>
      <c r="K181" s="218"/>
      <c r="L181" s="43"/>
      <c r="M181" s="219" t="s">
        <v>1</v>
      </c>
      <c r="N181" s="220" t="s">
        <v>41</v>
      </c>
      <c r="O181" s="90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3" t="s">
        <v>125</v>
      </c>
      <c r="AT181" s="223" t="s">
        <v>121</v>
      </c>
      <c r="AU181" s="223" t="s">
        <v>83</v>
      </c>
      <c r="AY181" s="16" t="s">
        <v>118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6" t="s">
        <v>81</v>
      </c>
      <c r="BK181" s="224">
        <f>ROUND(I181*H181,2)</f>
        <v>0</v>
      </c>
      <c r="BL181" s="16" t="s">
        <v>125</v>
      </c>
      <c r="BM181" s="223" t="s">
        <v>255</v>
      </c>
    </row>
    <row r="182" s="12" customFormat="1" ht="25.92" customHeight="1">
      <c r="A182" s="12"/>
      <c r="B182" s="195"/>
      <c r="C182" s="196"/>
      <c r="D182" s="197" t="s">
        <v>75</v>
      </c>
      <c r="E182" s="198" t="s">
        <v>256</v>
      </c>
      <c r="F182" s="198" t="s">
        <v>257</v>
      </c>
      <c r="G182" s="196"/>
      <c r="H182" s="196"/>
      <c r="I182" s="199"/>
      <c r="J182" s="200">
        <f>BK182</f>
        <v>0</v>
      </c>
      <c r="K182" s="196"/>
      <c r="L182" s="201"/>
      <c r="M182" s="202"/>
      <c r="N182" s="203"/>
      <c r="O182" s="203"/>
      <c r="P182" s="204">
        <f>P183+P190+P201+P207</f>
        <v>0</v>
      </c>
      <c r="Q182" s="203"/>
      <c r="R182" s="204">
        <f>R183+R190+R201+R207</f>
        <v>0.29243634000000002</v>
      </c>
      <c r="S182" s="203"/>
      <c r="T182" s="205">
        <f>T183+T190+T201+T207</f>
        <v>0.002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6" t="s">
        <v>83</v>
      </c>
      <c r="AT182" s="207" t="s">
        <v>75</v>
      </c>
      <c r="AU182" s="207" t="s">
        <v>76</v>
      </c>
      <c r="AY182" s="206" t="s">
        <v>118</v>
      </c>
      <c r="BK182" s="208">
        <f>BK183+BK190+BK201+BK207</f>
        <v>0</v>
      </c>
    </row>
    <row r="183" s="12" customFormat="1" ht="22.8" customHeight="1">
      <c r="A183" s="12"/>
      <c r="B183" s="195"/>
      <c r="C183" s="196"/>
      <c r="D183" s="197" t="s">
        <v>75</v>
      </c>
      <c r="E183" s="209" t="s">
        <v>258</v>
      </c>
      <c r="F183" s="209" t="s">
        <v>259</v>
      </c>
      <c r="G183" s="196"/>
      <c r="H183" s="196"/>
      <c r="I183" s="199"/>
      <c r="J183" s="210">
        <f>BK183</f>
        <v>0</v>
      </c>
      <c r="K183" s="196"/>
      <c r="L183" s="201"/>
      <c r="M183" s="202"/>
      <c r="N183" s="203"/>
      <c r="O183" s="203"/>
      <c r="P183" s="204">
        <f>SUM(P184:P189)</f>
        <v>0</v>
      </c>
      <c r="Q183" s="203"/>
      <c r="R183" s="204">
        <f>SUM(R184:R189)</f>
        <v>0.26753499999999997</v>
      </c>
      <c r="S183" s="203"/>
      <c r="T183" s="205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6" t="s">
        <v>83</v>
      </c>
      <c r="AT183" s="207" t="s">
        <v>75</v>
      </c>
      <c r="AU183" s="207" t="s">
        <v>81</v>
      </c>
      <c r="AY183" s="206" t="s">
        <v>118</v>
      </c>
      <c r="BK183" s="208">
        <f>SUM(BK184:BK189)</f>
        <v>0</v>
      </c>
    </row>
    <row r="184" s="2" customFormat="1" ht="16.5" customHeight="1">
      <c r="A184" s="37"/>
      <c r="B184" s="38"/>
      <c r="C184" s="211" t="s">
        <v>260</v>
      </c>
      <c r="D184" s="211" t="s">
        <v>121</v>
      </c>
      <c r="E184" s="212" t="s">
        <v>261</v>
      </c>
      <c r="F184" s="213" t="s">
        <v>262</v>
      </c>
      <c r="G184" s="214" t="s">
        <v>172</v>
      </c>
      <c r="H184" s="215">
        <v>2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41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196</v>
      </c>
      <c r="AT184" s="223" t="s">
        <v>121</v>
      </c>
      <c r="AU184" s="223" t="s">
        <v>83</v>
      </c>
      <c r="AY184" s="16" t="s">
        <v>118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81</v>
      </c>
      <c r="BK184" s="224">
        <f>ROUND(I184*H184,2)</f>
        <v>0</v>
      </c>
      <c r="BL184" s="16" t="s">
        <v>196</v>
      </c>
      <c r="BM184" s="223" t="s">
        <v>263</v>
      </c>
    </row>
    <row r="185" s="2" customFormat="1" ht="21.75" customHeight="1">
      <c r="A185" s="37"/>
      <c r="B185" s="38"/>
      <c r="C185" s="248" t="s">
        <v>264</v>
      </c>
      <c r="D185" s="248" t="s">
        <v>197</v>
      </c>
      <c r="E185" s="249" t="s">
        <v>265</v>
      </c>
      <c r="F185" s="250" t="s">
        <v>266</v>
      </c>
      <c r="G185" s="251" t="s">
        <v>172</v>
      </c>
      <c r="H185" s="252">
        <v>1</v>
      </c>
      <c r="I185" s="253"/>
      <c r="J185" s="254">
        <f>ROUND(I185*H185,2)</f>
        <v>0</v>
      </c>
      <c r="K185" s="255"/>
      <c r="L185" s="256"/>
      <c r="M185" s="257" t="s">
        <v>1</v>
      </c>
      <c r="N185" s="258" t="s">
        <v>41</v>
      </c>
      <c r="O185" s="90"/>
      <c r="P185" s="221">
        <f>O185*H185</f>
        <v>0</v>
      </c>
      <c r="Q185" s="221">
        <v>0.0147</v>
      </c>
      <c r="R185" s="221">
        <f>Q185*H185</f>
        <v>0.0147</v>
      </c>
      <c r="S185" s="221">
        <v>0</v>
      </c>
      <c r="T185" s="222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3" t="s">
        <v>267</v>
      </c>
      <c r="AT185" s="223" t="s">
        <v>197</v>
      </c>
      <c r="AU185" s="223" t="s">
        <v>83</v>
      </c>
      <c r="AY185" s="16" t="s">
        <v>118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6" t="s">
        <v>81</v>
      </c>
      <c r="BK185" s="224">
        <f>ROUND(I185*H185,2)</f>
        <v>0</v>
      </c>
      <c r="BL185" s="16" t="s">
        <v>196</v>
      </c>
      <c r="BM185" s="223" t="s">
        <v>268</v>
      </c>
    </row>
    <row r="186" s="2" customFormat="1" ht="21.75" customHeight="1">
      <c r="A186" s="37"/>
      <c r="B186" s="38"/>
      <c r="C186" s="248" t="s">
        <v>269</v>
      </c>
      <c r="D186" s="248" t="s">
        <v>197</v>
      </c>
      <c r="E186" s="249" t="s">
        <v>270</v>
      </c>
      <c r="F186" s="250" t="s">
        <v>271</v>
      </c>
      <c r="G186" s="251" t="s">
        <v>172</v>
      </c>
      <c r="H186" s="252">
        <v>1</v>
      </c>
      <c r="I186" s="253"/>
      <c r="J186" s="254">
        <f>ROUND(I186*H186,2)</f>
        <v>0</v>
      </c>
      <c r="K186" s="255"/>
      <c r="L186" s="256"/>
      <c r="M186" s="257" t="s">
        <v>1</v>
      </c>
      <c r="N186" s="258" t="s">
        <v>41</v>
      </c>
      <c r="O186" s="90"/>
      <c r="P186" s="221">
        <f>O186*H186</f>
        <v>0</v>
      </c>
      <c r="Q186" s="221">
        <v>0.0147</v>
      </c>
      <c r="R186" s="221">
        <f>Q186*H186</f>
        <v>0.0147</v>
      </c>
      <c r="S186" s="221">
        <v>0</v>
      </c>
      <c r="T186" s="22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3" t="s">
        <v>267</v>
      </c>
      <c r="AT186" s="223" t="s">
        <v>197</v>
      </c>
      <c r="AU186" s="223" t="s">
        <v>83</v>
      </c>
      <c r="AY186" s="16" t="s">
        <v>118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6" t="s">
        <v>81</v>
      </c>
      <c r="BK186" s="224">
        <f>ROUND(I186*H186,2)</f>
        <v>0</v>
      </c>
      <c r="BL186" s="16" t="s">
        <v>196</v>
      </c>
      <c r="BM186" s="223" t="s">
        <v>272</v>
      </c>
    </row>
    <row r="187" s="2" customFormat="1" ht="21.75" customHeight="1">
      <c r="A187" s="37"/>
      <c r="B187" s="38"/>
      <c r="C187" s="211" t="s">
        <v>273</v>
      </c>
      <c r="D187" s="211" t="s">
        <v>121</v>
      </c>
      <c r="E187" s="212" t="s">
        <v>274</v>
      </c>
      <c r="F187" s="213" t="s">
        <v>275</v>
      </c>
      <c r="G187" s="214" t="s">
        <v>141</v>
      </c>
      <c r="H187" s="215">
        <v>4.8499999999999996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41</v>
      </c>
      <c r="O187" s="90"/>
      <c r="P187" s="221">
        <f>O187*H187</f>
        <v>0</v>
      </c>
      <c r="Q187" s="221">
        <v>0.049099999999999998</v>
      </c>
      <c r="R187" s="221">
        <f>Q187*H187</f>
        <v>0.23813499999999999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196</v>
      </c>
      <c r="AT187" s="223" t="s">
        <v>121</v>
      </c>
      <c r="AU187" s="223" t="s">
        <v>83</v>
      </c>
      <c r="AY187" s="16" t="s">
        <v>118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81</v>
      </c>
      <c r="BK187" s="224">
        <f>ROUND(I187*H187,2)</f>
        <v>0</v>
      </c>
      <c r="BL187" s="16" t="s">
        <v>196</v>
      </c>
      <c r="BM187" s="223" t="s">
        <v>276</v>
      </c>
    </row>
    <row r="188" s="13" customFormat="1">
      <c r="A188" s="13"/>
      <c r="B188" s="225"/>
      <c r="C188" s="226"/>
      <c r="D188" s="227" t="s">
        <v>127</v>
      </c>
      <c r="E188" s="228" t="s">
        <v>1</v>
      </c>
      <c r="F188" s="229" t="s">
        <v>277</v>
      </c>
      <c r="G188" s="226"/>
      <c r="H188" s="230">
        <v>4.8499999999999996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127</v>
      </c>
      <c r="AU188" s="236" t="s">
        <v>83</v>
      </c>
      <c r="AV188" s="13" t="s">
        <v>83</v>
      </c>
      <c r="AW188" s="13" t="s">
        <v>32</v>
      </c>
      <c r="AX188" s="13" t="s">
        <v>81</v>
      </c>
      <c r="AY188" s="236" t="s">
        <v>118</v>
      </c>
    </row>
    <row r="189" s="2" customFormat="1" ht="21.75" customHeight="1">
      <c r="A189" s="37"/>
      <c r="B189" s="38"/>
      <c r="C189" s="211" t="s">
        <v>267</v>
      </c>
      <c r="D189" s="211" t="s">
        <v>121</v>
      </c>
      <c r="E189" s="212" t="s">
        <v>278</v>
      </c>
      <c r="F189" s="213" t="s">
        <v>279</v>
      </c>
      <c r="G189" s="214" t="s">
        <v>133</v>
      </c>
      <c r="H189" s="215">
        <v>0.26800000000000002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41</v>
      </c>
      <c r="O189" s="90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196</v>
      </c>
      <c r="AT189" s="223" t="s">
        <v>121</v>
      </c>
      <c r="AU189" s="223" t="s">
        <v>83</v>
      </c>
      <c r="AY189" s="16" t="s">
        <v>118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81</v>
      </c>
      <c r="BK189" s="224">
        <f>ROUND(I189*H189,2)</f>
        <v>0</v>
      </c>
      <c r="BL189" s="16" t="s">
        <v>196</v>
      </c>
      <c r="BM189" s="223" t="s">
        <v>280</v>
      </c>
    </row>
    <row r="190" s="12" customFormat="1" ht="22.8" customHeight="1">
      <c r="A190" s="12"/>
      <c r="B190" s="195"/>
      <c r="C190" s="196"/>
      <c r="D190" s="197" t="s">
        <v>75</v>
      </c>
      <c r="E190" s="209" t="s">
        <v>281</v>
      </c>
      <c r="F190" s="209" t="s">
        <v>282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SUM(P191:P200)</f>
        <v>0</v>
      </c>
      <c r="Q190" s="203"/>
      <c r="R190" s="204">
        <f>SUM(R191:R200)</f>
        <v>0.0046320000000000007</v>
      </c>
      <c r="S190" s="203"/>
      <c r="T190" s="205">
        <f>SUM(T191:T200)</f>
        <v>0.002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83</v>
      </c>
      <c r="AT190" s="207" t="s">
        <v>75</v>
      </c>
      <c r="AU190" s="207" t="s">
        <v>81</v>
      </c>
      <c r="AY190" s="206" t="s">
        <v>118</v>
      </c>
      <c r="BK190" s="208">
        <f>SUM(BK191:BK200)</f>
        <v>0</v>
      </c>
    </row>
    <row r="191" s="2" customFormat="1" ht="16.5" customHeight="1">
      <c r="A191" s="37"/>
      <c r="B191" s="38"/>
      <c r="C191" s="211" t="s">
        <v>283</v>
      </c>
      <c r="D191" s="211" t="s">
        <v>121</v>
      </c>
      <c r="E191" s="212" t="s">
        <v>284</v>
      </c>
      <c r="F191" s="213" t="s">
        <v>285</v>
      </c>
      <c r="G191" s="214" t="s">
        <v>172</v>
      </c>
      <c r="H191" s="215">
        <v>1</v>
      </c>
      <c r="I191" s="216"/>
      <c r="J191" s="217">
        <f>ROUND(I191*H191,2)</f>
        <v>0</v>
      </c>
      <c r="K191" s="218"/>
      <c r="L191" s="43"/>
      <c r="M191" s="219" t="s">
        <v>1</v>
      </c>
      <c r="N191" s="220" t="s">
        <v>41</v>
      </c>
      <c r="O191" s="90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196</v>
      </c>
      <c r="AT191" s="223" t="s">
        <v>121</v>
      </c>
      <c r="AU191" s="223" t="s">
        <v>83</v>
      </c>
      <c r="AY191" s="16" t="s">
        <v>118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81</v>
      </c>
      <c r="BK191" s="224">
        <f>ROUND(I191*H191,2)</f>
        <v>0</v>
      </c>
      <c r="BL191" s="16" t="s">
        <v>196</v>
      </c>
      <c r="BM191" s="223" t="s">
        <v>286</v>
      </c>
    </row>
    <row r="192" s="2" customFormat="1" ht="16.5" customHeight="1">
      <c r="A192" s="37"/>
      <c r="B192" s="38"/>
      <c r="C192" s="248" t="s">
        <v>287</v>
      </c>
      <c r="D192" s="248" t="s">
        <v>197</v>
      </c>
      <c r="E192" s="249" t="s">
        <v>288</v>
      </c>
      <c r="F192" s="250" t="s">
        <v>289</v>
      </c>
      <c r="G192" s="251" t="s">
        <v>172</v>
      </c>
      <c r="H192" s="252">
        <v>1</v>
      </c>
      <c r="I192" s="253"/>
      <c r="J192" s="254">
        <f>ROUND(I192*H192,2)</f>
        <v>0</v>
      </c>
      <c r="K192" s="255"/>
      <c r="L192" s="256"/>
      <c r="M192" s="257" t="s">
        <v>1</v>
      </c>
      <c r="N192" s="258" t="s">
        <v>41</v>
      </c>
      <c r="O192" s="90"/>
      <c r="P192" s="221">
        <f>O192*H192</f>
        <v>0</v>
      </c>
      <c r="Q192" s="221">
        <v>0.0022000000000000001</v>
      </c>
      <c r="R192" s="221">
        <f>Q192*H192</f>
        <v>0.0022000000000000001</v>
      </c>
      <c r="S192" s="221">
        <v>0</v>
      </c>
      <c r="T192" s="22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267</v>
      </c>
      <c r="AT192" s="223" t="s">
        <v>197</v>
      </c>
      <c r="AU192" s="223" t="s">
        <v>83</v>
      </c>
      <c r="AY192" s="16" t="s">
        <v>118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81</v>
      </c>
      <c r="BK192" s="224">
        <f>ROUND(I192*H192,2)</f>
        <v>0</v>
      </c>
      <c r="BL192" s="16" t="s">
        <v>196</v>
      </c>
      <c r="BM192" s="223" t="s">
        <v>290</v>
      </c>
    </row>
    <row r="193" s="2" customFormat="1" ht="21.75" customHeight="1">
      <c r="A193" s="37"/>
      <c r="B193" s="38"/>
      <c r="C193" s="211" t="s">
        <v>291</v>
      </c>
      <c r="D193" s="211" t="s">
        <v>121</v>
      </c>
      <c r="E193" s="212" t="s">
        <v>292</v>
      </c>
      <c r="F193" s="213" t="s">
        <v>293</v>
      </c>
      <c r="G193" s="214" t="s">
        <v>172</v>
      </c>
      <c r="H193" s="215">
        <v>1</v>
      </c>
      <c r="I193" s="216"/>
      <c r="J193" s="217">
        <f>ROUND(I193*H193,2)</f>
        <v>0</v>
      </c>
      <c r="K193" s="218"/>
      <c r="L193" s="43"/>
      <c r="M193" s="219" t="s">
        <v>1</v>
      </c>
      <c r="N193" s="220" t="s">
        <v>41</v>
      </c>
      <c r="O193" s="90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3" t="s">
        <v>196</v>
      </c>
      <c r="AT193" s="223" t="s">
        <v>121</v>
      </c>
      <c r="AU193" s="223" t="s">
        <v>83</v>
      </c>
      <c r="AY193" s="16" t="s">
        <v>118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6" t="s">
        <v>81</v>
      </c>
      <c r="BK193" s="224">
        <f>ROUND(I193*H193,2)</f>
        <v>0</v>
      </c>
      <c r="BL193" s="16" t="s">
        <v>196</v>
      </c>
      <c r="BM193" s="223" t="s">
        <v>294</v>
      </c>
    </row>
    <row r="194" s="2" customFormat="1" ht="16.5" customHeight="1">
      <c r="A194" s="37"/>
      <c r="B194" s="38"/>
      <c r="C194" s="248" t="s">
        <v>295</v>
      </c>
      <c r="D194" s="248" t="s">
        <v>197</v>
      </c>
      <c r="E194" s="249" t="s">
        <v>296</v>
      </c>
      <c r="F194" s="250" t="s">
        <v>297</v>
      </c>
      <c r="G194" s="251" t="s">
        <v>172</v>
      </c>
      <c r="H194" s="252">
        <v>1</v>
      </c>
      <c r="I194" s="253"/>
      <c r="J194" s="254">
        <f>ROUND(I194*H194,2)</f>
        <v>0</v>
      </c>
      <c r="K194" s="255"/>
      <c r="L194" s="256"/>
      <c r="M194" s="257" t="s">
        <v>1</v>
      </c>
      <c r="N194" s="258" t="s">
        <v>41</v>
      </c>
      <c r="O194" s="90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3" t="s">
        <v>267</v>
      </c>
      <c r="AT194" s="223" t="s">
        <v>197</v>
      </c>
      <c r="AU194" s="223" t="s">
        <v>83</v>
      </c>
      <c r="AY194" s="16" t="s">
        <v>118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6" t="s">
        <v>81</v>
      </c>
      <c r="BK194" s="224">
        <f>ROUND(I194*H194,2)</f>
        <v>0</v>
      </c>
      <c r="BL194" s="16" t="s">
        <v>196</v>
      </c>
      <c r="BM194" s="223" t="s">
        <v>298</v>
      </c>
    </row>
    <row r="195" s="2" customFormat="1" ht="16.5" customHeight="1">
      <c r="A195" s="37"/>
      <c r="B195" s="38"/>
      <c r="C195" s="211" t="s">
        <v>299</v>
      </c>
      <c r="D195" s="211" t="s">
        <v>121</v>
      </c>
      <c r="E195" s="212" t="s">
        <v>300</v>
      </c>
      <c r="F195" s="213" t="s">
        <v>301</v>
      </c>
      <c r="G195" s="214" t="s">
        <v>172</v>
      </c>
      <c r="H195" s="215">
        <v>1</v>
      </c>
      <c r="I195" s="216"/>
      <c r="J195" s="217">
        <f>ROUND(I195*H195,2)</f>
        <v>0</v>
      </c>
      <c r="K195" s="218"/>
      <c r="L195" s="43"/>
      <c r="M195" s="219" t="s">
        <v>1</v>
      </c>
      <c r="N195" s="220" t="s">
        <v>41</v>
      </c>
      <c r="O195" s="90"/>
      <c r="P195" s="221">
        <f>O195*H195</f>
        <v>0</v>
      </c>
      <c r="Q195" s="221">
        <v>0</v>
      </c>
      <c r="R195" s="221">
        <f>Q195*H195</f>
        <v>0</v>
      </c>
      <c r="S195" s="221">
        <v>0.001</v>
      </c>
      <c r="T195" s="222">
        <f>S195*H195</f>
        <v>0.001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3" t="s">
        <v>196</v>
      </c>
      <c r="AT195" s="223" t="s">
        <v>121</v>
      </c>
      <c r="AU195" s="223" t="s">
        <v>83</v>
      </c>
      <c r="AY195" s="16" t="s">
        <v>118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6" t="s">
        <v>81</v>
      </c>
      <c r="BK195" s="224">
        <f>ROUND(I195*H195,2)</f>
        <v>0</v>
      </c>
      <c r="BL195" s="16" t="s">
        <v>196</v>
      </c>
      <c r="BM195" s="223" t="s">
        <v>302</v>
      </c>
    </row>
    <row r="196" s="2" customFormat="1" ht="16.5" customHeight="1">
      <c r="A196" s="37"/>
      <c r="B196" s="38"/>
      <c r="C196" s="211" t="s">
        <v>303</v>
      </c>
      <c r="D196" s="211" t="s">
        <v>121</v>
      </c>
      <c r="E196" s="212" t="s">
        <v>304</v>
      </c>
      <c r="F196" s="213" t="s">
        <v>305</v>
      </c>
      <c r="G196" s="214" t="s">
        <v>172</v>
      </c>
      <c r="H196" s="215">
        <v>1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41</v>
      </c>
      <c r="O196" s="90"/>
      <c r="P196" s="221">
        <f>O196*H196</f>
        <v>0</v>
      </c>
      <c r="Q196" s="221">
        <v>0</v>
      </c>
      <c r="R196" s="221">
        <f>Q196*H196</f>
        <v>0</v>
      </c>
      <c r="S196" s="221">
        <v>0.001</v>
      </c>
      <c r="T196" s="222">
        <f>S196*H196</f>
        <v>0.001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196</v>
      </c>
      <c r="AT196" s="223" t="s">
        <v>121</v>
      </c>
      <c r="AU196" s="223" t="s">
        <v>83</v>
      </c>
      <c r="AY196" s="16" t="s">
        <v>118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81</v>
      </c>
      <c r="BK196" s="224">
        <f>ROUND(I196*H196,2)</f>
        <v>0</v>
      </c>
      <c r="BL196" s="16" t="s">
        <v>196</v>
      </c>
      <c r="BM196" s="223" t="s">
        <v>306</v>
      </c>
    </row>
    <row r="197" s="2" customFormat="1" ht="21.75" customHeight="1">
      <c r="A197" s="37"/>
      <c r="B197" s="38"/>
      <c r="C197" s="211" t="s">
        <v>307</v>
      </c>
      <c r="D197" s="211" t="s">
        <v>121</v>
      </c>
      <c r="E197" s="212" t="s">
        <v>308</v>
      </c>
      <c r="F197" s="213" t="s">
        <v>309</v>
      </c>
      <c r="G197" s="214" t="s">
        <v>172</v>
      </c>
      <c r="H197" s="215">
        <v>1</v>
      </c>
      <c r="I197" s="216"/>
      <c r="J197" s="217">
        <f>ROUND(I197*H197,2)</f>
        <v>0</v>
      </c>
      <c r="K197" s="218"/>
      <c r="L197" s="43"/>
      <c r="M197" s="219" t="s">
        <v>1</v>
      </c>
      <c r="N197" s="220" t="s">
        <v>41</v>
      </c>
      <c r="O197" s="90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3" t="s">
        <v>196</v>
      </c>
      <c r="AT197" s="223" t="s">
        <v>121</v>
      </c>
      <c r="AU197" s="223" t="s">
        <v>83</v>
      </c>
      <c r="AY197" s="16" t="s">
        <v>118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81</v>
      </c>
      <c r="BK197" s="224">
        <f>ROUND(I197*H197,2)</f>
        <v>0</v>
      </c>
      <c r="BL197" s="16" t="s">
        <v>196</v>
      </c>
      <c r="BM197" s="223" t="s">
        <v>310</v>
      </c>
    </row>
    <row r="198" s="2" customFormat="1" ht="21.75" customHeight="1">
      <c r="A198" s="37"/>
      <c r="B198" s="38"/>
      <c r="C198" s="248" t="s">
        <v>311</v>
      </c>
      <c r="D198" s="248" t="s">
        <v>197</v>
      </c>
      <c r="E198" s="249" t="s">
        <v>312</v>
      </c>
      <c r="F198" s="250" t="s">
        <v>313</v>
      </c>
      <c r="G198" s="251" t="s">
        <v>141</v>
      </c>
      <c r="H198" s="252">
        <v>1.24</v>
      </c>
      <c r="I198" s="253"/>
      <c r="J198" s="254">
        <f>ROUND(I198*H198,2)</f>
        <v>0</v>
      </c>
      <c r="K198" s="255"/>
      <c r="L198" s="256"/>
      <c r="M198" s="257" t="s">
        <v>1</v>
      </c>
      <c r="N198" s="258" t="s">
        <v>41</v>
      </c>
      <c r="O198" s="90"/>
      <c r="P198" s="221">
        <f>O198*H198</f>
        <v>0</v>
      </c>
      <c r="Q198" s="221">
        <v>0.0018</v>
      </c>
      <c r="R198" s="221">
        <f>Q198*H198</f>
        <v>0.002232</v>
      </c>
      <c r="S198" s="221">
        <v>0</v>
      </c>
      <c r="T198" s="22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267</v>
      </c>
      <c r="AT198" s="223" t="s">
        <v>197</v>
      </c>
      <c r="AU198" s="223" t="s">
        <v>83</v>
      </c>
      <c r="AY198" s="16" t="s">
        <v>118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81</v>
      </c>
      <c r="BK198" s="224">
        <f>ROUND(I198*H198,2)</f>
        <v>0</v>
      </c>
      <c r="BL198" s="16" t="s">
        <v>196</v>
      </c>
      <c r="BM198" s="223" t="s">
        <v>314</v>
      </c>
    </row>
    <row r="199" s="2" customFormat="1" ht="16.5" customHeight="1">
      <c r="A199" s="37"/>
      <c r="B199" s="38"/>
      <c r="C199" s="248" t="s">
        <v>315</v>
      </c>
      <c r="D199" s="248" t="s">
        <v>197</v>
      </c>
      <c r="E199" s="249" t="s">
        <v>316</v>
      </c>
      <c r="F199" s="250" t="s">
        <v>317</v>
      </c>
      <c r="G199" s="251" t="s">
        <v>318</v>
      </c>
      <c r="H199" s="252">
        <v>1</v>
      </c>
      <c r="I199" s="253"/>
      <c r="J199" s="254">
        <f>ROUND(I199*H199,2)</f>
        <v>0</v>
      </c>
      <c r="K199" s="255"/>
      <c r="L199" s="256"/>
      <c r="M199" s="257" t="s">
        <v>1</v>
      </c>
      <c r="N199" s="258" t="s">
        <v>41</v>
      </c>
      <c r="O199" s="90"/>
      <c r="P199" s="221">
        <f>O199*H199</f>
        <v>0</v>
      </c>
      <c r="Q199" s="221">
        <v>0.00020000000000000001</v>
      </c>
      <c r="R199" s="221">
        <f>Q199*H199</f>
        <v>0.00020000000000000001</v>
      </c>
      <c r="S199" s="221">
        <v>0</v>
      </c>
      <c r="T199" s="22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3" t="s">
        <v>267</v>
      </c>
      <c r="AT199" s="223" t="s">
        <v>197</v>
      </c>
      <c r="AU199" s="223" t="s">
        <v>83</v>
      </c>
      <c r="AY199" s="16" t="s">
        <v>118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6" t="s">
        <v>81</v>
      </c>
      <c r="BK199" s="224">
        <f>ROUND(I199*H199,2)</f>
        <v>0</v>
      </c>
      <c r="BL199" s="16" t="s">
        <v>196</v>
      </c>
      <c r="BM199" s="223" t="s">
        <v>319</v>
      </c>
    </row>
    <row r="200" s="2" customFormat="1" ht="21.75" customHeight="1">
      <c r="A200" s="37"/>
      <c r="B200" s="38"/>
      <c r="C200" s="211" t="s">
        <v>320</v>
      </c>
      <c r="D200" s="211" t="s">
        <v>121</v>
      </c>
      <c r="E200" s="212" t="s">
        <v>321</v>
      </c>
      <c r="F200" s="213" t="s">
        <v>322</v>
      </c>
      <c r="G200" s="214" t="s">
        <v>133</v>
      </c>
      <c r="H200" s="215">
        <v>0.0050000000000000001</v>
      </c>
      <c r="I200" s="216"/>
      <c r="J200" s="217">
        <f>ROUND(I200*H200,2)</f>
        <v>0</v>
      </c>
      <c r="K200" s="218"/>
      <c r="L200" s="43"/>
      <c r="M200" s="219" t="s">
        <v>1</v>
      </c>
      <c r="N200" s="220" t="s">
        <v>41</v>
      </c>
      <c r="O200" s="90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3" t="s">
        <v>196</v>
      </c>
      <c r="AT200" s="223" t="s">
        <v>121</v>
      </c>
      <c r="AU200" s="223" t="s">
        <v>83</v>
      </c>
      <c r="AY200" s="16" t="s">
        <v>118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6" t="s">
        <v>81</v>
      </c>
      <c r="BK200" s="224">
        <f>ROUND(I200*H200,2)</f>
        <v>0</v>
      </c>
      <c r="BL200" s="16" t="s">
        <v>196</v>
      </c>
      <c r="BM200" s="223" t="s">
        <v>323</v>
      </c>
    </row>
    <row r="201" s="12" customFormat="1" ht="22.8" customHeight="1">
      <c r="A201" s="12"/>
      <c r="B201" s="195"/>
      <c r="C201" s="196"/>
      <c r="D201" s="197" t="s">
        <v>75</v>
      </c>
      <c r="E201" s="209" t="s">
        <v>324</v>
      </c>
      <c r="F201" s="209" t="s">
        <v>325</v>
      </c>
      <c r="G201" s="196"/>
      <c r="H201" s="196"/>
      <c r="I201" s="199"/>
      <c r="J201" s="210">
        <f>BK201</f>
        <v>0</v>
      </c>
      <c r="K201" s="196"/>
      <c r="L201" s="201"/>
      <c r="M201" s="202"/>
      <c r="N201" s="203"/>
      <c r="O201" s="203"/>
      <c r="P201" s="204">
        <f>SUM(P202:P206)</f>
        <v>0</v>
      </c>
      <c r="Q201" s="203"/>
      <c r="R201" s="204">
        <f>SUM(R202:R206)</f>
        <v>0</v>
      </c>
      <c r="S201" s="203"/>
      <c r="T201" s="205">
        <f>SUM(T202:T206)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6" t="s">
        <v>83</v>
      </c>
      <c r="AT201" s="207" t="s">
        <v>75</v>
      </c>
      <c r="AU201" s="207" t="s">
        <v>81</v>
      </c>
      <c r="AY201" s="206" t="s">
        <v>118</v>
      </c>
      <c r="BK201" s="208">
        <f>SUM(BK202:BK206)</f>
        <v>0</v>
      </c>
    </row>
    <row r="202" s="2" customFormat="1" ht="44.25" customHeight="1">
      <c r="A202" s="37"/>
      <c r="B202" s="38"/>
      <c r="C202" s="211" t="s">
        <v>326</v>
      </c>
      <c r="D202" s="211" t="s">
        <v>121</v>
      </c>
      <c r="E202" s="212" t="s">
        <v>327</v>
      </c>
      <c r="F202" s="213" t="s">
        <v>328</v>
      </c>
      <c r="G202" s="214" t="s">
        <v>172</v>
      </c>
      <c r="H202" s="215">
        <v>4</v>
      </c>
      <c r="I202" s="216"/>
      <c r="J202" s="217">
        <f>ROUND(I202*H202,2)</f>
        <v>0</v>
      </c>
      <c r="K202" s="218"/>
      <c r="L202" s="43"/>
      <c r="M202" s="219" t="s">
        <v>1</v>
      </c>
      <c r="N202" s="220" t="s">
        <v>41</v>
      </c>
      <c r="O202" s="90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3" t="s">
        <v>196</v>
      </c>
      <c r="AT202" s="223" t="s">
        <v>121</v>
      </c>
      <c r="AU202" s="223" t="s">
        <v>83</v>
      </c>
      <c r="AY202" s="16" t="s">
        <v>118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6" t="s">
        <v>81</v>
      </c>
      <c r="BK202" s="224">
        <f>ROUND(I202*H202,2)</f>
        <v>0</v>
      </c>
      <c r="BL202" s="16" t="s">
        <v>196</v>
      </c>
      <c r="BM202" s="223" t="s">
        <v>329</v>
      </c>
    </row>
    <row r="203" s="2" customFormat="1" ht="44.25" customHeight="1">
      <c r="A203" s="37"/>
      <c r="B203" s="38"/>
      <c r="C203" s="211" t="s">
        <v>330</v>
      </c>
      <c r="D203" s="211" t="s">
        <v>121</v>
      </c>
      <c r="E203" s="212" t="s">
        <v>331</v>
      </c>
      <c r="F203" s="213" t="s">
        <v>332</v>
      </c>
      <c r="G203" s="214" t="s">
        <v>172</v>
      </c>
      <c r="H203" s="215">
        <v>1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41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196</v>
      </c>
      <c r="AT203" s="223" t="s">
        <v>121</v>
      </c>
      <c r="AU203" s="223" t="s">
        <v>83</v>
      </c>
      <c r="AY203" s="16" t="s">
        <v>118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81</v>
      </c>
      <c r="BK203" s="224">
        <f>ROUND(I203*H203,2)</f>
        <v>0</v>
      </c>
      <c r="BL203" s="16" t="s">
        <v>196</v>
      </c>
      <c r="BM203" s="223" t="s">
        <v>333</v>
      </c>
    </row>
    <row r="204" s="2" customFormat="1" ht="44.25" customHeight="1">
      <c r="A204" s="37"/>
      <c r="B204" s="38"/>
      <c r="C204" s="211" t="s">
        <v>334</v>
      </c>
      <c r="D204" s="211" t="s">
        <v>121</v>
      </c>
      <c r="E204" s="212" t="s">
        <v>335</v>
      </c>
      <c r="F204" s="213" t="s">
        <v>336</v>
      </c>
      <c r="G204" s="214" t="s">
        <v>172</v>
      </c>
      <c r="H204" s="215">
        <v>1</v>
      </c>
      <c r="I204" s="216"/>
      <c r="J204" s="217">
        <f>ROUND(I204*H204,2)</f>
        <v>0</v>
      </c>
      <c r="K204" s="218"/>
      <c r="L204" s="43"/>
      <c r="M204" s="219" t="s">
        <v>1</v>
      </c>
      <c r="N204" s="220" t="s">
        <v>41</v>
      </c>
      <c r="O204" s="90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196</v>
      </c>
      <c r="AT204" s="223" t="s">
        <v>121</v>
      </c>
      <c r="AU204" s="223" t="s">
        <v>83</v>
      </c>
      <c r="AY204" s="16" t="s">
        <v>118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81</v>
      </c>
      <c r="BK204" s="224">
        <f>ROUND(I204*H204,2)</f>
        <v>0</v>
      </c>
      <c r="BL204" s="16" t="s">
        <v>196</v>
      </c>
      <c r="BM204" s="223" t="s">
        <v>337</v>
      </c>
    </row>
    <row r="205" s="2" customFormat="1" ht="44.25" customHeight="1">
      <c r="A205" s="37"/>
      <c r="B205" s="38"/>
      <c r="C205" s="211" t="s">
        <v>338</v>
      </c>
      <c r="D205" s="211" t="s">
        <v>121</v>
      </c>
      <c r="E205" s="212" t="s">
        <v>339</v>
      </c>
      <c r="F205" s="213" t="s">
        <v>340</v>
      </c>
      <c r="G205" s="214" t="s">
        <v>172</v>
      </c>
      <c r="H205" s="215">
        <v>1</v>
      </c>
      <c r="I205" s="216"/>
      <c r="J205" s="217">
        <f>ROUND(I205*H205,2)</f>
        <v>0</v>
      </c>
      <c r="K205" s="218"/>
      <c r="L205" s="43"/>
      <c r="M205" s="219" t="s">
        <v>1</v>
      </c>
      <c r="N205" s="220" t="s">
        <v>41</v>
      </c>
      <c r="O205" s="90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3" t="s">
        <v>196</v>
      </c>
      <c r="AT205" s="223" t="s">
        <v>121</v>
      </c>
      <c r="AU205" s="223" t="s">
        <v>83</v>
      </c>
      <c r="AY205" s="16" t="s">
        <v>118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6" t="s">
        <v>81</v>
      </c>
      <c r="BK205" s="224">
        <f>ROUND(I205*H205,2)</f>
        <v>0</v>
      </c>
      <c r="BL205" s="16" t="s">
        <v>196</v>
      </c>
      <c r="BM205" s="223" t="s">
        <v>341</v>
      </c>
    </row>
    <row r="206" s="2" customFormat="1" ht="44.25" customHeight="1">
      <c r="A206" s="37"/>
      <c r="B206" s="38"/>
      <c r="C206" s="211" t="s">
        <v>342</v>
      </c>
      <c r="D206" s="211" t="s">
        <v>121</v>
      </c>
      <c r="E206" s="212" t="s">
        <v>343</v>
      </c>
      <c r="F206" s="213" t="s">
        <v>344</v>
      </c>
      <c r="G206" s="214" t="s">
        <v>172</v>
      </c>
      <c r="H206" s="215">
        <v>1</v>
      </c>
      <c r="I206" s="216"/>
      <c r="J206" s="217">
        <f>ROUND(I206*H206,2)</f>
        <v>0</v>
      </c>
      <c r="K206" s="218"/>
      <c r="L206" s="43"/>
      <c r="M206" s="219" t="s">
        <v>1</v>
      </c>
      <c r="N206" s="220" t="s">
        <v>41</v>
      </c>
      <c r="O206" s="90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3" t="s">
        <v>196</v>
      </c>
      <c r="AT206" s="223" t="s">
        <v>121</v>
      </c>
      <c r="AU206" s="223" t="s">
        <v>83</v>
      </c>
      <c r="AY206" s="16" t="s">
        <v>118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6" t="s">
        <v>81</v>
      </c>
      <c r="BK206" s="224">
        <f>ROUND(I206*H206,2)</f>
        <v>0</v>
      </c>
      <c r="BL206" s="16" t="s">
        <v>196</v>
      </c>
      <c r="BM206" s="223" t="s">
        <v>345</v>
      </c>
    </row>
    <row r="207" s="12" customFormat="1" ht="22.8" customHeight="1">
      <c r="A207" s="12"/>
      <c r="B207" s="195"/>
      <c r="C207" s="196"/>
      <c r="D207" s="197" t="s">
        <v>75</v>
      </c>
      <c r="E207" s="209" t="s">
        <v>346</v>
      </c>
      <c r="F207" s="209" t="s">
        <v>347</v>
      </c>
      <c r="G207" s="196"/>
      <c r="H207" s="196"/>
      <c r="I207" s="199"/>
      <c r="J207" s="210">
        <f>BK207</f>
        <v>0</v>
      </c>
      <c r="K207" s="196"/>
      <c r="L207" s="201"/>
      <c r="M207" s="202"/>
      <c r="N207" s="203"/>
      <c r="O207" s="203"/>
      <c r="P207" s="204">
        <f>SUM(P208:P210)</f>
        <v>0</v>
      </c>
      <c r="Q207" s="203"/>
      <c r="R207" s="204">
        <f>SUM(R208:R210)</f>
        <v>0.02026934</v>
      </c>
      <c r="S207" s="203"/>
      <c r="T207" s="205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6" t="s">
        <v>83</v>
      </c>
      <c r="AT207" s="207" t="s">
        <v>75</v>
      </c>
      <c r="AU207" s="207" t="s">
        <v>81</v>
      </c>
      <c r="AY207" s="206" t="s">
        <v>118</v>
      </c>
      <c r="BK207" s="208">
        <f>SUM(BK208:BK210)</f>
        <v>0</v>
      </c>
    </row>
    <row r="208" s="2" customFormat="1" ht="21.75" customHeight="1">
      <c r="A208" s="37"/>
      <c r="B208" s="38"/>
      <c r="C208" s="211" t="s">
        <v>348</v>
      </c>
      <c r="D208" s="211" t="s">
        <v>121</v>
      </c>
      <c r="E208" s="212" t="s">
        <v>349</v>
      </c>
      <c r="F208" s="213" t="s">
        <v>350</v>
      </c>
      <c r="G208" s="214" t="s">
        <v>137</v>
      </c>
      <c r="H208" s="215">
        <v>41.366</v>
      </c>
      <c r="I208" s="216"/>
      <c r="J208" s="217">
        <f>ROUND(I208*H208,2)</f>
        <v>0</v>
      </c>
      <c r="K208" s="218"/>
      <c r="L208" s="43"/>
      <c r="M208" s="219" t="s">
        <v>1</v>
      </c>
      <c r="N208" s="220" t="s">
        <v>41</v>
      </c>
      <c r="O208" s="90"/>
      <c r="P208" s="221">
        <f>O208*H208</f>
        <v>0</v>
      </c>
      <c r="Q208" s="221">
        <v>0.00020000000000000001</v>
      </c>
      <c r="R208" s="221">
        <f>Q208*H208</f>
        <v>0.0082731999999999997</v>
      </c>
      <c r="S208" s="221">
        <v>0</v>
      </c>
      <c r="T208" s="22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3" t="s">
        <v>196</v>
      </c>
      <c r="AT208" s="223" t="s">
        <v>121</v>
      </c>
      <c r="AU208" s="223" t="s">
        <v>83</v>
      </c>
      <c r="AY208" s="16" t="s">
        <v>118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6" t="s">
        <v>81</v>
      </c>
      <c r="BK208" s="224">
        <f>ROUND(I208*H208,2)</f>
        <v>0</v>
      </c>
      <c r="BL208" s="16" t="s">
        <v>196</v>
      </c>
      <c r="BM208" s="223" t="s">
        <v>351</v>
      </c>
    </row>
    <row r="209" s="13" customFormat="1">
      <c r="A209" s="13"/>
      <c r="B209" s="225"/>
      <c r="C209" s="226"/>
      <c r="D209" s="227" t="s">
        <v>127</v>
      </c>
      <c r="E209" s="228" t="s">
        <v>1</v>
      </c>
      <c r="F209" s="229" t="s">
        <v>352</v>
      </c>
      <c r="G209" s="226"/>
      <c r="H209" s="230">
        <v>41.366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127</v>
      </c>
      <c r="AU209" s="236" t="s">
        <v>83</v>
      </c>
      <c r="AV209" s="13" t="s">
        <v>83</v>
      </c>
      <c r="AW209" s="13" t="s">
        <v>32</v>
      </c>
      <c r="AX209" s="13" t="s">
        <v>81</v>
      </c>
      <c r="AY209" s="236" t="s">
        <v>118</v>
      </c>
    </row>
    <row r="210" s="2" customFormat="1" ht="21.75" customHeight="1">
      <c r="A210" s="37"/>
      <c r="B210" s="38"/>
      <c r="C210" s="211" t="s">
        <v>353</v>
      </c>
      <c r="D210" s="211" t="s">
        <v>121</v>
      </c>
      <c r="E210" s="212" t="s">
        <v>354</v>
      </c>
      <c r="F210" s="213" t="s">
        <v>355</v>
      </c>
      <c r="G210" s="214" t="s">
        <v>137</v>
      </c>
      <c r="H210" s="215">
        <v>41.366</v>
      </c>
      <c r="I210" s="216"/>
      <c r="J210" s="217">
        <f>ROUND(I210*H210,2)</f>
        <v>0</v>
      </c>
      <c r="K210" s="218"/>
      <c r="L210" s="43"/>
      <c r="M210" s="219" t="s">
        <v>1</v>
      </c>
      <c r="N210" s="220" t="s">
        <v>41</v>
      </c>
      <c r="O210" s="90"/>
      <c r="P210" s="221">
        <f>O210*H210</f>
        <v>0</v>
      </c>
      <c r="Q210" s="221">
        <v>0.00029</v>
      </c>
      <c r="R210" s="221">
        <f>Q210*H210</f>
        <v>0.011996140000000001</v>
      </c>
      <c r="S210" s="221">
        <v>0</v>
      </c>
      <c r="T210" s="22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3" t="s">
        <v>196</v>
      </c>
      <c r="AT210" s="223" t="s">
        <v>121</v>
      </c>
      <c r="AU210" s="223" t="s">
        <v>83</v>
      </c>
      <c r="AY210" s="16" t="s">
        <v>118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6" t="s">
        <v>81</v>
      </c>
      <c r="BK210" s="224">
        <f>ROUND(I210*H210,2)</f>
        <v>0</v>
      </c>
      <c r="BL210" s="16" t="s">
        <v>196</v>
      </c>
      <c r="BM210" s="223" t="s">
        <v>356</v>
      </c>
    </row>
    <row r="211" s="12" customFormat="1" ht="25.92" customHeight="1">
      <c r="A211" s="12"/>
      <c r="B211" s="195"/>
      <c r="C211" s="196"/>
      <c r="D211" s="197" t="s">
        <v>75</v>
      </c>
      <c r="E211" s="198" t="s">
        <v>357</v>
      </c>
      <c r="F211" s="198" t="s">
        <v>358</v>
      </c>
      <c r="G211" s="196"/>
      <c r="H211" s="196"/>
      <c r="I211" s="199"/>
      <c r="J211" s="200">
        <f>BK211</f>
        <v>0</v>
      </c>
      <c r="K211" s="196"/>
      <c r="L211" s="201"/>
      <c r="M211" s="202"/>
      <c r="N211" s="203"/>
      <c r="O211" s="203"/>
      <c r="P211" s="204">
        <f>P212</f>
        <v>0</v>
      </c>
      <c r="Q211" s="203"/>
      <c r="R211" s="204">
        <f>R212</f>
        <v>0</v>
      </c>
      <c r="S211" s="203"/>
      <c r="T211" s="205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6" t="s">
        <v>144</v>
      </c>
      <c r="AT211" s="207" t="s">
        <v>75</v>
      </c>
      <c r="AU211" s="207" t="s">
        <v>76</v>
      </c>
      <c r="AY211" s="206" t="s">
        <v>118</v>
      </c>
      <c r="BK211" s="208">
        <f>BK212</f>
        <v>0</v>
      </c>
    </row>
    <row r="212" s="12" customFormat="1" ht="22.8" customHeight="1">
      <c r="A212" s="12"/>
      <c r="B212" s="195"/>
      <c r="C212" s="196"/>
      <c r="D212" s="197" t="s">
        <v>75</v>
      </c>
      <c r="E212" s="209" t="s">
        <v>359</v>
      </c>
      <c r="F212" s="209" t="s">
        <v>360</v>
      </c>
      <c r="G212" s="196"/>
      <c r="H212" s="196"/>
      <c r="I212" s="199"/>
      <c r="J212" s="210">
        <f>BK212</f>
        <v>0</v>
      </c>
      <c r="K212" s="196"/>
      <c r="L212" s="201"/>
      <c r="M212" s="202"/>
      <c r="N212" s="203"/>
      <c r="O212" s="203"/>
      <c r="P212" s="204">
        <f>P213</f>
        <v>0</v>
      </c>
      <c r="Q212" s="203"/>
      <c r="R212" s="204">
        <f>R213</f>
        <v>0</v>
      </c>
      <c r="S212" s="203"/>
      <c r="T212" s="205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6" t="s">
        <v>144</v>
      </c>
      <c r="AT212" s="207" t="s">
        <v>75</v>
      </c>
      <c r="AU212" s="207" t="s">
        <v>81</v>
      </c>
      <c r="AY212" s="206" t="s">
        <v>118</v>
      </c>
      <c r="BK212" s="208">
        <f>BK213</f>
        <v>0</v>
      </c>
    </row>
    <row r="213" s="2" customFormat="1" ht="21.75" customHeight="1">
      <c r="A213" s="37"/>
      <c r="B213" s="38"/>
      <c r="C213" s="211" t="s">
        <v>361</v>
      </c>
      <c r="D213" s="211" t="s">
        <v>121</v>
      </c>
      <c r="E213" s="212" t="s">
        <v>362</v>
      </c>
      <c r="F213" s="213" t="s">
        <v>363</v>
      </c>
      <c r="G213" s="214" t="s">
        <v>204</v>
      </c>
      <c r="H213" s="215">
        <v>1</v>
      </c>
      <c r="I213" s="216"/>
      <c r="J213" s="217">
        <f>ROUND(I213*H213,2)</f>
        <v>0</v>
      </c>
      <c r="K213" s="218"/>
      <c r="L213" s="43"/>
      <c r="M213" s="259" t="s">
        <v>1</v>
      </c>
      <c r="N213" s="260" t="s">
        <v>41</v>
      </c>
      <c r="O213" s="261"/>
      <c r="P213" s="262">
        <f>O213*H213</f>
        <v>0</v>
      </c>
      <c r="Q213" s="262">
        <v>0</v>
      </c>
      <c r="R213" s="262">
        <f>Q213*H213</f>
        <v>0</v>
      </c>
      <c r="S213" s="262">
        <v>0</v>
      </c>
      <c r="T213" s="26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3" t="s">
        <v>364</v>
      </c>
      <c r="AT213" s="223" t="s">
        <v>121</v>
      </c>
      <c r="AU213" s="223" t="s">
        <v>83</v>
      </c>
      <c r="AY213" s="16" t="s">
        <v>118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6" t="s">
        <v>81</v>
      </c>
      <c r="BK213" s="224">
        <f>ROUND(I213*H213,2)</f>
        <v>0</v>
      </c>
      <c r="BL213" s="16" t="s">
        <v>364</v>
      </c>
      <c r="BM213" s="223" t="s">
        <v>365</v>
      </c>
    </row>
    <row r="214" s="2" customFormat="1" ht="6.96" customHeight="1">
      <c r="A214" s="37"/>
      <c r="B214" s="65"/>
      <c r="C214" s="66"/>
      <c r="D214" s="66"/>
      <c r="E214" s="66"/>
      <c r="F214" s="66"/>
      <c r="G214" s="66"/>
      <c r="H214" s="66"/>
      <c r="I214" s="66"/>
      <c r="J214" s="66"/>
      <c r="K214" s="66"/>
      <c r="L214" s="43"/>
      <c r="M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</row>
  </sheetData>
  <sheetProtection sheet="1" autoFilter="0" formatColumns="0" formatRows="0" objects="1" scenarios="1" spinCount="100000" saltValue="Z5oq5O5z5CDY7/o4Lcajnb50YCf8O7XBTDUxwlZiSuO4M6p4Y3FmxkBvRAWAwKLQThm+boM2FNXI9/eIitnlMg==" hashValue="ZB9JMaRvAViFOhvU0SwkmQuSOs0q1HEK+wxMWP5fg7D9VHwAqYBL7oEUB0QzBQnXyz+kcPlAGBh+yK3ygnDDrA==" algorithmName="SHA-512" password="C7B2"/>
  <autoFilter ref="C124:K213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Vnenk</dc:creator>
  <cp:lastModifiedBy>Pavel Vnenk</cp:lastModifiedBy>
  <dcterms:created xsi:type="dcterms:W3CDTF">2021-02-19T09:18:43Z</dcterms:created>
  <dcterms:modified xsi:type="dcterms:W3CDTF">2021-02-19T09:18:46Z</dcterms:modified>
</cp:coreProperties>
</file>